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60" windowWidth="19440" windowHeight="7335" tabRatio="706" activeTab="1"/>
  </bookViews>
  <sheets>
    <sheet name="Serviços" sheetId="1" r:id="rId1"/>
    <sheet name="Planilha" sheetId="2" r:id="rId2"/>
    <sheet name="Resumo" sheetId="3" r:id="rId3"/>
    <sheet name="Cronograma" sheetId="4" r:id="rId4"/>
    <sheet name="Comp" sheetId="10" r:id="rId5"/>
    <sheet name="Cot" sheetId="7" r:id="rId6"/>
    <sheet name="Insumos" sheetId="9" r:id="rId7"/>
    <sheet name="ADM Local" sheetId="12" r:id="rId8"/>
    <sheet name="BDI" sheetId="18" r:id="rId9"/>
    <sheet name="LeisSociais" sheetId="19" r:id="rId10"/>
    <sheet name="Base para os equipamentos" sheetId="20" r:id="rId11"/>
  </sheets>
  <definedNames>
    <definedName name="_xlnm.Print_Area" localSheetId="7">'ADM Local'!$A$2:$J$60</definedName>
    <definedName name="_xlnm.Print_Area" localSheetId="8">BDI!$A$1:$E$34</definedName>
    <definedName name="_xlnm.Print_Area" localSheetId="4">Comp!$A$2:$F$226</definedName>
    <definedName name="_xlnm.Print_Area" localSheetId="5">Cot!$A$1:$E$81</definedName>
    <definedName name="_xlnm.Print_Area" localSheetId="3">Cronograma!$A$1:$U$33</definedName>
    <definedName name="_xlnm.Print_Area" localSheetId="9">LeisSociais!$A$1:$E$51</definedName>
    <definedName name="_xlnm.Print_Area" localSheetId="1">Planilha!$A$2:$G$222</definedName>
    <definedName name="_xlnm.Print_Area" localSheetId="2">Resumo!$A$1:$D$47</definedName>
    <definedName name="_xlnm.Print_Titles" localSheetId="4">Comp!$2:$7</definedName>
    <definedName name="_xlnm.Print_Titles" localSheetId="3">Cronograma!$A:$C,Cronograma!$1:$7</definedName>
    <definedName name="_xlnm.Print_Titles" localSheetId="9">LeisSociais!$1:$6</definedName>
    <definedName name="_xlnm.Print_Titles" localSheetId="1">Planilha!$1:$11</definedName>
  </definedNames>
  <calcPr calcId="145621"/>
</workbook>
</file>

<file path=xl/calcChain.xml><?xml version="1.0" encoding="utf-8"?>
<calcChain xmlns="http://schemas.openxmlformats.org/spreadsheetml/2006/main">
  <c r="B138" i="10" l="1"/>
  <c r="C138" i="10"/>
  <c r="E138" i="10"/>
  <c r="F138" i="10"/>
  <c r="B139" i="10"/>
  <c r="C139" i="10"/>
  <c r="E139" i="10"/>
  <c r="F139" i="10" s="1"/>
  <c r="B140" i="10"/>
  <c r="C140" i="10"/>
  <c r="E140" i="10"/>
  <c r="F140" i="10"/>
  <c r="B141" i="10"/>
  <c r="C141" i="10"/>
  <c r="E141" i="10"/>
  <c r="F141" i="10" s="1"/>
  <c r="B147" i="10"/>
  <c r="C147" i="10"/>
  <c r="E147" i="10"/>
  <c r="F147" i="10" s="1"/>
  <c r="F143" i="10" l="1"/>
  <c r="E162" i="2"/>
  <c r="P16" i="4"/>
  <c r="D70" i="7"/>
  <c r="D66" i="7"/>
  <c r="D62" i="7"/>
  <c r="D58" i="7"/>
  <c r="D54" i="7"/>
  <c r="D50" i="7"/>
  <c r="D46" i="7"/>
  <c r="D42" i="7"/>
  <c r="D38" i="7"/>
  <c r="D34" i="7"/>
  <c r="D30" i="7"/>
  <c r="D26" i="7"/>
  <c r="D22" i="7"/>
  <c r="D18" i="7"/>
  <c r="D14" i="7"/>
  <c r="D10" i="7"/>
  <c r="D6" i="7"/>
  <c r="G159" i="2" l="1"/>
  <c r="D159" i="2"/>
  <c r="C159" i="2"/>
  <c r="G106" i="2"/>
  <c r="D106" i="2"/>
  <c r="C106" i="2"/>
  <c r="G162" i="2" l="1"/>
  <c r="G161" i="2" s="1"/>
  <c r="D162" i="2"/>
  <c r="C162" i="2"/>
  <c r="C110" i="2"/>
  <c r="D110" i="2"/>
  <c r="G110" i="2"/>
  <c r="G39" i="2"/>
  <c r="E214" i="10" l="1"/>
  <c r="F214" i="10" s="1"/>
  <c r="C214" i="10"/>
  <c r="B214" i="10"/>
  <c r="E213" i="10"/>
  <c r="F213" i="10" s="1"/>
  <c r="C213" i="10"/>
  <c r="B213" i="10"/>
  <c r="E205" i="10"/>
  <c r="F205" i="10" s="1"/>
  <c r="C205" i="10"/>
  <c r="B205" i="10"/>
  <c r="E204" i="10"/>
  <c r="F204" i="10" s="1"/>
  <c r="C204" i="10"/>
  <c r="B204" i="10"/>
  <c r="E196" i="10"/>
  <c r="F196" i="10" s="1"/>
  <c r="C196" i="10"/>
  <c r="B196" i="10"/>
  <c r="E195" i="10"/>
  <c r="F195" i="10" s="1"/>
  <c r="C195" i="10"/>
  <c r="B195" i="10"/>
  <c r="E187" i="10"/>
  <c r="F187" i="10" s="1"/>
  <c r="C187" i="10"/>
  <c r="B187" i="10"/>
  <c r="E186" i="10"/>
  <c r="F186" i="10" s="1"/>
  <c r="C186" i="10"/>
  <c r="B186" i="10"/>
  <c r="E178" i="10"/>
  <c r="F178" i="10" s="1"/>
  <c r="C178" i="10"/>
  <c r="B178" i="10"/>
  <c r="E177" i="10"/>
  <c r="F177" i="10" s="1"/>
  <c r="C177" i="10"/>
  <c r="B177" i="10"/>
  <c r="E169" i="10"/>
  <c r="F169" i="10" s="1"/>
  <c r="C169" i="10"/>
  <c r="B169" i="10"/>
  <c r="E168" i="10"/>
  <c r="F168" i="10" s="1"/>
  <c r="C168" i="10"/>
  <c r="B168" i="10"/>
  <c r="E160" i="10"/>
  <c r="F160" i="10" s="1"/>
  <c r="C160" i="10"/>
  <c r="B160" i="10"/>
  <c r="E159" i="10"/>
  <c r="F159" i="10" s="1"/>
  <c r="C159" i="10"/>
  <c r="B159" i="10"/>
  <c r="E151" i="10"/>
  <c r="F151" i="10" s="1"/>
  <c r="C151" i="10"/>
  <c r="B151" i="10"/>
  <c r="E150" i="10"/>
  <c r="F150" i="10" s="1"/>
  <c r="C150" i="10"/>
  <c r="B150" i="10"/>
  <c r="E135" i="10"/>
  <c r="F135" i="10" s="1"/>
  <c r="C135" i="10"/>
  <c r="B135" i="10"/>
  <c r="E129" i="10"/>
  <c r="F129" i="10" s="1"/>
  <c r="C129" i="10"/>
  <c r="B129" i="10"/>
  <c r="E128" i="10"/>
  <c r="F128" i="10" s="1"/>
  <c r="C128" i="10"/>
  <c r="B128" i="10"/>
  <c r="E127" i="10"/>
  <c r="F127" i="10" s="1"/>
  <c r="C127" i="10"/>
  <c r="B127" i="10"/>
  <c r="E126" i="10"/>
  <c r="F126" i="10" s="1"/>
  <c r="C126" i="10"/>
  <c r="B126" i="10"/>
  <c r="E123" i="10"/>
  <c r="F123" i="10" s="1"/>
  <c r="C123" i="10"/>
  <c r="B123" i="10"/>
  <c r="E117" i="10"/>
  <c r="F117" i="10" s="1"/>
  <c r="C117" i="10"/>
  <c r="B117" i="10"/>
  <c r="E116" i="10"/>
  <c r="F116" i="10" s="1"/>
  <c r="C116" i="10"/>
  <c r="B116" i="10"/>
  <c r="E115" i="10"/>
  <c r="F115" i="10" s="1"/>
  <c r="C115" i="10"/>
  <c r="B115" i="10"/>
  <c r="E114" i="10"/>
  <c r="F114" i="10" s="1"/>
  <c r="C114" i="10"/>
  <c r="B114" i="10"/>
  <c r="E111" i="10"/>
  <c r="F111" i="10" s="1"/>
  <c r="C111" i="10"/>
  <c r="B111" i="10"/>
  <c r="E105" i="10"/>
  <c r="F105" i="10" s="1"/>
  <c r="C105" i="10"/>
  <c r="B105" i="10"/>
  <c r="E104" i="10"/>
  <c r="F104" i="10" s="1"/>
  <c r="C104" i="10"/>
  <c r="B104" i="10"/>
  <c r="E103" i="10"/>
  <c r="F103" i="10" s="1"/>
  <c r="C103" i="10"/>
  <c r="B103" i="10"/>
  <c r="E102" i="10"/>
  <c r="F102" i="10" s="1"/>
  <c r="C102" i="10"/>
  <c r="B102" i="10"/>
  <c r="E99" i="10"/>
  <c r="F99" i="10" s="1"/>
  <c r="C99" i="10"/>
  <c r="B99" i="10"/>
  <c r="E93" i="10"/>
  <c r="F93" i="10" s="1"/>
  <c r="C93" i="10"/>
  <c r="B93" i="10"/>
  <c r="E92" i="10"/>
  <c r="F92" i="10" s="1"/>
  <c r="C92" i="10"/>
  <c r="B92" i="10"/>
  <c r="E91" i="10"/>
  <c r="F91" i="10" s="1"/>
  <c r="C91" i="10"/>
  <c r="B91" i="10"/>
  <c r="E90" i="10"/>
  <c r="F90" i="10" s="1"/>
  <c r="C90" i="10"/>
  <c r="B90" i="10"/>
  <c r="E87" i="10"/>
  <c r="F87" i="10" s="1"/>
  <c r="C87" i="10"/>
  <c r="B87" i="10"/>
  <c r="E81" i="10"/>
  <c r="F81" i="10" s="1"/>
  <c r="C81" i="10"/>
  <c r="B81" i="10"/>
  <c r="E80" i="10"/>
  <c r="F80" i="10" s="1"/>
  <c r="C80" i="10"/>
  <c r="B80" i="10"/>
  <c r="E79" i="10"/>
  <c r="F79" i="10" s="1"/>
  <c r="C79" i="10"/>
  <c r="B79" i="10"/>
  <c r="E78" i="10"/>
  <c r="F78" i="10" s="1"/>
  <c r="C78" i="10"/>
  <c r="B78" i="10"/>
  <c r="E75" i="10"/>
  <c r="F75" i="10" s="1"/>
  <c r="C75" i="10"/>
  <c r="B75" i="10"/>
  <c r="E69" i="10"/>
  <c r="F69" i="10" s="1"/>
  <c r="C69" i="10"/>
  <c r="B69" i="10"/>
  <c r="E68" i="10"/>
  <c r="F68" i="10" s="1"/>
  <c r="C68" i="10"/>
  <c r="B68" i="10"/>
  <c r="E67" i="10"/>
  <c r="F67" i="10" s="1"/>
  <c r="C67" i="10"/>
  <c r="B67" i="10"/>
  <c r="E66" i="10"/>
  <c r="F66" i="10" s="1"/>
  <c r="C66" i="10"/>
  <c r="B66" i="10"/>
  <c r="E63" i="10"/>
  <c r="F63" i="10" s="1"/>
  <c r="C63" i="10"/>
  <c r="B63" i="10"/>
  <c r="E57" i="10"/>
  <c r="F57" i="10" s="1"/>
  <c r="C57" i="10"/>
  <c r="B57" i="10"/>
  <c r="E56" i="10"/>
  <c r="F56" i="10" s="1"/>
  <c r="C56" i="10"/>
  <c r="B56" i="10"/>
  <c r="E55" i="10"/>
  <c r="F55" i="10" s="1"/>
  <c r="C55" i="10"/>
  <c r="B55" i="10"/>
  <c r="E54" i="10"/>
  <c r="F54" i="10" s="1"/>
  <c r="C54" i="10"/>
  <c r="B54" i="10"/>
  <c r="E51" i="10"/>
  <c r="F51" i="10" s="1"/>
  <c r="E45" i="10"/>
  <c r="F45" i="10" s="1"/>
  <c r="B51" i="10"/>
  <c r="C51" i="10"/>
  <c r="E43" i="10"/>
  <c r="F43" i="10" s="1"/>
  <c r="E44" i="10"/>
  <c r="F44" i="10" s="1"/>
  <c r="B43" i="10"/>
  <c r="C43" i="10"/>
  <c r="B44" i="10"/>
  <c r="C44" i="10"/>
  <c r="B45" i="10"/>
  <c r="C45" i="10"/>
  <c r="E42" i="10"/>
  <c r="F42" i="10" s="1"/>
  <c r="C42" i="10"/>
  <c r="B42" i="10"/>
  <c r="F216" i="10" l="1"/>
  <c r="F207" i="10"/>
  <c r="F198" i="10"/>
  <c r="F189" i="10"/>
  <c r="F180" i="10"/>
  <c r="F171" i="10"/>
  <c r="F162" i="10"/>
  <c r="F153" i="10"/>
  <c r="F131" i="10"/>
  <c r="F119" i="10"/>
  <c r="F107" i="10"/>
  <c r="F95" i="10"/>
  <c r="F83" i="10"/>
  <c r="F71" i="10"/>
  <c r="F59" i="10"/>
  <c r="F47" i="10"/>
  <c r="G38" i="2" l="1"/>
  <c r="G211" i="2"/>
  <c r="G105" i="2"/>
  <c r="D105" i="2"/>
  <c r="C105" i="2"/>
  <c r="G89" i="2"/>
  <c r="D89" i="2"/>
  <c r="C89" i="2"/>
  <c r="G88" i="2"/>
  <c r="D88" i="2"/>
  <c r="C88" i="2"/>
  <c r="G87" i="2"/>
  <c r="D87" i="2"/>
  <c r="C87" i="2"/>
  <c r="G86" i="2"/>
  <c r="D86" i="2"/>
  <c r="C86" i="2"/>
  <c r="G84" i="2"/>
  <c r="D84" i="2"/>
  <c r="C84" i="2"/>
  <c r="G85" i="2"/>
  <c r="D85" i="2"/>
  <c r="C85" i="2"/>
  <c r="G83" i="2"/>
  <c r="D83" i="2"/>
  <c r="C83" i="2"/>
  <c r="G19" i="2"/>
  <c r="G18" i="2"/>
  <c r="G104" i="2"/>
  <c r="D104" i="2"/>
  <c r="C104" i="2"/>
  <c r="G103" i="2"/>
  <c r="D103" i="2"/>
  <c r="C103" i="2"/>
  <c r="G82" i="2"/>
  <c r="D82" i="2"/>
  <c r="C82" i="2"/>
  <c r="G102" i="2"/>
  <c r="D102" i="2"/>
  <c r="C102" i="2"/>
  <c r="G101" i="2"/>
  <c r="D101" i="2"/>
  <c r="C101" i="2"/>
  <c r="G100" i="2"/>
  <c r="D100" i="2"/>
  <c r="C100" i="2"/>
  <c r="G92" i="2"/>
  <c r="D92" i="2"/>
  <c r="C92" i="2"/>
  <c r="G79" i="2"/>
  <c r="D79" i="2"/>
  <c r="C79" i="2"/>
  <c r="G81" i="2"/>
  <c r="D81" i="2"/>
  <c r="C81" i="2"/>
  <c r="G80" i="2"/>
  <c r="D80" i="2"/>
  <c r="C80" i="2"/>
  <c r="G60" i="2"/>
  <c r="D60" i="2"/>
  <c r="C60" i="2"/>
  <c r="G68" i="2"/>
  <c r="D68" i="2"/>
  <c r="C68" i="2"/>
  <c r="G91" i="2"/>
  <c r="D91" i="2"/>
  <c r="C91" i="2"/>
  <c r="C133" i="2" l="1"/>
  <c r="D133" i="2"/>
  <c r="C15" i="3" l="1"/>
  <c r="C16" i="3"/>
  <c r="C17" i="3"/>
  <c r="C18" i="3"/>
  <c r="C19" i="3"/>
  <c r="C20" i="3"/>
  <c r="C21" i="3"/>
  <c r="C22" i="3"/>
  <c r="C23" i="3"/>
  <c r="C24" i="3"/>
  <c r="B39" i="10"/>
  <c r="C39" i="10"/>
  <c r="E39" i="10"/>
  <c r="F39" i="10" s="1"/>
  <c r="E35" i="10"/>
  <c r="F35" i="10" s="1"/>
  <c r="E36" i="10"/>
  <c r="F36" i="10" s="1"/>
  <c r="E37" i="10"/>
  <c r="F37" i="10" s="1"/>
  <c r="E38" i="10"/>
  <c r="F38" i="10" s="1"/>
  <c r="C35" i="10"/>
  <c r="C36" i="10"/>
  <c r="C37" i="10"/>
  <c r="C38" i="10"/>
  <c r="B37" i="10"/>
  <c r="B38" i="10"/>
  <c r="E117" i="2" l="1"/>
  <c r="B34" i="10"/>
  <c r="C34" i="10"/>
  <c r="E34" i="10"/>
  <c r="F34" i="10" s="1"/>
  <c r="B36" i="10"/>
  <c r="B35" i="10"/>
  <c r="E29" i="10"/>
  <c r="F29" i="10" s="1"/>
  <c r="C29" i="10"/>
  <c r="B29" i="10"/>
  <c r="E28" i="10"/>
  <c r="F28" i="10" s="1"/>
  <c r="C28" i="10"/>
  <c r="B28" i="10"/>
  <c r="F31" i="10" l="1"/>
  <c r="F27" i="10" s="1"/>
  <c r="E132" i="2" l="1"/>
  <c r="E131" i="2"/>
  <c r="C131" i="2"/>
  <c r="D131" i="2"/>
  <c r="G131" i="2"/>
  <c r="C132" i="2"/>
  <c r="D132" i="2"/>
  <c r="G132" i="2"/>
  <c r="C35" i="2"/>
  <c r="D35" i="2"/>
  <c r="G35" i="2"/>
  <c r="C36" i="2"/>
  <c r="D36" i="2"/>
  <c r="E36" i="2"/>
  <c r="C37" i="2"/>
  <c r="D37" i="2"/>
  <c r="E37" i="2"/>
  <c r="C187" i="2"/>
  <c r="D187" i="2"/>
  <c r="G187" i="2"/>
  <c r="C188" i="2"/>
  <c r="D188" i="2"/>
  <c r="G188" i="2"/>
  <c r="C189" i="2"/>
  <c r="D189" i="2"/>
  <c r="G189" i="2"/>
  <c r="C190" i="2"/>
  <c r="D190" i="2"/>
  <c r="G190" i="2"/>
  <c r="C191" i="2"/>
  <c r="D191" i="2"/>
  <c r="G191" i="2"/>
  <c r="C192" i="2"/>
  <c r="D192" i="2"/>
  <c r="G192" i="2"/>
  <c r="C193" i="2"/>
  <c r="D193" i="2"/>
  <c r="G193" i="2"/>
  <c r="C194" i="2"/>
  <c r="D194" i="2"/>
  <c r="G194" i="2"/>
  <c r="C195" i="2"/>
  <c r="D195" i="2"/>
  <c r="G195" i="2"/>
  <c r="C196" i="2"/>
  <c r="D196" i="2"/>
  <c r="G196" i="2"/>
  <c r="C197" i="2"/>
  <c r="D197" i="2"/>
  <c r="G197" i="2"/>
  <c r="C198" i="2"/>
  <c r="D198" i="2"/>
  <c r="G198" i="2"/>
  <c r="C199" i="2"/>
  <c r="D199" i="2"/>
  <c r="G199" i="2"/>
  <c r="C200" i="2"/>
  <c r="D200" i="2"/>
  <c r="G200" i="2"/>
  <c r="C201" i="2"/>
  <c r="D201" i="2"/>
  <c r="G201" i="2"/>
  <c r="C202" i="2"/>
  <c r="D202" i="2"/>
  <c r="G202" i="2"/>
  <c r="C203" i="2"/>
  <c r="D203" i="2"/>
  <c r="G203" i="2"/>
  <c r="C204" i="2"/>
  <c r="D204" i="2"/>
  <c r="G204" i="2"/>
  <c r="C205" i="2"/>
  <c r="D205" i="2"/>
  <c r="G205" i="2"/>
  <c r="C206" i="2"/>
  <c r="D206" i="2"/>
  <c r="G206" i="2"/>
  <c r="C207" i="2"/>
  <c r="D207" i="2"/>
  <c r="G207" i="2"/>
  <c r="C208" i="2"/>
  <c r="D208" i="2"/>
  <c r="G208" i="2"/>
  <c r="C209" i="2"/>
  <c r="D209" i="2"/>
  <c r="G209" i="2"/>
  <c r="C210" i="2"/>
  <c r="D210" i="2"/>
  <c r="G210" i="2"/>
  <c r="G186" i="2"/>
  <c r="D186" i="2"/>
  <c r="C186" i="2"/>
  <c r="G185" i="2" l="1"/>
  <c r="H209" i="2"/>
  <c r="H195" i="2"/>
  <c r="H187" i="2"/>
  <c r="H201" i="2"/>
  <c r="H192" i="2"/>
  <c r="H189" i="2"/>
  <c r="H207" i="2"/>
  <c r="H205" i="2"/>
  <c r="H197" i="2"/>
  <c r="H204" i="2"/>
  <c r="H211" i="2"/>
  <c r="G36" i="2"/>
  <c r="E133" i="2"/>
  <c r="G133" i="2" s="1"/>
  <c r="G37" i="2"/>
  <c r="H193" i="2" l="1"/>
  <c r="H200" i="2"/>
  <c r="H194" i="2"/>
  <c r="H203" i="2"/>
  <c r="H208" i="2"/>
  <c r="H188" i="2"/>
  <c r="H191" i="2"/>
  <c r="H210" i="2"/>
  <c r="H198" i="2"/>
  <c r="H202" i="2"/>
  <c r="H190" i="2"/>
  <c r="H196" i="2"/>
  <c r="H199" i="2"/>
  <c r="H186" i="2"/>
  <c r="H206" i="2"/>
  <c r="E99" i="2"/>
  <c r="C98" i="2"/>
  <c r="D98" i="2"/>
  <c r="G98" i="2"/>
  <c r="C99" i="2"/>
  <c r="D99" i="2"/>
  <c r="E126" i="2"/>
  <c r="G47" i="2"/>
  <c r="D47" i="2"/>
  <c r="C47" i="2"/>
  <c r="C48" i="2"/>
  <c r="D48" i="2"/>
  <c r="C113" i="2"/>
  <c r="D113" i="2"/>
  <c r="G113" i="2"/>
  <c r="E31" i="2"/>
  <c r="E32" i="2" s="1"/>
  <c r="C97" i="2"/>
  <c r="D97" i="2"/>
  <c r="G97" i="2"/>
  <c r="C34" i="2"/>
  <c r="D34" i="2"/>
  <c r="E46" i="2"/>
  <c r="C46" i="2"/>
  <c r="D46" i="2"/>
  <c r="G99" i="2" l="1"/>
  <c r="G34" i="2"/>
  <c r="G48" i="2"/>
  <c r="G46" i="2"/>
  <c r="E122" i="2"/>
  <c r="E116" i="2"/>
  <c r="E119" i="2"/>
  <c r="E120" i="2"/>
  <c r="E127" i="2" s="1"/>
  <c r="E128" i="2" s="1"/>
  <c r="C116" i="2"/>
  <c r="D116" i="2"/>
  <c r="E115" i="2"/>
  <c r="E11" i="20"/>
  <c r="E3" i="20"/>
  <c r="E4" i="20"/>
  <c r="E5" i="20"/>
  <c r="E6" i="20"/>
  <c r="E7" i="20"/>
  <c r="E8" i="20"/>
  <c r="E9" i="20"/>
  <c r="E10" i="20"/>
  <c r="E2" i="20"/>
  <c r="D11" i="20"/>
  <c r="C32" i="2"/>
  <c r="D32" i="2"/>
  <c r="G32" i="2"/>
  <c r="E118" i="2" l="1"/>
  <c r="G116" i="2"/>
  <c r="C16" i="2" l="1"/>
  <c r="D16" i="2"/>
  <c r="G16" i="2"/>
  <c r="C22" i="2" l="1"/>
  <c r="D22" i="2"/>
  <c r="G22" i="2"/>
  <c r="C23" i="2"/>
  <c r="D23" i="2"/>
  <c r="G23" i="2"/>
  <c r="B10" i="10"/>
  <c r="C10" i="10"/>
  <c r="E10" i="10"/>
  <c r="F10" i="10" s="1"/>
  <c r="E11" i="10"/>
  <c r="E12" i="10"/>
  <c r="E13" i="10"/>
  <c r="E14" i="10"/>
  <c r="E15" i="10"/>
  <c r="B11" i="10"/>
  <c r="C11" i="10"/>
  <c r="B12" i="10"/>
  <c r="C12" i="10"/>
  <c r="B13" i="10"/>
  <c r="C13" i="10"/>
  <c r="B14" i="10"/>
  <c r="C14" i="10"/>
  <c r="B15" i="10"/>
  <c r="C15" i="10"/>
  <c r="E9" i="10"/>
  <c r="C9" i="10"/>
  <c r="B9" i="10"/>
  <c r="C142" i="2"/>
  <c r="D142" i="2"/>
  <c r="G142" i="2"/>
  <c r="A9" i="2"/>
  <c r="D141" i="2" l="1"/>
  <c r="C141"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36" i="2"/>
  <c r="C136" i="2"/>
  <c r="D129" i="2"/>
  <c r="C129" i="2"/>
  <c r="D128" i="2"/>
  <c r="C128" i="2"/>
  <c r="D127" i="2"/>
  <c r="C127" i="2"/>
  <c r="D126" i="2"/>
  <c r="C126" i="2"/>
  <c r="D125" i="2"/>
  <c r="C125" i="2"/>
  <c r="D124" i="2"/>
  <c r="C124" i="2"/>
  <c r="D123" i="2"/>
  <c r="C123" i="2"/>
  <c r="D122" i="2"/>
  <c r="C122" i="2"/>
  <c r="D121" i="2"/>
  <c r="C121" i="2"/>
  <c r="D120" i="2"/>
  <c r="C120" i="2"/>
  <c r="D119" i="2"/>
  <c r="C119" i="2"/>
  <c r="D118" i="2"/>
  <c r="C118" i="2"/>
  <c r="D117" i="2"/>
  <c r="C117" i="2"/>
  <c r="D115" i="2"/>
  <c r="C115" i="2"/>
  <c r="D114" i="2"/>
  <c r="C114" i="2"/>
  <c r="D109" i="2"/>
  <c r="C109" i="2"/>
  <c r="D96" i="2"/>
  <c r="C96" i="2"/>
  <c r="D95" i="2"/>
  <c r="C95" i="2"/>
  <c r="D94" i="2"/>
  <c r="C94" i="2"/>
  <c r="D93" i="2"/>
  <c r="C93" i="2"/>
  <c r="D90" i="2"/>
  <c r="C90" i="2"/>
  <c r="D78" i="2"/>
  <c r="C78" i="2"/>
  <c r="D77" i="2"/>
  <c r="C77" i="2"/>
  <c r="D76" i="2"/>
  <c r="C76" i="2"/>
  <c r="D75" i="2"/>
  <c r="C75" i="2"/>
  <c r="D74" i="2"/>
  <c r="C74" i="2"/>
  <c r="D73" i="2"/>
  <c r="C73" i="2"/>
  <c r="D72" i="2"/>
  <c r="C72" i="2"/>
  <c r="D71" i="2"/>
  <c r="C71" i="2"/>
  <c r="D70" i="2"/>
  <c r="C70" i="2"/>
  <c r="D69" i="2"/>
  <c r="C69" i="2"/>
  <c r="D67" i="2"/>
  <c r="C67" i="2"/>
  <c r="D66" i="2"/>
  <c r="C66" i="2"/>
  <c r="D65" i="2"/>
  <c r="C65" i="2"/>
  <c r="D64" i="2"/>
  <c r="C64" i="2"/>
  <c r="D63" i="2"/>
  <c r="C63" i="2"/>
  <c r="D62" i="2"/>
  <c r="C62" i="2"/>
  <c r="D61" i="2"/>
  <c r="C61" i="2"/>
  <c r="D59" i="2"/>
  <c r="C59" i="2"/>
  <c r="D58" i="2"/>
  <c r="C58" i="2"/>
  <c r="D55" i="2"/>
  <c r="C55" i="2"/>
  <c r="D54" i="2"/>
  <c r="C54" i="2"/>
  <c r="D51" i="2"/>
  <c r="C51" i="2"/>
  <c r="D45" i="2"/>
  <c r="C45" i="2"/>
  <c r="D44" i="2"/>
  <c r="C44" i="2"/>
  <c r="D43" i="2"/>
  <c r="C43" i="2"/>
  <c r="D42" i="2"/>
  <c r="C42" i="2"/>
  <c r="G33" i="2"/>
  <c r="D33" i="2"/>
  <c r="C33" i="2"/>
  <c r="G31" i="2"/>
  <c r="D31" i="2"/>
  <c r="C31" i="2"/>
  <c r="D25" i="2"/>
  <c r="C25" i="2"/>
  <c r="D24" i="2"/>
  <c r="C24" i="2"/>
  <c r="D27" i="2"/>
  <c r="C27" i="2"/>
  <c r="D26" i="2"/>
  <c r="C26" i="2"/>
  <c r="D15" i="2"/>
  <c r="C15" i="2"/>
  <c r="D14" i="2"/>
  <c r="C14" i="2"/>
  <c r="G30" i="2" l="1"/>
  <c r="G128" i="2"/>
  <c r="G129" i="2"/>
  <c r="H39" i="2" l="1"/>
  <c r="H38" i="2"/>
  <c r="H35" i="2"/>
  <c r="H36" i="2"/>
  <c r="H37" i="2"/>
  <c r="H34" i="2"/>
  <c r="H32" i="2"/>
  <c r="H33" i="2"/>
  <c r="H31" i="2"/>
  <c r="E1" i="19"/>
  <c r="D33" i="19" l="1"/>
  <c r="D30" i="19"/>
  <c r="D24" i="19"/>
  <c r="D16" i="19"/>
  <c r="D32" i="19" l="1"/>
  <c r="D34" i="19" s="1"/>
  <c r="D37" i="19" s="1"/>
  <c r="D20" i="18"/>
  <c r="P26" i="4" l="1"/>
  <c r="F44" i="12"/>
  <c r="C28" i="3"/>
  <c r="B48" i="12" l="1"/>
  <c r="C42" i="19"/>
  <c r="Q33" i="4"/>
  <c r="G126" i="2" l="1"/>
  <c r="G117" i="2"/>
  <c r="G114" i="2"/>
  <c r="G125" i="2" l="1"/>
  <c r="G55" i="2" l="1"/>
  <c r="G77" i="2" l="1"/>
  <c r="G94" i="2"/>
  <c r="G93" i="2"/>
  <c r="G70" i="2"/>
  <c r="G73" i="2"/>
  <c r="G96" i="2"/>
  <c r="G78" i="2"/>
  <c r="G75" i="2"/>
  <c r="G62" i="2"/>
  <c r="G76" i="2"/>
  <c r="G74" i="2"/>
  <c r="G90" i="2"/>
  <c r="G67" i="2"/>
  <c r="G72" i="2"/>
  <c r="G63" i="2"/>
  <c r="G69" i="2"/>
  <c r="G71" i="2"/>
  <c r="G61" i="2"/>
  <c r="G158" i="2" l="1"/>
  <c r="G157" i="2"/>
  <c r="G156" i="2"/>
  <c r="G155" i="2"/>
  <c r="G154" i="2"/>
  <c r="G153" i="2"/>
  <c r="G152" i="2"/>
  <c r="G151" i="2"/>
  <c r="G150" i="2"/>
  <c r="G149" i="2"/>
  <c r="G148" i="2"/>
  <c r="G147" i="2"/>
  <c r="G146" i="2"/>
  <c r="G145" i="2"/>
  <c r="G144" i="2"/>
  <c r="G143" i="2"/>
  <c r="G123" i="2" l="1"/>
  <c r="G121" i="2"/>
  <c r="G141" i="2" l="1"/>
  <c r="G140" i="2" s="1"/>
  <c r="G43" i="2" l="1"/>
  <c r="H159" i="2" l="1"/>
  <c r="H142" i="2"/>
  <c r="H158" i="2"/>
  <c r="H152" i="2"/>
  <c r="H145" i="2"/>
  <c r="H144" i="2"/>
  <c r="H153" i="2"/>
  <c r="H148" i="2"/>
  <c r="H149" i="2"/>
  <c r="H150" i="2"/>
  <c r="H151" i="2"/>
  <c r="H143" i="2"/>
  <c r="H146" i="2"/>
  <c r="H154" i="2"/>
  <c r="H155" i="2"/>
  <c r="H147" i="2"/>
  <c r="H156" i="2"/>
  <c r="H157" i="2"/>
  <c r="H141" i="2"/>
  <c r="E35" i="12"/>
  <c r="E39" i="12" s="1"/>
  <c r="D34" i="12"/>
  <c r="D35" i="12" s="1"/>
  <c r="D39" i="12" s="1"/>
  <c r="E27" i="12"/>
  <c r="E41" i="12" s="1"/>
  <c r="D27" i="12"/>
  <c r="D41" i="12" s="1"/>
  <c r="E19" i="12"/>
  <c r="E40" i="12" s="1"/>
  <c r="D19" i="12"/>
  <c r="D40" i="12" s="1"/>
  <c r="D42" i="12" l="1"/>
  <c r="D44" i="12" s="1"/>
  <c r="E42" i="12"/>
  <c r="E44" i="12" s="1"/>
  <c r="G28" i="2" l="1"/>
  <c r="G58" i="2"/>
  <c r="G59" i="2"/>
  <c r="G64" i="2"/>
  <c r="G65" i="2"/>
  <c r="G66" i="2"/>
  <c r="G95" i="2"/>
  <c r="G57" i="2" l="1"/>
  <c r="D20" i="3"/>
  <c r="H60" i="2" l="1"/>
  <c r="H68" i="2"/>
  <c r="H76" i="2"/>
  <c r="H84" i="2"/>
  <c r="H92" i="2"/>
  <c r="H100" i="2"/>
  <c r="H61" i="2"/>
  <c r="H69" i="2"/>
  <c r="H77" i="2"/>
  <c r="H85" i="2"/>
  <c r="H80" i="2"/>
  <c r="H93" i="2"/>
  <c r="H71" i="2"/>
  <c r="H95" i="2"/>
  <c r="H64" i="2"/>
  <c r="H104" i="2"/>
  <c r="H62" i="2"/>
  <c r="H79" i="2"/>
  <c r="H88" i="2"/>
  <c r="H65" i="2"/>
  <c r="H73" i="2"/>
  <c r="H81" i="2"/>
  <c r="H89" i="2"/>
  <c r="H97" i="2"/>
  <c r="H105" i="2"/>
  <c r="H66" i="2"/>
  <c r="H74" i="2"/>
  <c r="H82" i="2"/>
  <c r="H90" i="2"/>
  <c r="H98" i="2"/>
  <c r="H106" i="2"/>
  <c r="H59" i="2"/>
  <c r="H67" i="2"/>
  <c r="H75" i="2"/>
  <c r="H83" i="2"/>
  <c r="H91" i="2"/>
  <c r="H99" i="2"/>
  <c r="H58" i="2"/>
  <c r="H101" i="2"/>
  <c r="H70" i="2"/>
  <c r="H86" i="2"/>
  <c r="H94" i="2"/>
  <c r="H102" i="2"/>
  <c r="H63" i="2"/>
  <c r="H87" i="2"/>
  <c r="H103" i="2"/>
  <c r="H72" i="2"/>
  <c r="H96" i="2"/>
  <c r="H78" i="2"/>
  <c r="G44" i="2"/>
  <c r="F20" i="10" l="1"/>
  <c r="F19" i="10"/>
  <c r="F18" i="10"/>
  <c r="F17" i="10"/>
  <c r="F15" i="10"/>
  <c r="F14" i="10"/>
  <c r="F13" i="10"/>
  <c r="F12" i="10"/>
  <c r="F11" i="10"/>
  <c r="F9" i="10"/>
  <c r="C7" i="3"/>
  <c r="C4" i="19" l="1"/>
  <c r="B4" i="18"/>
  <c r="B4" i="7"/>
  <c r="B5" i="10"/>
  <c r="B5" i="12"/>
  <c r="F16" i="10"/>
  <c r="F8" i="10" s="1"/>
  <c r="B26" i="3"/>
  <c r="B4" i="4"/>
  <c r="B3" i="4"/>
  <c r="A4" i="4"/>
  <c r="A3" i="4"/>
  <c r="A7" i="3"/>
  <c r="A6" i="3"/>
  <c r="C6" i="3"/>
  <c r="B4" i="19" l="1"/>
  <c r="A4" i="18"/>
  <c r="A4" i="7"/>
  <c r="A5" i="10"/>
  <c r="A5" i="12"/>
  <c r="C3" i="19"/>
  <c r="B3" i="18"/>
  <c r="B3" i="7"/>
  <c r="B4" i="10"/>
  <c r="B4" i="12"/>
  <c r="B3" i="19"/>
  <c r="A3" i="18"/>
  <c r="A3" i="7"/>
  <c r="A4" i="10"/>
  <c r="A4" i="12"/>
  <c r="D173" i="2" l="1"/>
  <c r="B146" i="10"/>
  <c r="B137" i="10" s="1"/>
  <c r="C173" i="2" s="1"/>
  <c r="C146" i="10"/>
  <c r="E146" i="10"/>
  <c r="F146" i="10" s="1"/>
  <c r="F137" i="10" s="1"/>
  <c r="G173" i="2" s="1"/>
  <c r="E219" i="10"/>
  <c r="F219" i="10" s="1"/>
  <c r="F212" i="10" s="1"/>
  <c r="G183" i="2" s="1"/>
  <c r="C174" i="10"/>
  <c r="E165" i="10"/>
  <c r="F165" i="10" s="1"/>
  <c r="F158" i="10" s="1"/>
  <c r="E201" i="10"/>
  <c r="F201" i="10" s="1"/>
  <c r="E183" i="10"/>
  <c r="F183" i="10" s="1"/>
  <c r="C219" i="10"/>
  <c r="E210" i="10"/>
  <c r="F210" i="10" s="1"/>
  <c r="B174" i="10"/>
  <c r="B167" i="10" s="1"/>
  <c r="C165" i="10"/>
  <c r="C156" i="10"/>
  <c r="B210" i="10"/>
  <c r="B203" i="10" s="1"/>
  <c r="E192" i="10"/>
  <c r="F192" i="10" s="1"/>
  <c r="F185" i="10" s="1"/>
  <c r="B201" i="10"/>
  <c r="B194" i="10" s="1"/>
  <c r="B219" i="10"/>
  <c r="B212" i="10" s="1"/>
  <c r="C210" i="10"/>
  <c r="B165" i="10"/>
  <c r="B158" i="10" s="1"/>
  <c r="C177" i="2" s="1"/>
  <c r="B156" i="10"/>
  <c r="B149" i="10" s="1"/>
  <c r="C176" i="2" s="1"/>
  <c r="C201" i="10"/>
  <c r="C192" i="10"/>
  <c r="B192" i="10"/>
  <c r="B185" i="10" s="1"/>
  <c r="C183" i="10"/>
  <c r="B183" i="10"/>
  <c r="B176" i="10" s="1"/>
  <c r="C179" i="2" s="1"/>
  <c r="E174" i="10"/>
  <c r="F174" i="10" s="1"/>
  <c r="E156" i="10"/>
  <c r="F156" i="10" s="1"/>
  <c r="D182" i="2"/>
  <c r="D183" i="2"/>
  <c r="D176" i="2"/>
  <c r="D178" i="2"/>
  <c r="C181" i="2"/>
  <c r="D177" i="2"/>
  <c r="D180" i="2"/>
  <c r="D181" i="2"/>
  <c r="D179" i="2"/>
  <c r="C122" i="10"/>
  <c r="C134" i="10"/>
  <c r="B110" i="10"/>
  <c r="B101" i="10" s="1"/>
  <c r="C170" i="2" s="1"/>
  <c r="B122" i="10"/>
  <c r="B113" i="10" s="1"/>
  <c r="E134" i="10"/>
  <c r="F134" i="10" s="1"/>
  <c r="F125" i="10" s="1"/>
  <c r="C110" i="10"/>
  <c r="E122" i="10"/>
  <c r="F122" i="10" s="1"/>
  <c r="F113" i="10" s="1"/>
  <c r="G171" i="2" s="1"/>
  <c r="E110" i="10"/>
  <c r="F110" i="10" s="1"/>
  <c r="F101" i="10" s="1"/>
  <c r="B134" i="10"/>
  <c r="B125" i="10" s="1"/>
  <c r="C172" i="2" s="1"/>
  <c r="D169" i="2"/>
  <c r="D170" i="2"/>
  <c r="D172" i="2"/>
  <c r="D165" i="2"/>
  <c r="D166" i="2"/>
  <c r="D171" i="2"/>
  <c r="D167" i="2"/>
  <c r="D168" i="2"/>
  <c r="C62" i="10"/>
  <c r="B50" i="10"/>
  <c r="B41" i="10" s="1"/>
  <c r="C50" i="10"/>
  <c r="E86" i="10"/>
  <c r="F86" i="10" s="1"/>
  <c r="F77" i="10" s="1"/>
  <c r="G168" i="2" s="1"/>
  <c r="B62" i="10"/>
  <c r="B53" i="10" s="1"/>
  <c r="C86" i="10"/>
  <c r="B86" i="10"/>
  <c r="B77" i="10" s="1"/>
  <c r="C168" i="2" s="1"/>
  <c r="E62" i="10"/>
  <c r="F62" i="10" s="1"/>
  <c r="F53" i="10" s="1"/>
  <c r="E98" i="10"/>
  <c r="F98" i="10" s="1"/>
  <c r="F89" i="10" s="1"/>
  <c r="G169" i="2" s="1"/>
  <c r="E74" i="10"/>
  <c r="F74" i="10" s="1"/>
  <c r="F65" i="10" s="1"/>
  <c r="C98" i="10"/>
  <c r="C74" i="10"/>
  <c r="E50" i="10"/>
  <c r="F50" i="10" s="1"/>
  <c r="F41" i="10" s="1"/>
  <c r="G165" i="2" s="1"/>
  <c r="B98" i="10"/>
  <c r="B89" i="10" s="1"/>
  <c r="B74" i="10"/>
  <c r="B65" i="10" s="1"/>
  <c r="C167" i="2" s="1"/>
  <c r="D130" i="2"/>
  <c r="C130" i="2"/>
  <c r="G130" i="2"/>
  <c r="C17" i="2"/>
  <c r="D17" i="2"/>
  <c r="G17" i="2"/>
  <c r="P28" i="4"/>
  <c r="P24" i="4"/>
  <c r="P22" i="4"/>
  <c r="P20" i="4"/>
  <c r="P18" i="4"/>
  <c r="P14" i="4"/>
  <c r="P12" i="4"/>
  <c r="P10" i="4"/>
  <c r="P8" i="4"/>
  <c r="C182" i="2" l="1"/>
  <c r="C180" i="2"/>
  <c r="C178" i="2"/>
  <c r="C171" i="2"/>
  <c r="G170" i="2"/>
  <c r="C169" i="2"/>
  <c r="G167" i="2"/>
  <c r="C166" i="2"/>
  <c r="G166" i="2"/>
  <c r="C165" i="2"/>
  <c r="F203" i="10"/>
  <c r="G182" i="2" s="1"/>
  <c r="F194" i="10"/>
  <c r="F149" i="10"/>
  <c r="G176" i="2" s="1"/>
  <c r="F167" i="10"/>
  <c r="G178" i="2" s="1"/>
  <c r="F176" i="10"/>
  <c r="G179" i="2" s="1"/>
  <c r="C183" i="2"/>
  <c r="G180" i="2"/>
  <c r="D16" i="3"/>
  <c r="A31" i="4"/>
  <c r="G181" i="2" l="1"/>
  <c r="G177" i="2"/>
  <c r="G175" i="2" s="1"/>
  <c r="G172" i="2"/>
  <c r="G164" i="2" s="1"/>
  <c r="G138" i="2" s="1"/>
  <c r="A9" i="3"/>
  <c r="B28" i="4"/>
  <c r="B26" i="4"/>
  <c r="B24" i="4"/>
  <c r="B22" i="4"/>
  <c r="B20" i="4"/>
  <c r="B18" i="4"/>
  <c r="B16" i="4"/>
  <c r="B14" i="4"/>
  <c r="B12" i="4"/>
  <c r="B10" i="4"/>
  <c r="C14" i="3"/>
  <c r="H181" i="2" l="1"/>
  <c r="H173" i="2"/>
  <c r="H168" i="2"/>
  <c r="H171" i="2"/>
  <c r="H165" i="2"/>
  <c r="H169" i="2"/>
  <c r="H172" i="2"/>
  <c r="H166" i="2"/>
  <c r="B6" i="4"/>
  <c r="B8" i="4"/>
  <c r="G115" i="2"/>
  <c r="G118" i="2"/>
  <c r="G119" i="2"/>
  <c r="G120" i="2"/>
  <c r="G122" i="2"/>
  <c r="G124" i="2"/>
  <c r="G109" i="2"/>
  <c r="G108" i="2" s="1"/>
  <c r="G27" i="2"/>
  <c r="G24" i="2"/>
  <c r="G25" i="2"/>
  <c r="G26" i="2"/>
  <c r="G15" i="2"/>
  <c r="G14" i="2"/>
  <c r="G13" i="2" s="1"/>
  <c r="G21" i="2" l="1"/>
  <c r="H167" i="2"/>
  <c r="H170" i="2"/>
  <c r="H110" i="2"/>
  <c r="H109" i="2"/>
  <c r="H183" i="2"/>
  <c r="H182" i="2"/>
  <c r="H180" i="2"/>
  <c r="H178" i="2"/>
  <c r="H179" i="2"/>
  <c r="H176" i="2"/>
  <c r="H177" i="2"/>
  <c r="H14" i="2"/>
  <c r="D21" i="3"/>
  <c r="D15" i="3"/>
  <c r="G127" i="2"/>
  <c r="G112" i="2" s="1"/>
  <c r="G42" i="2"/>
  <c r="G45" i="2"/>
  <c r="G54" i="2"/>
  <c r="G53" i="2" s="1"/>
  <c r="G136" i="2"/>
  <c r="G51" i="2"/>
  <c r="G50" i="2" s="1"/>
  <c r="G41" i="2" l="1"/>
  <c r="H15" i="2"/>
  <c r="G135" i="2"/>
  <c r="D23" i="3" s="1"/>
  <c r="H19" i="2"/>
  <c r="H18" i="2"/>
  <c r="H16" i="2"/>
  <c r="H17" i="2"/>
  <c r="H54" i="2"/>
  <c r="H22" i="2"/>
  <c r="H23" i="2"/>
  <c r="H28" i="2"/>
  <c r="H27" i="2"/>
  <c r="H25" i="2"/>
  <c r="H26" i="2"/>
  <c r="H24" i="2"/>
  <c r="D18" i="3"/>
  <c r="C10" i="4"/>
  <c r="D14" i="3"/>
  <c r="H136" i="2" l="1"/>
  <c r="D17" i="3"/>
  <c r="H47" i="2"/>
  <c r="H46" i="2"/>
  <c r="H48" i="2"/>
  <c r="H43" i="2"/>
  <c r="H44" i="2"/>
  <c r="D22" i="3"/>
  <c r="H131" i="2"/>
  <c r="H132" i="2"/>
  <c r="H133" i="2"/>
  <c r="H113" i="2"/>
  <c r="H116" i="2"/>
  <c r="H128" i="2"/>
  <c r="H129" i="2"/>
  <c r="H126" i="2"/>
  <c r="H117" i="2"/>
  <c r="H114" i="2"/>
  <c r="H125" i="2"/>
  <c r="H121" i="2"/>
  <c r="H123" i="2"/>
  <c r="H130" i="2"/>
  <c r="H119" i="2"/>
  <c r="H120" i="2"/>
  <c r="H118" i="2"/>
  <c r="H115" i="2"/>
  <c r="H124" i="2"/>
  <c r="H122" i="2"/>
  <c r="D19" i="3"/>
  <c r="C18" i="4" s="1"/>
  <c r="H55" i="2"/>
  <c r="H127" i="2"/>
  <c r="H51" i="2"/>
  <c r="H42" i="2"/>
  <c r="H45" i="2"/>
  <c r="D11" i="4"/>
  <c r="I11" i="4"/>
  <c r="O11" i="4"/>
  <c r="H11" i="4"/>
  <c r="J11" i="4"/>
  <c r="G11" i="4"/>
  <c r="F11" i="4"/>
  <c r="E11" i="4"/>
  <c r="C8" i="4"/>
  <c r="C16" i="4"/>
  <c r="K17" i="4" l="1"/>
  <c r="L17" i="4"/>
  <c r="F17" i="4"/>
  <c r="G17" i="4"/>
  <c r="M17" i="4"/>
  <c r="E19" i="4"/>
  <c r="G19" i="4"/>
  <c r="F19" i="4"/>
  <c r="H19" i="4"/>
  <c r="J19" i="4"/>
  <c r="K19" i="4"/>
  <c r="L19" i="4"/>
  <c r="I19" i="4"/>
  <c r="L9" i="4"/>
  <c r="M9" i="4"/>
  <c r="N9" i="4"/>
  <c r="G9" i="4"/>
  <c r="H9" i="4"/>
  <c r="I9" i="4"/>
  <c r="J9" i="4"/>
  <c r="K9" i="4"/>
  <c r="D19" i="4"/>
  <c r="D9" i="4"/>
  <c r="O9" i="4"/>
  <c r="F9" i="4"/>
  <c r="E9" i="4"/>
  <c r="D17" i="4"/>
  <c r="O17" i="4"/>
  <c r="H17" i="4"/>
  <c r="J17" i="4"/>
  <c r="I17" i="4"/>
  <c r="E17" i="4"/>
  <c r="C24" i="4"/>
  <c r="G25" i="4" s="1"/>
  <c r="C20" i="4"/>
  <c r="C22" i="4"/>
  <c r="C26" i="4"/>
  <c r="K27" i="4" l="1"/>
  <c r="M27" i="4"/>
  <c r="O27" i="4"/>
  <c r="L27" i="4"/>
  <c r="N27" i="4"/>
  <c r="J23" i="4"/>
  <c r="K23" i="4"/>
  <c r="L23" i="4"/>
  <c r="M23" i="4"/>
  <c r="E23" i="4"/>
  <c r="F23" i="4"/>
  <c r="G23" i="4"/>
  <c r="H23" i="4"/>
  <c r="I23" i="4"/>
  <c r="N23" i="4"/>
  <c r="D23" i="4"/>
  <c r="O23" i="4"/>
  <c r="H27" i="4"/>
  <c r="J27" i="4"/>
  <c r="I27" i="4"/>
  <c r="G27" i="4"/>
  <c r="D21" i="4"/>
  <c r="O21" i="4"/>
  <c r="J21" i="4"/>
  <c r="I21" i="4"/>
  <c r="H21" i="4"/>
  <c r="G21" i="4"/>
  <c r="F21" i="4"/>
  <c r="E21" i="4"/>
  <c r="D25" i="4"/>
  <c r="J25" i="4"/>
  <c r="I25" i="4"/>
  <c r="H25" i="4"/>
  <c r="F25" i="4"/>
  <c r="E25" i="4"/>
  <c r="P9" i="4"/>
  <c r="P11" i="4"/>
  <c r="P27" i="4" l="1"/>
  <c r="P23" i="4"/>
  <c r="P21" i="4"/>
  <c r="P25" i="4"/>
  <c r="P19" i="4"/>
  <c r="P17" i="4" l="1"/>
  <c r="C14" i="4" l="1"/>
  <c r="I15" i="4" l="1"/>
  <c r="K15" i="4"/>
  <c r="N15" i="4"/>
  <c r="J15" i="4"/>
  <c r="L15" i="4"/>
  <c r="M15" i="4"/>
  <c r="O15" i="4"/>
  <c r="H15" i="4"/>
  <c r="P15" i="4" l="1"/>
  <c r="C12" i="4"/>
  <c r="D13" i="4" s="1"/>
  <c r="J213" i="2"/>
  <c r="I13" i="4" l="1"/>
  <c r="J13" i="4"/>
  <c r="F13" i="4"/>
  <c r="G13" i="4"/>
  <c r="O13" i="4"/>
  <c r="E13" i="4"/>
  <c r="H13" i="4"/>
  <c r="P13" i="4" l="1"/>
  <c r="H162" i="2" l="1"/>
  <c r="D24" i="3" l="1"/>
  <c r="G213" i="2" l="1"/>
  <c r="H138" i="2" s="1"/>
  <c r="H140" i="2"/>
  <c r="H185" i="2"/>
  <c r="H175" i="2"/>
  <c r="H161" i="2"/>
  <c r="H164" i="2"/>
  <c r="D25" i="3"/>
  <c r="C28" i="4"/>
  <c r="H57" i="2" l="1"/>
  <c r="H108" i="2"/>
  <c r="H112" i="2"/>
  <c r="H21" i="2"/>
  <c r="H135" i="2"/>
  <c r="H53" i="2"/>
  <c r="M44" i="12"/>
  <c r="H13" i="2"/>
  <c r="H50" i="2"/>
  <c r="G214" i="2"/>
  <c r="C31" i="4" s="1"/>
  <c r="H30" i="2"/>
  <c r="H213" i="2"/>
  <c r="H41" i="2"/>
  <c r="E29" i="4"/>
  <c r="E30" i="4" s="1"/>
  <c r="M29" i="4"/>
  <c r="M30" i="4" s="1"/>
  <c r="M31" i="4" s="1"/>
  <c r="M32" i="4" s="1"/>
  <c r="F29" i="4"/>
  <c r="F30" i="4" s="1"/>
  <c r="G29" i="4"/>
  <c r="G30" i="4" s="1"/>
  <c r="I29" i="4"/>
  <c r="I30" i="4" s="1"/>
  <c r="N29" i="4"/>
  <c r="N30" i="4" s="1"/>
  <c r="N31" i="4" s="1"/>
  <c r="N32" i="4" s="1"/>
  <c r="K29" i="4"/>
  <c r="K30" i="4" s="1"/>
  <c r="L29" i="4"/>
  <c r="L30" i="4" s="1"/>
  <c r="L31" i="4" s="1"/>
  <c r="L32" i="4" s="1"/>
  <c r="O29" i="4"/>
  <c r="O30" i="4" s="1"/>
  <c r="H29" i="4"/>
  <c r="H30" i="4" s="1"/>
  <c r="J29" i="4"/>
  <c r="J30" i="4" s="1"/>
  <c r="C30" i="4"/>
  <c r="D29" i="4"/>
  <c r="D30" i="4" s="1"/>
  <c r="D26" i="3"/>
  <c r="D27" i="3" s="1"/>
  <c r="G216" i="2" l="1"/>
  <c r="C32" i="4"/>
  <c r="K31" i="4"/>
  <c r="K32" i="4" s="1"/>
  <c r="H31" i="4"/>
  <c r="H32" i="4" s="1"/>
  <c r="E31" i="4"/>
  <c r="E32" i="4" s="1"/>
  <c r="F31" i="4"/>
  <c r="F32" i="4" s="1"/>
  <c r="J31" i="4"/>
  <c r="J32" i="4" s="1"/>
  <c r="O31" i="4"/>
  <c r="G31" i="4"/>
  <c r="G32" i="4" s="1"/>
  <c r="D31" i="4"/>
  <c r="D32" i="4" s="1"/>
  <c r="D33" i="4" s="1"/>
  <c r="I31" i="4"/>
  <c r="I32" i="4" s="1"/>
  <c r="P29" i="4"/>
  <c r="P30" i="4" s="1"/>
  <c r="O32" i="4" l="1"/>
  <c r="P31" i="4"/>
  <c r="E33" i="4"/>
  <c r="F33" i="4" s="1"/>
  <c r="G33" i="4" s="1"/>
  <c r="H33" i="4" s="1"/>
  <c r="I33" i="4" s="1"/>
  <c r="J33" i="4" s="1"/>
  <c r="K33" i="4" s="1"/>
  <c r="L33" i="4" s="1"/>
  <c r="M33" i="4" s="1"/>
  <c r="N33" i="4" s="1"/>
  <c r="O33" i="4" l="1"/>
  <c r="P32" i="4"/>
</calcChain>
</file>

<file path=xl/sharedStrings.xml><?xml version="1.0" encoding="utf-8"?>
<sst xmlns="http://schemas.openxmlformats.org/spreadsheetml/2006/main" count="22383" uniqueCount="15010">
  <si>
    <t>01</t>
  </si>
  <si>
    <t>SERVIÇO TÉCNICO ESPECIALIZADO</t>
  </si>
  <si>
    <t>01.02</t>
  </si>
  <si>
    <t>Parecer técnico</t>
  </si>
  <si>
    <t>un</t>
  </si>
  <si>
    <t>01.06</t>
  </si>
  <si>
    <t>Projeto de instalações elétricas</t>
  </si>
  <si>
    <t>01.17</t>
  </si>
  <si>
    <t>Projeto executivo</t>
  </si>
  <si>
    <t>Projeto executivo de estrutura em formato A1</t>
  </si>
  <si>
    <t>Projeto executivo de estrutura em formato A0</t>
  </si>
  <si>
    <t>Projeto executivo de instalações hidráulicas em formato A1</t>
  </si>
  <si>
    <t>Projeto executivo de instalações hidráulicas em formato A0</t>
  </si>
  <si>
    <t>Projeto executivo de instalações elétricas em formato A1</t>
  </si>
  <si>
    <t>Projeto executivo de instalações elétricas em formato A0</t>
  </si>
  <si>
    <t>Projeto executivo de arquitetura em formato A1</t>
  </si>
  <si>
    <t>Projeto executivo de arquitetura em formato A0</t>
  </si>
  <si>
    <t>01.20</t>
  </si>
  <si>
    <t>Levantamento topográfico e geofísico</t>
  </si>
  <si>
    <t>01.20.010</t>
  </si>
  <si>
    <t>Taxa de mobilização e desmobilização de equipamentos para execução de levantamento topográfico</t>
  </si>
  <si>
    <t>tx</t>
  </si>
  <si>
    <t>m²</t>
  </si>
  <si>
    <t>Levantamento planimétrico cadastral com áreas ocupadas predominantemente por comunidades - área acima de 20.000 m² até 200.000 m²</t>
  </si>
  <si>
    <t>Levantamento planimétrico cadastral com áreas ocupadas predominantemente por comunidades - área acima de 200.000 m²</t>
  </si>
  <si>
    <t>Levantamento planimétrico cadastral com áreas até 50% de ocupação - área acima de 20.000 m² até 200.000 m²</t>
  </si>
  <si>
    <t>Levantamento planimétrico cadastral com áreas até 50% de ocupação - área acima de 200.000 m²</t>
  </si>
  <si>
    <t>Levantamento planimétrico cadastral com áreas acima de 50% de ocupação - área acima de 20.000 m² até 200.000 m²</t>
  </si>
  <si>
    <t>Levantamento planimétrico cadastral com áreas acima de 50% de ocupação - área acima de 200.000 m²</t>
  </si>
  <si>
    <t>Levantamento planialtimétrico cadastral com áreas ocupadas predominantemente por comunidades - área acima de 20.000 m² até 200.000 m²</t>
  </si>
  <si>
    <t>Levantamento planialtimétrico cadastral com áreas ocupadas predominantemente por comunidades - área acima de 200.000 m²</t>
  </si>
  <si>
    <t>Levantamento planialtimétrico cadastral com áreas até 50% de ocupação - área acima de 20.000 m² até 200.000 m²</t>
  </si>
  <si>
    <t>Levantamento planialtimétrico cadastral com áreas até 50% de ocupação - área acima de 200.000 m²</t>
  </si>
  <si>
    <t>Levantamento planialtimétrico cadastral com áreas acima de 50% de ocupação - área acima de 20.000 m² até 200.000 m²</t>
  </si>
  <si>
    <t>Levantamento planialtimétrico cadastral com áreas acima de 50% de ocupação - área acima de 200.000 m²</t>
  </si>
  <si>
    <t>Levantamento planialtimétrico cadastral em área rural acima de 2 até 5 alqueires</t>
  </si>
  <si>
    <t>Levantamento planialtimétrico cadastral em área rural acima de 5 até 10 alqueires</t>
  </si>
  <si>
    <t>Levantamento planialtimétrico cadastral em área rural acima de 10 alqueires</t>
  </si>
  <si>
    <t>km</t>
  </si>
  <si>
    <t>01.21</t>
  </si>
  <si>
    <t>Estudo geotécnico (sondagem)</t>
  </si>
  <si>
    <t>01.21.010</t>
  </si>
  <si>
    <t>Taxa de mobilização e desmobilização de equipamentos para execução de sondagem</t>
  </si>
  <si>
    <t>01.21.090</t>
  </si>
  <si>
    <t>Taxa de mobilização e desmobilização de equipamentos para execução de sondagem rotativa</t>
  </si>
  <si>
    <t>01.21.100</t>
  </si>
  <si>
    <t>Sondagem do terreno a trado</t>
  </si>
  <si>
    <t>m</t>
  </si>
  <si>
    <t>01.21.110</t>
  </si>
  <si>
    <t>Sondagem do terreno à percussão (mínimo de 30 m)</t>
  </si>
  <si>
    <t>01.21.120</t>
  </si>
  <si>
    <t>Sondagem do terreno rotativa em solo</t>
  </si>
  <si>
    <t>01.21.130</t>
  </si>
  <si>
    <t>Sondagem do terreno rotativa em rocha</t>
  </si>
  <si>
    <t>01.21.140</t>
  </si>
  <si>
    <t>Sondagem do terreno à percussão com a utilização de torquímetro (mínimo de 30 m)</t>
  </si>
  <si>
    <t>01.23</t>
  </si>
  <si>
    <t>Tratamento, recuperação e trabalhos especiais em concreto</t>
  </si>
  <si>
    <t>01.23.010</t>
  </si>
  <si>
    <t>Taxa de mobilização e desmobilização de equipamentos para execução de corte em concreto armado</t>
  </si>
  <si>
    <t>01.23.020</t>
  </si>
  <si>
    <t>Limpeza de armadura com escova de aço</t>
  </si>
  <si>
    <t>01.23.030</t>
  </si>
  <si>
    <t>Preparo de ponte de aderência com adesivo a base de epóxi</t>
  </si>
  <si>
    <t>01.23.040</t>
  </si>
  <si>
    <t>Tratamento de armadura com produto anticorrosivo a base de zinco</t>
  </si>
  <si>
    <t>01.23.060</t>
  </si>
  <si>
    <t>Corte de concreto deteriorado inclusive remoção dos detritos</t>
  </si>
  <si>
    <t>01.23.070</t>
  </si>
  <si>
    <t>Demarcação de área com disco de corte diamantado</t>
  </si>
  <si>
    <t>01.23.100</t>
  </si>
  <si>
    <t>Demolição de concreto armado com preservação de armadura, para reforço e recuperação estrutural</t>
  </si>
  <si>
    <t>m³</t>
  </si>
  <si>
    <t>01.23.140</t>
  </si>
  <si>
    <t>01.23.150</t>
  </si>
  <si>
    <t>01.23.160</t>
  </si>
  <si>
    <t>01.23.190</t>
  </si>
  <si>
    <t>01.23.200</t>
  </si>
  <si>
    <t>Taxa de mobilização e desmobilização de equipamentos para execução de perfuração em concreto</t>
  </si>
  <si>
    <t>01.23.221</t>
  </si>
  <si>
    <t>01.23.222</t>
  </si>
  <si>
    <t>01.23.223</t>
  </si>
  <si>
    <t>01.23.231</t>
  </si>
  <si>
    <t>01.23.232</t>
  </si>
  <si>
    <t>01.23.233</t>
  </si>
  <si>
    <t>01.23.234</t>
  </si>
  <si>
    <t>01.23.236</t>
  </si>
  <si>
    <t>01.23.237</t>
  </si>
  <si>
    <t>01.23.238</t>
  </si>
  <si>
    <t>01.23.239</t>
  </si>
  <si>
    <t>01.23.254</t>
  </si>
  <si>
    <t>01.23.260</t>
  </si>
  <si>
    <t>01.23.264</t>
  </si>
  <si>
    <t>01.23.270</t>
  </si>
  <si>
    <t>01.23.274</t>
  </si>
  <si>
    <t>01.23.280</t>
  </si>
  <si>
    <t>01.23.510</t>
  </si>
  <si>
    <t>Corte vertical em concreto armado, espessura de 15 cm</t>
  </si>
  <si>
    <t>01.27</t>
  </si>
  <si>
    <t>Projeto e implementação de gerenciamento integrado de resíduos sólidos e gestão de perdas</t>
  </si>
  <si>
    <t>Projeto e implementação de educação ambiental</t>
  </si>
  <si>
    <t>Projeto e implementação de controle ambiental da obra</t>
  </si>
  <si>
    <t>Laudo de caracterização de vegetação</t>
  </si>
  <si>
    <t>Laudo de caracterização da fauna associada à flora</t>
  </si>
  <si>
    <t>Projeto e implementação de monitoramento da fauna durante a obra</t>
  </si>
  <si>
    <t>Laudo de autodepuração</t>
  </si>
  <si>
    <t>01.28</t>
  </si>
  <si>
    <t>Poço profundo</t>
  </si>
  <si>
    <t>01.28.010</t>
  </si>
  <si>
    <t>Taxa de mobilização e desmobilização de equipamentos para execução de perfuração para poço profundo - profundidade até 200 m</t>
  </si>
  <si>
    <t>01.28.020</t>
  </si>
  <si>
    <t>Taxa de mobilização e desmobilização de equipamentos para execução de perfuração para poço profundo - profundidade acima de 200 m e até 300 m</t>
  </si>
  <si>
    <t>01.28.030</t>
  </si>
  <si>
    <t>Taxa de mobilização e desmobilização de equipamentos para execução de perfuração para poço profundo - profundidade acima de 300 m</t>
  </si>
  <si>
    <t>01.28.040</t>
  </si>
  <si>
    <t>Perfuração rotativa para poço profundo em camadas de solos sedimentares, diâmetro de 8.1/2" (215,90 mm)</t>
  </si>
  <si>
    <t>01.28.050</t>
  </si>
  <si>
    <t>Perfuração rotativa para poço profundo em aluvião, arenito, ou solos sedimentados em geral, diâmetro de 10" (250 mm)</t>
  </si>
  <si>
    <t>01.28.060</t>
  </si>
  <si>
    <t>Perfuração rotativa para poço profundo em aluvião, arenito, ou solos sedimentados em geral, diâmetro de 12" (300 mm)</t>
  </si>
  <si>
    <t>01.28.070</t>
  </si>
  <si>
    <t>Perfuração rotativa para poço profundo em aluvião, arenito, ou solos sedimentados em geral, diâmetro de 14" (350 mm)</t>
  </si>
  <si>
    <t>01.28.080</t>
  </si>
  <si>
    <t>Perfuração rotativa para poço profundo em aluvião, arenito, ou solos sedimentados em geral, diâmetro de 16" (400 mm)</t>
  </si>
  <si>
    <t>01.28.090</t>
  </si>
  <si>
    <t>Perfuração rotativa para poço profundo em aluvião, arenito, ou solos sedimentados em geral, diâmetro de 18" (450 mm)</t>
  </si>
  <si>
    <t>01.28.100</t>
  </si>
  <si>
    <t>Perfuração rotativa para poço profundo em aluvião, arenito, ou solos sedimentados em geral, diâmetro de 20" (500 mm)</t>
  </si>
  <si>
    <t>01.28.110</t>
  </si>
  <si>
    <t>Perfuração rotativa para poço profundo em aluvião, arenito, ou solos sedimentados em geral, diâmetro de 22" (550 mm)</t>
  </si>
  <si>
    <t>01.28.120</t>
  </si>
  <si>
    <t>Perfuração rotativa para poço profundo em aluvião, arenito, ou solos sedimentados em geral, diâmetro de 26" (650 mm)</t>
  </si>
  <si>
    <t>01.28.130</t>
  </si>
  <si>
    <t>Perfuração rotativa para poço profundo em solos e/ou rocha metassedimentar alterada em geral, diâmetro de 20" (508 mm)</t>
  </si>
  <si>
    <t>01.28.140</t>
  </si>
  <si>
    <t>Perfuração roto-pneumática para poço profundo em rocha metassedimentar em geral, diâmetro de 12.1/4" (311,15 mm)</t>
  </si>
  <si>
    <t>01.28.150</t>
  </si>
  <si>
    <t>Perfuração rotativa para poço profundo em rocha sã (basalto), diâmetro de 14" (350 mm)</t>
  </si>
  <si>
    <t>01.28.160</t>
  </si>
  <si>
    <t>Perfuração rotativa para poço profundo em rocha alterada (basalto alterado), diâmetro de 8" (200 mm)</t>
  </si>
  <si>
    <t>01.28.170</t>
  </si>
  <si>
    <t>Perfuração rotativa para poço profundo em rocha alterada (basalto alterado), diâmetro de 10" (250 mm)</t>
  </si>
  <si>
    <t>01.28.180</t>
  </si>
  <si>
    <t>Perfuração rotativa para poço profundo em rocha alterada (basalto alterado), diâmetro de 12" (300 mm)</t>
  </si>
  <si>
    <t>01.28.190</t>
  </si>
  <si>
    <t>Perfuração roto-pneumática para poço profundo em rocha sã (basalto), diâmetro de 6" (150 mm)</t>
  </si>
  <si>
    <t>01.28.200</t>
  </si>
  <si>
    <t>Perfuração roto-pneumática para poço profundo em rocha sã (basalto), diâmetro de 8" (200 mm)</t>
  </si>
  <si>
    <t>01.28.210</t>
  </si>
  <si>
    <t>Perfuração roto-pneumática para poço profundo em rocha sã (basalto), diâmetro de 10" (250 mm)</t>
  </si>
  <si>
    <t>01.28.220</t>
  </si>
  <si>
    <t>Perfuração roto-pneumática para poço profundo em rocha sã (basalto), diâmetro de 12" (300 mm)</t>
  </si>
  <si>
    <t>01.28.230</t>
  </si>
  <si>
    <t>Perfuração roto-pneumática para poço profundo em rocha sã (basalto), diâmetro de 14" (350 mm)</t>
  </si>
  <si>
    <t>01.28.240</t>
  </si>
  <si>
    <t>Perfuração roto-pneumática para poço profundo em rocha sã (basalto), diâmetro de 18" (450 mm)</t>
  </si>
  <si>
    <t>01.28.250</t>
  </si>
  <si>
    <t>Revestimento interno de poço profundo tubo liso em aço galvanizado, diâmetro de 6" (152,40 mm) - união solda</t>
  </si>
  <si>
    <t>01.28.260</t>
  </si>
  <si>
    <t>01.28.270</t>
  </si>
  <si>
    <t>01.28.280</t>
  </si>
  <si>
    <t>01.28.290</t>
  </si>
  <si>
    <t>01.28.300</t>
  </si>
  <si>
    <t>01.28.310</t>
  </si>
  <si>
    <t>01.28.350</t>
  </si>
  <si>
    <t>01.28.360</t>
  </si>
  <si>
    <t>01.28.370</t>
  </si>
  <si>
    <t>01.28.380</t>
  </si>
  <si>
    <t>01.28.390</t>
  </si>
  <si>
    <t>01.28.400</t>
  </si>
  <si>
    <t>01.28.410</t>
  </si>
  <si>
    <t>01.28.420</t>
  </si>
  <si>
    <t>01.28.430</t>
  </si>
  <si>
    <t>01.28.440</t>
  </si>
  <si>
    <t>01.28.450</t>
  </si>
  <si>
    <t>Pré-filtro tipo pérola para poço profundo</t>
  </si>
  <si>
    <t>01.28.460</t>
  </si>
  <si>
    <t>Pré-filtro tipo Jacareí para poço profundo</t>
  </si>
  <si>
    <t>01.28.470</t>
  </si>
  <si>
    <t>Perfilagem ótica (filmagem / endoscopia) para poço profundo</t>
  </si>
  <si>
    <t>01.28.480</t>
  </si>
  <si>
    <t>Perfilagem elétrica de poço profundo</t>
  </si>
  <si>
    <t>01.28.490</t>
  </si>
  <si>
    <t>Taxa de mobilização e desmobilização de equipamentos para execução de bombeamento, limpeza, desenvolvimento e teste de vazão</t>
  </si>
  <si>
    <t>01.28.500</t>
  </si>
  <si>
    <t>Limpeza e desenvolvimento do poço profundo</t>
  </si>
  <si>
    <t>h</t>
  </si>
  <si>
    <t>01.28.510</t>
  </si>
  <si>
    <t>Ensaio de vazão (bombeamento) para poço profundo, com bomba submersa</t>
  </si>
  <si>
    <t>01.28.520</t>
  </si>
  <si>
    <t>Ensaio de vazão escalonado para poço profundo</t>
  </si>
  <si>
    <t>01.28.530</t>
  </si>
  <si>
    <t>Ensaio de recuperação de nível para poço profundo</t>
  </si>
  <si>
    <t>01.28.540</t>
  </si>
  <si>
    <t>Desinfecção de poço profundo</t>
  </si>
  <si>
    <t>01.28.550</t>
  </si>
  <si>
    <t>Análise físico-química e bacteriológica da água para poço profundo</t>
  </si>
  <si>
    <t>cj</t>
  </si>
  <si>
    <t>01.28.560</t>
  </si>
  <si>
    <t>01.28.570</t>
  </si>
  <si>
    <t>Cimentação de boca do poço profundo, entre perfuração de maior diâmetro (cimentação do espaço anular)</t>
  </si>
  <si>
    <t>01.28.580</t>
  </si>
  <si>
    <t>Laje de proteção em concreto armado para poço profundo (área mínimo de 3,00 m²)</t>
  </si>
  <si>
    <t>01.28.590</t>
  </si>
  <si>
    <t>Lacre do poço profundo (tampa)</t>
  </si>
  <si>
    <t>01.28.600</t>
  </si>
  <si>
    <t>Licença de perfuração para poço profundo</t>
  </si>
  <si>
    <t>01.28.610</t>
  </si>
  <si>
    <t>Outorga de direito de uso para poço profundo</t>
  </si>
  <si>
    <t>01.28.620</t>
  </si>
  <si>
    <t>Parecer técnico junto a CETESB</t>
  </si>
  <si>
    <t>02</t>
  </si>
  <si>
    <t>INÍCIO, APOIO E ADMINISTRAÇÃO DA OBRA</t>
  </si>
  <si>
    <t>02.01</t>
  </si>
  <si>
    <t>Construção provisória</t>
  </si>
  <si>
    <t>Construção provisória em madeira - fornecimento e montagem</t>
  </si>
  <si>
    <t>Sanitário/vestiário provisório em alvenaria</t>
  </si>
  <si>
    <t>02.01.180</t>
  </si>
  <si>
    <t>Banheiro químico, modelo Standard, com manutenção conforme exigências da CETESB</t>
  </si>
  <si>
    <t>unxmês</t>
  </si>
  <si>
    <t>02.01.200</t>
  </si>
  <si>
    <t>Desmobilização de construção provisória</t>
  </si>
  <si>
    <t>02.02</t>
  </si>
  <si>
    <t>Container</t>
  </si>
  <si>
    <t>02.02.120</t>
  </si>
  <si>
    <t>Locação de container tipo alojamento - área mínima de 13,80 m²</t>
  </si>
  <si>
    <t>02.02.130</t>
  </si>
  <si>
    <t>Locação de container tipo escritório com 1 vaso sanitário, 1 lavatório e 1 ponto para chuveiro - área mínima de 13,80 m²</t>
  </si>
  <si>
    <t>02.02.140</t>
  </si>
  <si>
    <t>Locação de container tipo sanitário com 2 vasos sanitários, 2 lavatórios, 2 mictórios e 4 pontos para chuveiro - área mínima de 13,80 m²</t>
  </si>
  <si>
    <t>02.02.150</t>
  </si>
  <si>
    <t>02.02.160</t>
  </si>
  <si>
    <t>Locação de container tipo guarita - área mínima de 4,60 m²</t>
  </si>
  <si>
    <t>02.03</t>
  </si>
  <si>
    <t>Tapume, vedação e proteções diversas</t>
  </si>
  <si>
    <t>02.03.030</t>
  </si>
  <si>
    <t>Proteção de superfícies em geral com plástico bolha</t>
  </si>
  <si>
    <t>02.03.060</t>
  </si>
  <si>
    <t>Proteção de fachada com tela de nylon</t>
  </si>
  <si>
    <t>02.03.080</t>
  </si>
  <si>
    <t>Fechamento provisório de vãos em chapa de madeira compensada</t>
  </si>
  <si>
    <t>02.03.110</t>
  </si>
  <si>
    <t>Tapume móvel para fechamento de áreas</t>
  </si>
  <si>
    <t>02.03.120</t>
  </si>
  <si>
    <t>Tapume fixo para fechamento de áreas, com portão</t>
  </si>
  <si>
    <t>02.03.200</t>
  </si>
  <si>
    <t>Locação de quadros metálicos para plataforma de proteção, inclusive o madeiramento</t>
  </si>
  <si>
    <t>m²xmês</t>
  </si>
  <si>
    <t>02.03.240</t>
  </si>
  <si>
    <t>Proteção de piso com tecido de aniagem e gesso</t>
  </si>
  <si>
    <t>02.03.250</t>
  </si>
  <si>
    <t>Tapume fixo em painel OSB - espessura 8 mm</t>
  </si>
  <si>
    <t>02.03.260</t>
  </si>
  <si>
    <t>Tapume fixo em painel OSB - espessura 10 mm</t>
  </si>
  <si>
    <t>02.03.270</t>
  </si>
  <si>
    <t>Tapume fixo em painel OSB - espessura 12 mm</t>
  </si>
  <si>
    <t>02.03.500</t>
  </si>
  <si>
    <t>02.05</t>
  </si>
  <si>
    <t>02.05.060</t>
  </si>
  <si>
    <t>Montagem e desmontagem de andaime torre metálica com altura até 10 m</t>
  </si>
  <si>
    <t>02.05.080</t>
  </si>
  <si>
    <t>Montagem e desmontagem de andaime torre metálica com altura superior a 10 m</t>
  </si>
  <si>
    <t>02.05.090</t>
  </si>
  <si>
    <t>Montagem e desmontagem de andaime tubular fachadeiro com altura até 10 m</t>
  </si>
  <si>
    <t>02.05.100</t>
  </si>
  <si>
    <t>Montagem e desmontagem de andaime tubular fachadeiro com altura superior a 10 m</t>
  </si>
  <si>
    <t>mxmês</t>
  </si>
  <si>
    <t>Andaime torre metálico (1,5 x 1,5 m) com piso metálico</t>
  </si>
  <si>
    <t>Andaime tubular fachadeiro com piso metálico e sapatas ajustáveis</t>
  </si>
  <si>
    <t>02.06</t>
  </si>
  <si>
    <t>Alocação de equipe, equipamento e ferramental</t>
  </si>
  <si>
    <t>02.06.030</t>
  </si>
  <si>
    <t>02.06.040</t>
  </si>
  <si>
    <t>02.08</t>
  </si>
  <si>
    <t>Sinalização de obra</t>
  </si>
  <si>
    <t>02.08.020</t>
  </si>
  <si>
    <t>Placa de identificação para obra</t>
  </si>
  <si>
    <t>02.08.040</t>
  </si>
  <si>
    <t>Placa em lona com impressão digital e requadro em metalon</t>
  </si>
  <si>
    <t>02.08.050</t>
  </si>
  <si>
    <t>Placa em lona com impressão digital e estrutura em madeira</t>
  </si>
  <si>
    <t>02.09</t>
  </si>
  <si>
    <t>Limpeza de terreno</t>
  </si>
  <si>
    <t>02.09.030</t>
  </si>
  <si>
    <t>02.09.040</t>
  </si>
  <si>
    <t>02.09.130</t>
  </si>
  <si>
    <t>02.09.150</t>
  </si>
  <si>
    <t>02.09.160</t>
  </si>
  <si>
    <t>02.10</t>
  </si>
  <si>
    <t>Locação de obra</t>
  </si>
  <si>
    <t>02.10.020</t>
  </si>
  <si>
    <t>Locação de obra de edificação</t>
  </si>
  <si>
    <t>02.10.040</t>
  </si>
  <si>
    <t>Locação de rede de canalização</t>
  </si>
  <si>
    <t>02.10.050</t>
  </si>
  <si>
    <t>Locação para muros, cercas e alambrados</t>
  </si>
  <si>
    <t>02.10.060</t>
  </si>
  <si>
    <t>Locação de vias, calçadas, tanques e lagoas</t>
  </si>
  <si>
    <t>03</t>
  </si>
  <si>
    <t>DEMOLIÇÃO SEM REAPROVEITAMENTO</t>
  </si>
  <si>
    <t>03.01</t>
  </si>
  <si>
    <t>Demolição de concreto, lastro, mistura e afins</t>
  </si>
  <si>
    <t>03.01.020</t>
  </si>
  <si>
    <t>Demolição manual de concreto simples</t>
  </si>
  <si>
    <t>03.01.040</t>
  </si>
  <si>
    <t>Demolição manual de concreto armado</t>
  </si>
  <si>
    <t>03.01.060</t>
  </si>
  <si>
    <t>Demolição manual de lajes pré-moldadas, incluindo revestimento</t>
  </si>
  <si>
    <t>03.01.200</t>
  </si>
  <si>
    <t>03.01.210</t>
  </si>
  <si>
    <t>Demolição mecanizada de concreto armado, inclusive fragmentação e acomodação do material</t>
  </si>
  <si>
    <t>03.01.220</t>
  </si>
  <si>
    <t>03.01.230</t>
  </si>
  <si>
    <t>Demolição mecanizada de concreto simples, inclusive fragmentação e acomodação do material</t>
  </si>
  <si>
    <t>03.01.240</t>
  </si>
  <si>
    <t>03.01.250</t>
  </si>
  <si>
    <t>Demolição mecanizada de pavimento ou piso em concreto, inclusive fragmentação e acomodação do material</t>
  </si>
  <si>
    <t>03.01.260</t>
  </si>
  <si>
    <t>03.01.270</t>
  </si>
  <si>
    <t>Demolição mecanizada de sarjeta ou sarjetão, inclusive fragmentação e acomodação do material</t>
  </si>
  <si>
    <t>03.02</t>
  </si>
  <si>
    <t>Demolição de alvenaria</t>
  </si>
  <si>
    <t>03.02.020</t>
  </si>
  <si>
    <t>Demolição manual de alvenaria de fundação/embasamento</t>
  </si>
  <si>
    <t>03.02.040</t>
  </si>
  <si>
    <t>Demolição manual de alvenaria de elevação ou elemento vazado, incluindo revestimento</t>
  </si>
  <si>
    <t>03.03</t>
  </si>
  <si>
    <t>Demolição de revestimento em massa</t>
  </si>
  <si>
    <t>03.03.020</t>
  </si>
  <si>
    <t>Apicoamento manual de piso, parede ou teto</t>
  </si>
  <si>
    <t>03.03.040</t>
  </si>
  <si>
    <t>Demolição manual de revestimento em massa de parede ou teto</t>
  </si>
  <si>
    <t>03.03.060</t>
  </si>
  <si>
    <t>Demolição manual de revestimento em massa de piso</t>
  </si>
  <si>
    <t>03.04</t>
  </si>
  <si>
    <t>Demolição de revestimento cerâmico e ladrilho hidráulico</t>
  </si>
  <si>
    <t>03.04.020</t>
  </si>
  <si>
    <t>Demolição manual de revestimento cerâmico, incluindo a base</t>
  </si>
  <si>
    <t>03.04.030</t>
  </si>
  <si>
    <t>Demolição manual de revestimento em ladrilho hidráulico, incluindo a base</t>
  </si>
  <si>
    <t>03.04.040</t>
  </si>
  <si>
    <t>Demolição manual de rodapé, soleira ou peitoril, em material cerâmico e/ou ladrilho hidráulico, incluindo a base</t>
  </si>
  <si>
    <t>03.05</t>
  </si>
  <si>
    <t>Demolição de revestimento sintético</t>
  </si>
  <si>
    <t>03.05.020</t>
  </si>
  <si>
    <t>Demolição manual de revestimento sintético, incluindo a base</t>
  </si>
  <si>
    <t>03.06</t>
  </si>
  <si>
    <t>Demolição de revestimento em pedra e blocos maciços</t>
  </si>
  <si>
    <t>03.06.050</t>
  </si>
  <si>
    <t>03.06.060</t>
  </si>
  <si>
    <t>Desmonte (levantamento) mecanizado de pavimento em paralelepípedo ou lajota de concreto, inclusive acomodação do material</t>
  </si>
  <si>
    <t>03.07</t>
  </si>
  <si>
    <t>Demolição de revestimento asfáltico</t>
  </si>
  <si>
    <t>03.07.010</t>
  </si>
  <si>
    <t>03.07.030</t>
  </si>
  <si>
    <t>Demolição (levantamento) mecanizada de pavimento asfáltico, inclusive fragmentação e acomodação do material</t>
  </si>
  <si>
    <t>03.07.050</t>
  </si>
  <si>
    <t>03.07.070</t>
  </si>
  <si>
    <t>Fresagem de pavimento asfáltico com espessura até 5 cm, inclusive acomodação do material</t>
  </si>
  <si>
    <t>03.07.080</t>
  </si>
  <si>
    <t>03.08</t>
  </si>
  <si>
    <t>03.08.020</t>
  </si>
  <si>
    <t>Demolição manual de forro em estuque, inclusive sistema de fixação/tarugamento</t>
  </si>
  <si>
    <t>03.08.040</t>
  </si>
  <si>
    <t>Demolição manual de forro qualquer, inclusive sistema de fixação/tarugamento</t>
  </si>
  <si>
    <t>03.08.060</t>
  </si>
  <si>
    <t>Demolição manual de forro em gesso, inclusive sistema de fixação</t>
  </si>
  <si>
    <t>03.08.200</t>
  </si>
  <si>
    <t>Demolição manual de painéis divisórias, inclusive montantes metálicos</t>
  </si>
  <si>
    <t>03.09</t>
  </si>
  <si>
    <t>Demolição de impermeabilização e afins</t>
  </si>
  <si>
    <t>03.09.020</t>
  </si>
  <si>
    <t>Demolição manual de camada impermeabilizante</t>
  </si>
  <si>
    <t>03.09.040</t>
  </si>
  <si>
    <t>Demolição manual de argamassa regularizante, isolante ou protetora e papel Kraft</t>
  </si>
  <si>
    <t>03.09.060</t>
  </si>
  <si>
    <t>Remoção manual de junta de dilatação ou retração, inclusive apoio</t>
  </si>
  <si>
    <t>03.10</t>
  </si>
  <si>
    <t>03.10.020</t>
  </si>
  <si>
    <t>Remoção de pintura em rodapé, baguete ou moldura com lixa</t>
  </si>
  <si>
    <t>03.10.040</t>
  </si>
  <si>
    <t>Remoção de pintura em rodapé, baguete ou moldura com produto químico</t>
  </si>
  <si>
    <t>03.10.060</t>
  </si>
  <si>
    <t>Remoção de caiação ou tinta mineral impermeável</t>
  </si>
  <si>
    <t>03.10.080</t>
  </si>
  <si>
    <t>Remoção de pintura em superfícies de madeira e/ou metálicas com produtos químicos</t>
  </si>
  <si>
    <t>03.10.100</t>
  </si>
  <si>
    <t>Remoção de pintura em superfícies de madeira e/ou metálicas com lixamento</t>
  </si>
  <si>
    <t>03.10.120</t>
  </si>
  <si>
    <t>Remoção de pintura em massa com produtos químicos</t>
  </si>
  <si>
    <t>03.10.140</t>
  </si>
  <si>
    <t>Remoção de pintura em massa com lixamento</t>
  </si>
  <si>
    <t>04</t>
  </si>
  <si>
    <t>RETIRADA COM PROVÁVEL REAPROVEITAMENTO</t>
  </si>
  <si>
    <t>04.01</t>
  </si>
  <si>
    <t>Retirada de fechamento e elemento divisor</t>
  </si>
  <si>
    <t>04.01.020</t>
  </si>
  <si>
    <t>Retirada de divisória em placa de madeira ou fibrocimento tarugada</t>
  </si>
  <si>
    <t>04.01.040</t>
  </si>
  <si>
    <t>Retirada de divisória em placa de madeira ou fibrocimento com montantes metálicos</t>
  </si>
  <si>
    <t>04.01.060</t>
  </si>
  <si>
    <t>Retirada de divisória em placa de concreto, granito, granilite ou mármore</t>
  </si>
  <si>
    <t>04.01.080</t>
  </si>
  <si>
    <t>Retirada de fechamento em placas pré-moldadas, inclusive pilares</t>
  </si>
  <si>
    <t>04.01.090</t>
  </si>
  <si>
    <t>Retirada de barreira de proteção com arame de alta segurança, simples ou duplo</t>
  </si>
  <si>
    <t>04.01.100</t>
  </si>
  <si>
    <t>Retirada de cerca</t>
  </si>
  <si>
    <t>04.02</t>
  </si>
  <si>
    <t>Retirada de elementos de estrutura (concreto, ferro, alumínio e madeira)</t>
  </si>
  <si>
    <t>04.02.020</t>
  </si>
  <si>
    <t>Retirada de peças lineares em madeira com seção até 60 cm²</t>
  </si>
  <si>
    <t>04.02.030</t>
  </si>
  <si>
    <t>Retirada de peças lineares em madeira com seção superior a 60 cm²</t>
  </si>
  <si>
    <t>04.02.050</t>
  </si>
  <si>
    <t>Retirada de estrutura em madeira tesoura - telhas de barro</t>
  </si>
  <si>
    <t>04.02.070</t>
  </si>
  <si>
    <t>Retirada de estrutura em madeira tesoura - telhas perfil qualquer</t>
  </si>
  <si>
    <t>04.02.090</t>
  </si>
  <si>
    <t>Retirada de estrutura em madeira pontaletada - telhas de barro</t>
  </si>
  <si>
    <t>04.02.110</t>
  </si>
  <si>
    <t>Retirada de estrutura em madeira pontaletada - telhas perfil qualquer</t>
  </si>
  <si>
    <t>04.02.140</t>
  </si>
  <si>
    <t>Retirada de estrutura metálica</t>
  </si>
  <si>
    <t>kg</t>
  </si>
  <si>
    <t>04.03</t>
  </si>
  <si>
    <t>Retirada de telhamento e proteção</t>
  </si>
  <si>
    <t>04.03.020</t>
  </si>
  <si>
    <t>Retirada de telhamento em barro</t>
  </si>
  <si>
    <t>04.03.040</t>
  </si>
  <si>
    <t>Retirada de telhamento perfil e material qualquer, exceto barro</t>
  </si>
  <si>
    <t>04.03.060</t>
  </si>
  <si>
    <t>Retirada de cumeeira ou espigão em barro</t>
  </si>
  <si>
    <t>04.03.080</t>
  </si>
  <si>
    <t>Retirada de cumeeira, espigão ou rufo perfil qualquer</t>
  </si>
  <si>
    <t>04.03.090</t>
  </si>
  <si>
    <t>Retirada de domo de acrílico, inclusive perfis metálicos de fixação</t>
  </si>
  <si>
    <t>04.04</t>
  </si>
  <si>
    <t>Retirada de revestimento em pedra e blocos maciços</t>
  </si>
  <si>
    <t>04.04.010</t>
  </si>
  <si>
    <t>Retirada de revestimento em pedra, granito ou mármore, em parede ou fachada</t>
  </si>
  <si>
    <t>04.04.020</t>
  </si>
  <si>
    <t>Retirada de revestimento em pedra, granito ou mármore, em piso</t>
  </si>
  <si>
    <t>04.04.030</t>
  </si>
  <si>
    <t>Retirada de soleira ou peitoril em pedra, granito ou mármore</t>
  </si>
  <si>
    <t>04.04.040</t>
  </si>
  <si>
    <t>Retirada de degrau em pedra, granito ou mármore</t>
  </si>
  <si>
    <t>04.04.060</t>
  </si>
  <si>
    <t>Retirada de rodapé em pedra, granito ou mármore</t>
  </si>
  <si>
    <t>04.05</t>
  </si>
  <si>
    <t>Retirada de revestimentos em madeira</t>
  </si>
  <si>
    <t>04.05.010</t>
  </si>
  <si>
    <t>Retirada de revestimento em lambris de madeira</t>
  </si>
  <si>
    <t>04.05.020</t>
  </si>
  <si>
    <t>Retirada de piso em tacos de madeira</t>
  </si>
  <si>
    <t>04.05.040</t>
  </si>
  <si>
    <t>Retirada de soalho somente o tablado</t>
  </si>
  <si>
    <t>04.05.060</t>
  </si>
  <si>
    <t>Retirada de soalho inclusive vigamento</t>
  </si>
  <si>
    <t>04.05.080</t>
  </si>
  <si>
    <t>Retirada de degrau em madeira</t>
  </si>
  <si>
    <t>04.05.100</t>
  </si>
  <si>
    <t>Retirada de rodapé inclusive cordão em madeira</t>
  </si>
  <si>
    <t>04.06</t>
  </si>
  <si>
    <t>Retirada de revestimentos sintéticos e metálicos</t>
  </si>
  <si>
    <t>04.06.010</t>
  </si>
  <si>
    <t>Retirada de revestimento em lambris metálicos</t>
  </si>
  <si>
    <t>04.06.020</t>
  </si>
  <si>
    <t>Retirada de piso em material sintético assentado a cola</t>
  </si>
  <si>
    <t>04.06.040</t>
  </si>
  <si>
    <t>Retirada de degrau em material sintético assentado a cola</t>
  </si>
  <si>
    <t>04.06.060</t>
  </si>
  <si>
    <t>Retirada de rodapé inclusive cordão em material sintético</t>
  </si>
  <si>
    <t>04.06.100</t>
  </si>
  <si>
    <t>Retirada de piso elevado telescópico metálico, inclusive estrutura de sustentação</t>
  </si>
  <si>
    <t>04.07</t>
  </si>
  <si>
    <t>04.07.020</t>
  </si>
  <si>
    <t>Retirada de forro qualquer em placas ou tiras fixadas</t>
  </si>
  <si>
    <t>04.07.040</t>
  </si>
  <si>
    <t>Retirada de forro qualquer em placas ou tiras apoiadas</t>
  </si>
  <si>
    <t>04.07.060</t>
  </si>
  <si>
    <t>04.08</t>
  </si>
  <si>
    <t>Retirada de esquadria e elemento de madeira</t>
  </si>
  <si>
    <t>04.08.020</t>
  </si>
  <si>
    <t>Retirada de folha de esquadria em madeira</t>
  </si>
  <si>
    <t>04.08.040</t>
  </si>
  <si>
    <t>Retirada de guarnição, moldura e peças lineares em madeira, fixadas</t>
  </si>
  <si>
    <t>04.08.060</t>
  </si>
  <si>
    <t>Retirada de batente com guarnição e peças lineares em madeira, chumbados</t>
  </si>
  <si>
    <t>04.08.080</t>
  </si>
  <si>
    <t>04.09</t>
  </si>
  <si>
    <t>Retirada de esquadria e elementos metálicos</t>
  </si>
  <si>
    <t>04.09.020</t>
  </si>
  <si>
    <t>Retirada de esquadria metálica em geral</t>
  </si>
  <si>
    <t>04.09.040</t>
  </si>
  <si>
    <t>Retirada de folha de esquadria metálica</t>
  </si>
  <si>
    <t>04.09.060</t>
  </si>
  <si>
    <t>Retirada de batente, corrimão ou peças lineares metálicas, chumbados</t>
  </si>
  <si>
    <t>04.09.080</t>
  </si>
  <si>
    <t>Retirada de batente, corrimão ou peças lineares metálicas, fixados</t>
  </si>
  <si>
    <t>04.09.100</t>
  </si>
  <si>
    <t>Retirada de guarda-corpo ou gradil em geral</t>
  </si>
  <si>
    <t>04.09.120</t>
  </si>
  <si>
    <t>Retirada de escada de marinheiro com ou sem guarda-corpo</t>
  </si>
  <si>
    <t>04.09.140</t>
  </si>
  <si>
    <t>Retirada de poste ou sistema de sustentação para alambrado ou fechamento</t>
  </si>
  <si>
    <t>04.09.160</t>
  </si>
  <si>
    <t>Retirada de entelamento metálico em geral</t>
  </si>
  <si>
    <t>04.10</t>
  </si>
  <si>
    <t>Retirada de ferragens e acessórios para esquadrias</t>
  </si>
  <si>
    <t>04.10.020</t>
  </si>
  <si>
    <t>Retirada de fechadura ou fecho de embutir</t>
  </si>
  <si>
    <t>04.10.040</t>
  </si>
  <si>
    <t>Retirada de fechadura ou fecho de sobrepor</t>
  </si>
  <si>
    <t>04.10.060</t>
  </si>
  <si>
    <t>Retirada de dobradiça</t>
  </si>
  <si>
    <t>04.10.080</t>
  </si>
  <si>
    <t>Retirada de peça ou acessório complementar em geral de esquadria</t>
  </si>
  <si>
    <t>04.11</t>
  </si>
  <si>
    <t>Retirada de aparelhos, metais sanitários e registro</t>
  </si>
  <si>
    <t>04.11.020</t>
  </si>
  <si>
    <t>Retirada de aparelho sanitário incluindo acessórios</t>
  </si>
  <si>
    <t>04.11.030</t>
  </si>
  <si>
    <t>Retirada de bancada incluindo pertences</t>
  </si>
  <si>
    <t>04.11.040</t>
  </si>
  <si>
    <t>Retirada de complemento sanitário chumbado</t>
  </si>
  <si>
    <t>04.11.060</t>
  </si>
  <si>
    <t>Retirada de complemento sanitário fixado ou de sobrepor</t>
  </si>
  <si>
    <t>04.11.080</t>
  </si>
  <si>
    <t>Retirada de registro ou válvula embutidos</t>
  </si>
  <si>
    <t>04.11.100</t>
  </si>
  <si>
    <t>Retirada de registro ou válvula aparentes</t>
  </si>
  <si>
    <t>04.11.110</t>
  </si>
  <si>
    <t>Retirada de purificador/bebedouro</t>
  </si>
  <si>
    <t>04.11.120</t>
  </si>
  <si>
    <t>Retirada de torneira ou chuveiro</t>
  </si>
  <si>
    <t>04.11.140</t>
  </si>
  <si>
    <t>Retirada de sifão ou metais sanitários diversos</t>
  </si>
  <si>
    <t>04.11.160</t>
  </si>
  <si>
    <t>Retirada de caixa de descarga de sobrepor ou acoplada</t>
  </si>
  <si>
    <t>04.12</t>
  </si>
  <si>
    <t>Retirada de aparelhos elétricos e hidráulicos</t>
  </si>
  <si>
    <t>04.12.020</t>
  </si>
  <si>
    <t>Retirada de conjunto motor-bomba</t>
  </si>
  <si>
    <t>04.12.040</t>
  </si>
  <si>
    <t>Retirada de motor de bomba de recalque</t>
  </si>
  <si>
    <t>04.13</t>
  </si>
  <si>
    <t>Retirada de impermeabilização e afins</t>
  </si>
  <si>
    <t>04.13.020</t>
  </si>
  <si>
    <t>Retirada de isolamento térmico com material monolítico</t>
  </si>
  <si>
    <t>04.13.060</t>
  </si>
  <si>
    <t>Retirada de isolamento térmico com material em panos</t>
  </si>
  <si>
    <t>04.14</t>
  </si>
  <si>
    <t>Retirada de vidro</t>
  </si>
  <si>
    <t>04.14.020</t>
  </si>
  <si>
    <t>Retirada de vidro ou espelho com raspagem da massa ou retirada de baguete</t>
  </si>
  <si>
    <t>04.14.040</t>
  </si>
  <si>
    <t>Retirada de esquadria em vidro</t>
  </si>
  <si>
    <t>04.17</t>
  </si>
  <si>
    <t>Retirada em instalação elétrica - letra A até B</t>
  </si>
  <si>
    <t>04.17.020</t>
  </si>
  <si>
    <t>Remoção de aparelho de iluminação ou projetor fixo em teto, piso ou parede</t>
  </si>
  <si>
    <t>04.17.040</t>
  </si>
  <si>
    <t>Remoção de aparelho de iluminação ou projetor fixo em poste ou braço</t>
  </si>
  <si>
    <t>04.17.060</t>
  </si>
  <si>
    <t>Remoção de suporte tipo braquet</t>
  </si>
  <si>
    <t>04.17.080</t>
  </si>
  <si>
    <t>Remoção de barramento de cobre</t>
  </si>
  <si>
    <t>04.17.100</t>
  </si>
  <si>
    <t>Remoção de base de disjuntor tipo QUIK-LAG</t>
  </si>
  <si>
    <t>04.17.120</t>
  </si>
  <si>
    <t>Remoção de base de fusível tipo DIAZED</t>
  </si>
  <si>
    <t>04.17.140</t>
  </si>
  <si>
    <t>Remoção de base e haste de para-raios</t>
  </si>
  <si>
    <t>04.17.160</t>
  </si>
  <si>
    <t>Remoção de base ou chave para fusível NH tipo tripolar</t>
  </si>
  <si>
    <t>04.17.180</t>
  </si>
  <si>
    <t>Remoção de base ou chave para fusível NH tipo unipolar</t>
  </si>
  <si>
    <t>04.17.200</t>
  </si>
  <si>
    <t>Remoção de braçadeira para passagem de cordoalha</t>
  </si>
  <si>
    <t>04.17.220</t>
  </si>
  <si>
    <t>Remoção de bucha de passagem interna ou externa</t>
  </si>
  <si>
    <t>04.17.240</t>
  </si>
  <si>
    <t>Remoção de bucha de passagem para neutro</t>
  </si>
  <si>
    <t>04.18</t>
  </si>
  <si>
    <t>Retirada em instalação elétrica - letra C</t>
  </si>
  <si>
    <t>04.18.020</t>
  </si>
  <si>
    <t>Remoção de cabeçote em rede de telefonia</t>
  </si>
  <si>
    <t>04.18.040</t>
  </si>
  <si>
    <t>Remoção de cabo de aço e esticadores de para-raios</t>
  </si>
  <si>
    <t>04.18.060</t>
  </si>
  <si>
    <t>Remoção de caixa de entrada de energia padrão medição indireta completa</t>
  </si>
  <si>
    <t>04.18.070</t>
  </si>
  <si>
    <t>Remoção de caixa de entrada de energia padrão residencial completa</t>
  </si>
  <si>
    <t>04.18.080</t>
  </si>
  <si>
    <t>Remoção de caixa de entrada telefônica completa</t>
  </si>
  <si>
    <t>04.18.090</t>
  </si>
  <si>
    <t>Remoção de caixa de medição padrão completa</t>
  </si>
  <si>
    <t>04.18.120</t>
  </si>
  <si>
    <t>Remoção de caixa estampada</t>
  </si>
  <si>
    <t>04.18.130</t>
  </si>
  <si>
    <t>Remoção de caixa para fusível ou tomada instalada em perfilado</t>
  </si>
  <si>
    <t>04.18.140</t>
  </si>
  <si>
    <t>Remoção de caixa para transformador de corrente</t>
  </si>
  <si>
    <t>04.18.180</t>
  </si>
  <si>
    <t>Remoção de cantoneira metálica</t>
  </si>
  <si>
    <t>04.18.200</t>
  </si>
  <si>
    <t>Remoção de captor de para-raios tipo Franklin</t>
  </si>
  <si>
    <t>04.18.220</t>
  </si>
  <si>
    <t>Remoção de chapa de ferro para bucha de passagem</t>
  </si>
  <si>
    <t>04.18.240</t>
  </si>
  <si>
    <t>04.18.250</t>
  </si>
  <si>
    <t>Remoção de chave base de mármore ou ardósia</t>
  </si>
  <si>
    <t>04.18.260</t>
  </si>
  <si>
    <t>Remoção de chave de ação rápida comando frontal montado em painel</t>
  </si>
  <si>
    <t>04.18.270</t>
  </si>
  <si>
    <t>Remoção de chave fusível indicadora tipo Matheus</t>
  </si>
  <si>
    <t>04.18.280</t>
  </si>
  <si>
    <t>Remoção de chave seccionadora tripolar seca mecanismo de manobra frontal</t>
  </si>
  <si>
    <t>04.18.290</t>
  </si>
  <si>
    <t>Remoção de chave tipo Pacco rotativo</t>
  </si>
  <si>
    <t>04.18.320</t>
  </si>
  <si>
    <t>Remoção de cinta de fixação de eletroduto ou sela para cruzeta em poste</t>
  </si>
  <si>
    <t>04.18.340</t>
  </si>
  <si>
    <t>Remoção de condulete</t>
  </si>
  <si>
    <t>04.18.360</t>
  </si>
  <si>
    <t>Remoção de condutor aparente diâmetro externo acima de 6,5 mm</t>
  </si>
  <si>
    <t>04.18.370</t>
  </si>
  <si>
    <t>Remoção de condutor aparente diâmetro externo até 6,5 mm</t>
  </si>
  <si>
    <t>04.18.380</t>
  </si>
  <si>
    <t>Remoção de condutor embutido diâmetro externo acima de 6,5 mm</t>
  </si>
  <si>
    <t>04.18.390</t>
  </si>
  <si>
    <t>Remoção de condutor embutido diâmetro externo até 6,5 mm</t>
  </si>
  <si>
    <t>04.18.400</t>
  </si>
  <si>
    <t>Remoção de condutor especial</t>
  </si>
  <si>
    <t>04.18.410</t>
  </si>
  <si>
    <t>Remoção de cordoalha ou cabo de cobre nu</t>
  </si>
  <si>
    <t>04.18.420</t>
  </si>
  <si>
    <t>Remoção de contator magnético para comando de bomba</t>
  </si>
  <si>
    <t>04.18.440</t>
  </si>
  <si>
    <t>Remoção de corrente para pendentes</t>
  </si>
  <si>
    <t>04.18.460</t>
  </si>
  <si>
    <t>Remoção de cruzeta de ferro para fixação de projetores</t>
  </si>
  <si>
    <t>04.18.470</t>
  </si>
  <si>
    <t>Remoção de cruzeta de madeira</t>
  </si>
  <si>
    <t>04.19</t>
  </si>
  <si>
    <t>Retirada em instalação elétrica - letra D até I</t>
  </si>
  <si>
    <t>04.19.020</t>
  </si>
  <si>
    <t>Remoção de disjuntor de volume normal ou reduzido</t>
  </si>
  <si>
    <t>04.19.030</t>
  </si>
  <si>
    <t>Remoção de disjuntor a seco aberto tripolar, 600 V de 800 A</t>
  </si>
  <si>
    <t>04.19.060</t>
  </si>
  <si>
    <t>Remoção de disjuntor termomagnético</t>
  </si>
  <si>
    <t>04.19.080</t>
  </si>
  <si>
    <t>Remoção de fundo de quadro de distribuição ou caixa de passagem</t>
  </si>
  <si>
    <t>04.19.100</t>
  </si>
  <si>
    <t>Remoção de gancho de sustentação de luminária em perfilado</t>
  </si>
  <si>
    <t>04.19.120</t>
  </si>
  <si>
    <t>Remoção de interruptores, tomadas, botão de campainha ou cigarra</t>
  </si>
  <si>
    <t>04.19.140</t>
  </si>
  <si>
    <t>Remoção de isolador tipo castanha e gancho de sustentação</t>
  </si>
  <si>
    <t>04.19.160</t>
  </si>
  <si>
    <t>Remoção de isolador tipo disco completo e gancho de suspensão</t>
  </si>
  <si>
    <t>04.19.180</t>
  </si>
  <si>
    <t>Remoção de isolador tipo pino, inclusive o pino</t>
  </si>
  <si>
    <t>04.20</t>
  </si>
  <si>
    <t>Retirada em instalação elétrica - letra J até N</t>
  </si>
  <si>
    <t>04.20.020</t>
  </si>
  <si>
    <t>Remoção de janela de ventilação, iluminação ou ventilação e iluminação padrão</t>
  </si>
  <si>
    <t>04.20.040</t>
  </si>
  <si>
    <t>Remoção de lâmpada</t>
  </si>
  <si>
    <t>04.20.060</t>
  </si>
  <si>
    <t>Remoção de luz de obstáculo</t>
  </si>
  <si>
    <t>04.20.080</t>
  </si>
  <si>
    <t>Remoção de manopla de comando de disjuntor</t>
  </si>
  <si>
    <t>04.20.100</t>
  </si>
  <si>
    <t>Remoção de mão francesa</t>
  </si>
  <si>
    <t>04.20.120</t>
  </si>
  <si>
    <t>Remoção de terminal modular (mufla) tripolar ou unipolar</t>
  </si>
  <si>
    <t>04.21</t>
  </si>
  <si>
    <t>Retirada em instalação elétrica - letra O até S</t>
  </si>
  <si>
    <t>04.21.020</t>
  </si>
  <si>
    <t>Remoção de óleo de disjuntor ou transformador</t>
  </si>
  <si>
    <t>l</t>
  </si>
  <si>
    <t>04.21.040</t>
  </si>
  <si>
    <t>Remoção de pára-raios tipo cristal-valve em cabine primária</t>
  </si>
  <si>
    <t>04.21.050</t>
  </si>
  <si>
    <t>Remoção de pára-raios tipo cristal-valve em poste singelo ou estaleiro</t>
  </si>
  <si>
    <t>04.21.060</t>
  </si>
  <si>
    <t>Remoção de perfilado</t>
  </si>
  <si>
    <t>04.21.100</t>
  </si>
  <si>
    <t>Remoção de porta de quadro ou painel</t>
  </si>
  <si>
    <t>04.21.130</t>
  </si>
  <si>
    <t>Remoção de poste de concreto</t>
  </si>
  <si>
    <t>04.21.140</t>
  </si>
  <si>
    <t>Remoção de poste metálico</t>
  </si>
  <si>
    <t>04.21.150</t>
  </si>
  <si>
    <t>Remoção de poste de madeira</t>
  </si>
  <si>
    <t>04.21.160</t>
  </si>
  <si>
    <t>Remoção de quadro de distribuição, chamada ou caixa de passagem</t>
  </si>
  <si>
    <t>04.21.200</t>
  </si>
  <si>
    <t>Remoção de reator para lâmpada</t>
  </si>
  <si>
    <t>04.21.210</t>
  </si>
  <si>
    <t>Remoção de reator para lâmpada fixo em poste</t>
  </si>
  <si>
    <t>04.21.240</t>
  </si>
  <si>
    <t>Remoção de relé</t>
  </si>
  <si>
    <t>04.21.260</t>
  </si>
  <si>
    <t>Remoção de roldana</t>
  </si>
  <si>
    <t>04.21.280</t>
  </si>
  <si>
    <t>Remoção de soquete</t>
  </si>
  <si>
    <t>04.21.300</t>
  </si>
  <si>
    <t>Remoção de suporte de transformador em poste singelo ou estaleiro</t>
  </si>
  <si>
    <t>04.22</t>
  </si>
  <si>
    <t>Retirada em instalação elétrica - letra T até o final</t>
  </si>
  <si>
    <t>04.22.020</t>
  </si>
  <si>
    <t>Remoção de terminal ou conector para cabos</t>
  </si>
  <si>
    <t>04.22.040</t>
  </si>
  <si>
    <t>Remoção de transformador de potência em cabine primária</t>
  </si>
  <si>
    <t>04.22.050</t>
  </si>
  <si>
    <t>Remoção de transformador de potencial completo (pequeno)</t>
  </si>
  <si>
    <t>04.22.060</t>
  </si>
  <si>
    <t>Remoção de transformador de potência trifásico até 225 kVA, a óleo, em poste singelo</t>
  </si>
  <si>
    <t>04.22.100</t>
  </si>
  <si>
    <t>Remoção de tubulação elétrica aparente com diâmetro externo acima de 50 mm</t>
  </si>
  <si>
    <t>04.22.110</t>
  </si>
  <si>
    <t>Remoção de tubulação elétrica aparente com diâmetro externo até 50 mm</t>
  </si>
  <si>
    <t>04.22.120</t>
  </si>
  <si>
    <t>Remoção de tubulação elétrica embutida com diâmetro externo acima de 50 mm</t>
  </si>
  <si>
    <t>04.22.130</t>
  </si>
  <si>
    <t>Remoção de tubulação elétrica embutida com diâmetro externo até 50 mm</t>
  </si>
  <si>
    <t>04.22.200</t>
  </si>
  <si>
    <t>Remoção de vergalhão</t>
  </si>
  <si>
    <t>04.30</t>
  </si>
  <si>
    <t>Retirada em instalação hidráulica</t>
  </si>
  <si>
    <t>04.30.020</t>
  </si>
  <si>
    <t>Remoção de calha ou rufo</t>
  </si>
  <si>
    <t>04.30.040</t>
  </si>
  <si>
    <t>Remoção de condutor aparente</t>
  </si>
  <si>
    <t>04.30.060</t>
  </si>
  <si>
    <t>Remoção de tubulação hidráulica em geral, incluindo conexões, caixas e ralos</t>
  </si>
  <si>
    <t>04.30.080</t>
  </si>
  <si>
    <t>Remoção de hidrante de parede completo</t>
  </si>
  <si>
    <t>04.30.100</t>
  </si>
  <si>
    <t>Remoção de reservatório em fibrocimento até 1000 litros</t>
  </si>
  <si>
    <t>04.31</t>
  </si>
  <si>
    <t>Retirada em instalação de combate a incêndio</t>
  </si>
  <si>
    <t>04.31.010</t>
  </si>
  <si>
    <t>Retirada de bico de sprinkler</t>
  </si>
  <si>
    <t>04.35</t>
  </si>
  <si>
    <t>Retirada de sistema e equipamento de conforto mecânico</t>
  </si>
  <si>
    <t>04.35.050</t>
  </si>
  <si>
    <t>Retirada de aparelho de ar condicionado portátil</t>
  </si>
  <si>
    <t>04.40</t>
  </si>
  <si>
    <t>04.40.010</t>
  </si>
  <si>
    <t>04.40.020</t>
  </si>
  <si>
    <t>Retirada de soleira ou peitoril em geral</t>
  </si>
  <si>
    <t>04.40.030</t>
  </si>
  <si>
    <t>Retirada manual de guia pré-moldada, inclusive limpeza e empilhamento</t>
  </si>
  <si>
    <t>04.40.050</t>
  </si>
  <si>
    <t>04.40.070</t>
  </si>
  <si>
    <t>Retirada manual de paralelepípedo ou lajota de concreto, inclusive limpeza e empilhamento</t>
  </si>
  <si>
    <t>05</t>
  </si>
  <si>
    <t>TRANSPORTE E MOVIMENTAÇÃO, DENTRO E FORA DA OBRA</t>
  </si>
  <si>
    <t>05.04</t>
  </si>
  <si>
    <t>Transporte de material solto</t>
  </si>
  <si>
    <t>05.04.060</t>
  </si>
  <si>
    <t>Transporte manual horizontal e/ou vertical de entulho até o local de despejo - ensacado</t>
  </si>
  <si>
    <t>05.07</t>
  </si>
  <si>
    <t>Transporte comercial, carreteiro e aluguel</t>
  </si>
  <si>
    <t>05.08</t>
  </si>
  <si>
    <t>Transporte mecanizado de material solto</t>
  </si>
  <si>
    <t>05.08.060</t>
  </si>
  <si>
    <t>Transporte de entulho, para distâncias superiores ao 3° km até o 5° km</t>
  </si>
  <si>
    <t>05.08.080</t>
  </si>
  <si>
    <t>Transporte de entulho, para distâncias superiores ao 5° km até o 10° km</t>
  </si>
  <si>
    <t>05.08.100</t>
  </si>
  <si>
    <t>Transporte de entulho, para distâncias superiores ao 10° km até o 15° km</t>
  </si>
  <si>
    <t>05.08.120</t>
  </si>
  <si>
    <t>Transporte de entulho, para distâncias superiores ao 15° km até o 20° km</t>
  </si>
  <si>
    <t>05.08.140</t>
  </si>
  <si>
    <t>Transporte de entulho, para distâncias superiores ao 20° km</t>
  </si>
  <si>
    <t>m³xkm</t>
  </si>
  <si>
    <t>05.08.220</t>
  </si>
  <si>
    <t>05.10</t>
  </si>
  <si>
    <t>Transporte mecanizado de solo</t>
  </si>
  <si>
    <t>05.10.010</t>
  </si>
  <si>
    <t>Carregamento mecanizado de solo de 1ª e 2ª categoria</t>
  </si>
  <si>
    <t>05.10.020</t>
  </si>
  <si>
    <t>Transporte de solo de 1ª e 2ª categoria por caminhão até o 2° km</t>
  </si>
  <si>
    <t>05.10.021</t>
  </si>
  <si>
    <t>Transporte de solo de 1ª e 2ª categoria por caminhão para distâncias superiores ao 2° km até o 3° km</t>
  </si>
  <si>
    <t>05.10.022</t>
  </si>
  <si>
    <t>Transporte de solo de 1ª e 2ª categoria por caminhão para distâncias superiores ao 3° km até o 5° km</t>
  </si>
  <si>
    <t>05.10.023</t>
  </si>
  <si>
    <t>Transporte de solo de 1ª e 2ª categoria por caminhão para distâncias superiores ao 5° km até o 10° km</t>
  </si>
  <si>
    <t>05.10.024</t>
  </si>
  <si>
    <t>Transporte de solo de 1ª e 2ª categoria por caminhão para distâncias superiores ao 10° km até o 15° km</t>
  </si>
  <si>
    <t>05.10.025</t>
  </si>
  <si>
    <t>Transporte de solo de 1ª e 2ª categoria por caminhão para distâncias superiores ao 15° km até o 20° km</t>
  </si>
  <si>
    <t>05.10.026</t>
  </si>
  <si>
    <t>Transporte de solo de 1ª e 2ª categoria por caminhão para distâncias superiores ao 20° km</t>
  </si>
  <si>
    <t>05.10.030</t>
  </si>
  <si>
    <t>Transporte de solo brejoso por caminhão até o 2° km</t>
  </si>
  <si>
    <t>05.10.031</t>
  </si>
  <si>
    <t>Transporte de solo brejoso por caminhão para distâncias superiores ao 2° km até o 3° km</t>
  </si>
  <si>
    <t>05.10.032</t>
  </si>
  <si>
    <t>Transporte de solo brejoso por caminhão para distâncias superiores ao 3° km até o 5° km</t>
  </si>
  <si>
    <t>05.10.033</t>
  </si>
  <si>
    <t>Transporte de solo brejoso por caminhão para distâncias superiores ao 5° km até o 10° km</t>
  </si>
  <si>
    <t>05.10.034</t>
  </si>
  <si>
    <t>Transporte de solo brejoso por caminhão para distâncias superiores ao 10° km até o 15° km</t>
  </si>
  <si>
    <t>05.10.035</t>
  </si>
  <si>
    <t>Transporte de solo brejoso por caminhão para distâncias superiores ao 15° km até o 20° km</t>
  </si>
  <si>
    <t>05.10.036</t>
  </si>
  <si>
    <t>Transporte de solo brejoso por caminhão para distâncias superiores ao 20° km</t>
  </si>
  <si>
    <t>06</t>
  </si>
  <si>
    <t>SERVIÇO EM SOLO E ROCHA, MANUAL</t>
  </si>
  <si>
    <t>06.01</t>
  </si>
  <si>
    <t>Escavação manual em campo aberto de solo, exceto rocha</t>
  </si>
  <si>
    <t>06.01.020</t>
  </si>
  <si>
    <t>Escavação manual em solo de 1ª e 2ª categoria em campo aberto</t>
  </si>
  <si>
    <t>06.01.040</t>
  </si>
  <si>
    <t>Escavação manual em solo brejoso em campo aberto</t>
  </si>
  <si>
    <t>06.02</t>
  </si>
  <si>
    <t>Escavação manual em valas e buracos de solo, exceto rocha</t>
  </si>
  <si>
    <t>06.02.020</t>
  </si>
  <si>
    <t>06.02.040</t>
  </si>
  <si>
    <t>06.11</t>
  </si>
  <si>
    <t>Reaterro manual sem fornecimento de material</t>
  </si>
  <si>
    <t>06.11.020</t>
  </si>
  <si>
    <t>Reaterro manual para simples regularização sem compactação</t>
  </si>
  <si>
    <t>06.11.040</t>
  </si>
  <si>
    <t>Reaterro manual apiloado sem controle de compactação</t>
  </si>
  <si>
    <t>06.11.060</t>
  </si>
  <si>
    <t>Reaterro manual com adição de 2% de cimento</t>
  </si>
  <si>
    <t>06.12</t>
  </si>
  <si>
    <t>Aterro manual sem fornecimento de material</t>
  </si>
  <si>
    <t>06.12.020</t>
  </si>
  <si>
    <t>Aterro manual apiloado de área interna com maço de 30 kg</t>
  </si>
  <si>
    <t>06.14</t>
  </si>
  <si>
    <t>Carga / carregamento e descarga manual</t>
  </si>
  <si>
    <t>06.14.020</t>
  </si>
  <si>
    <t>Carga manual de solo</t>
  </si>
  <si>
    <t>07</t>
  </si>
  <si>
    <t>SERVIÇO EM SOLO E ROCHA, MECANIZADO</t>
  </si>
  <si>
    <t>07.01</t>
  </si>
  <si>
    <t>Escavação ou corte mecanizados em campo aberto de solo, exceto rocha</t>
  </si>
  <si>
    <t>07.01.010</t>
  </si>
  <si>
    <t>Escavação e carga mecanizada para exploração de solo em jazida</t>
  </si>
  <si>
    <t>07.01.020</t>
  </si>
  <si>
    <t>Escavação e carga mecanizada em solo de 1ª categoria, em campo aberto</t>
  </si>
  <si>
    <t>07.01.060</t>
  </si>
  <si>
    <t>Escavação e carga mecanizada em solo de 2ª categoria, em campo aberto</t>
  </si>
  <si>
    <t>07.01.120</t>
  </si>
  <si>
    <t>07.02</t>
  </si>
  <si>
    <t>Escavação mecanizada de valas e buracos em solo, exceto rocha</t>
  </si>
  <si>
    <t>07.02.020</t>
  </si>
  <si>
    <t>07.02.040</t>
  </si>
  <si>
    <t>07.02.060</t>
  </si>
  <si>
    <t>07.02.080</t>
  </si>
  <si>
    <t>07.05</t>
  </si>
  <si>
    <t>Escavação mecanizada em solo brejoso ou turfa</t>
  </si>
  <si>
    <t>07.05.010</t>
  </si>
  <si>
    <t>Escavação e carga mecanizada em solo brejoso ou turfa</t>
  </si>
  <si>
    <t>07.05.020</t>
  </si>
  <si>
    <t>Escavação e carga mecanizada em solo vegetal superficial</t>
  </si>
  <si>
    <t>07.06</t>
  </si>
  <si>
    <t>Escavação ou carga mecanizada em campo aberto</t>
  </si>
  <si>
    <t>07.06.010</t>
  </si>
  <si>
    <t>Escavação e carga mecanizada em campo aberto, com rompedor hidráulico, em rocha</t>
  </si>
  <si>
    <t>07.10</t>
  </si>
  <si>
    <t>Apiloamento e nivelamento mecanizado de solo</t>
  </si>
  <si>
    <t>07.10.020</t>
  </si>
  <si>
    <t>Espalhamento de solo em bota-fora com compactação sem controle</t>
  </si>
  <si>
    <t>07.11</t>
  </si>
  <si>
    <t>Reaterro mecanizado sem fornecimento de material</t>
  </si>
  <si>
    <t>07.11.020</t>
  </si>
  <si>
    <t>Reaterro compactado mecanizado de vala ou cava com compactador</t>
  </si>
  <si>
    <t>07.11.040</t>
  </si>
  <si>
    <t>Reaterro compactado mecanizado de vala ou cava com rolo, mínimo de 95% PN</t>
  </si>
  <si>
    <t>07.12</t>
  </si>
  <si>
    <t>Aterro mecanizado sem fornecimento de material</t>
  </si>
  <si>
    <t>07.12.010</t>
  </si>
  <si>
    <t>Compactação de aterro mecanizado mínimo de 95% PN, sem fornecimento de solo em áreas fechadas</t>
  </si>
  <si>
    <t>07.12.020</t>
  </si>
  <si>
    <t>Compactação de aterro mecanizado mínimo de 95% PN, sem fornecimento de solo em campo aberto</t>
  </si>
  <si>
    <t>07.12.030</t>
  </si>
  <si>
    <t>Compactação de aterro mecanizado a 100% PN, sem fornecimento de solo em campo aberto</t>
  </si>
  <si>
    <t>07.12.040</t>
  </si>
  <si>
    <t>Aterro mecanizado por compensação, solo de 1ª categoria em campo aberto, sem compactação do aterro</t>
  </si>
  <si>
    <t>08</t>
  </si>
  <si>
    <t>ESCORAMENTO, CONTENÇÃO E DRENAGEM</t>
  </si>
  <si>
    <t>08.01</t>
  </si>
  <si>
    <t>Escoramento</t>
  </si>
  <si>
    <t>08.01.020</t>
  </si>
  <si>
    <t>Escoramento de solo contínuo</t>
  </si>
  <si>
    <t>08.01.040</t>
  </si>
  <si>
    <t>Escoramento de solo descontínuo</t>
  </si>
  <si>
    <t>08.01.060</t>
  </si>
  <si>
    <t>Escoramento de solo pontaletado</t>
  </si>
  <si>
    <t>08.01.080</t>
  </si>
  <si>
    <t>Escoramento de solo especial</t>
  </si>
  <si>
    <t>08.01.100</t>
  </si>
  <si>
    <t>Escoramento com estacas pranchas metálicas - profundidade até 4,00 m</t>
  </si>
  <si>
    <t>08.01.110</t>
  </si>
  <si>
    <t>Escoramento com estacas pranchas metálicas - profundidade até 6,00 m</t>
  </si>
  <si>
    <t>08.01.120</t>
  </si>
  <si>
    <t>Escoramento com estacas pranchas metálicas - profundidade até 8,00 m</t>
  </si>
  <si>
    <t>08.02</t>
  </si>
  <si>
    <t>Cimbramento</t>
  </si>
  <si>
    <t>08.02.020</t>
  </si>
  <si>
    <t>Cimbramento em madeira com estroncas de eucalipto</t>
  </si>
  <si>
    <t>08.02.040</t>
  </si>
  <si>
    <t>Cimbramento em perfil metálico para obras de arte</t>
  </si>
  <si>
    <t>08.02.050</t>
  </si>
  <si>
    <t>Cimbramento tubular metálico</t>
  </si>
  <si>
    <t>m³xmês</t>
  </si>
  <si>
    <t>08.02.060</t>
  </si>
  <si>
    <t>Montagem e desmontagem de cimbramento tubular metálico</t>
  </si>
  <si>
    <t>08.03</t>
  </si>
  <si>
    <t>Descimbramento</t>
  </si>
  <si>
    <t>08.03.020</t>
  </si>
  <si>
    <t>Descimbramento em madeira</t>
  </si>
  <si>
    <t>08.05</t>
  </si>
  <si>
    <t>08.05.010</t>
  </si>
  <si>
    <t>08.05.100</t>
  </si>
  <si>
    <t>Dreno com pedra britada</t>
  </si>
  <si>
    <t>08.05.110</t>
  </si>
  <si>
    <t>Dreno com areia grossa</t>
  </si>
  <si>
    <t>08.05.180</t>
  </si>
  <si>
    <t>Manta geotêxtil com resistência à tração longitudinal de 10kN/m e transversal de 9kN/m</t>
  </si>
  <si>
    <t>08.05.190</t>
  </si>
  <si>
    <t>Manta geotêxtil com resistência à tração longitudinal de 16kN/m e transversal de 14kN/m</t>
  </si>
  <si>
    <t>08.05.220</t>
  </si>
  <si>
    <t>Manta geotêxtil com resistência à tração longitudinal de 31kN/m e transversal de 27kN/m</t>
  </si>
  <si>
    <t>08.06</t>
  </si>
  <si>
    <t>08.06.040</t>
  </si>
  <si>
    <t>Barbacã em tubo de PVC com diâmetro 50 mm</t>
  </si>
  <si>
    <t>08.06.060</t>
  </si>
  <si>
    <t>Barbacã em tubo de PVC com diâmetro 75 mm</t>
  </si>
  <si>
    <t>08.06.080</t>
  </si>
  <si>
    <t>Barbacã em tubo de PVC com diâmetro 100 mm</t>
  </si>
  <si>
    <t>08.07</t>
  </si>
  <si>
    <t>Esgotamento</t>
  </si>
  <si>
    <t>08.07.050</t>
  </si>
  <si>
    <t>Taxa de mobilização e desmobilização de equipamentos para execução de rebaixamento de lençol freático</t>
  </si>
  <si>
    <t>08.07.060</t>
  </si>
  <si>
    <t>Locação de conjunto de bombeamento a vácuo para rebaixamento de lençol freático, com até 50 ponteiras e potência até 15 HP, mínimo 30 dias</t>
  </si>
  <si>
    <t>cjxdia</t>
  </si>
  <si>
    <t>08.07.070</t>
  </si>
  <si>
    <t>08.07.090</t>
  </si>
  <si>
    <t>Esgotamento de águas superficiais com bomba de superfície ou submersa</t>
  </si>
  <si>
    <t>HPxh</t>
  </si>
  <si>
    <t>08.10</t>
  </si>
  <si>
    <t>Contenção</t>
  </si>
  <si>
    <t>08.10.040</t>
  </si>
  <si>
    <t>Enrocamento com pedra arrumada</t>
  </si>
  <si>
    <t>08.10.060</t>
  </si>
  <si>
    <t>Enrocamento com pedra assentada</t>
  </si>
  <si>
    <t>09</t>
  </si>
  <si>
    <t>FORMA</t>
  </si>
  <si>
    <t>09.01</t>
  </si>
  <si>
    <t>Forma em tábua</t>
  </si>
  <si>
    <t>09.01.020</t>
  </si>
  <si>
    <t>Forma em madeira comum para fundação</t>
  </si>
  <si>
    <t>09.01.030</t>
  </si>
  <si>
    <t>Forma em madeira comum para estrutura</t>
  </si>
  <si>
    <t>09.01.040</t>
  </si>
  <si>
    <t>Forma em madeira comum para caixão perdido</t>
  </si>
  <si>
    <t>09.02</t>
  </si>
  <si>
    <t>Forma em madeira compensada</t>
  </si>
  <si>
    <t>09.02.020</t>
  </si>
  <si>
    <t>Forma plana em compensado para estrutura convencional</t>
  </si>
  <si>
    <t>09.02.040</t>
  </si>
  <si>
    <t>Forma plana em compensado para estrutura aparente</t>
  </si>
  <si>
    <t>09.02.060</t>
  </si>
  <si>
    <t>Forma curva em compensado para estrutura aparente</t>
  </si>
  <si>
    <t>09.02.080</t>
  </si>
  <si>
    <t>Forma plana em compensado para obra de arte, sem cimbramento</t>
  </si>
  <si>
    <t>09.02.100</t>
  </si>
  <si>
    <t>Forma em compensado para encamisamento de tubulão</t>
  </si>
  <si>
    <t>09.02.120</t>
  </si>
  <si>
    <t>09.02.130</t>
  </si>
  <si>
    <t>Forma plana em compensado para estrutura convencional com cimbramento tubular metálico</t>
  </si>
  <si>
    <t>09.02.140</t>
  </si>
  <si>
    <t>Forma plana em compensado para estrutura aparente com cimbramento tubular metálico</t>
  </si>
  <si>
    <t>09.02.150</t>
  </si>
  <si>
    <t>Forma curva em compensado para estrutura convencional com cimbramento tubular metálico</t>
  </si>
  <si>
    <t>09.04</t>
  </si>
  <si>
    <t>Forma em papelão</t>
  </si>
  <si>
    <t>09.04.020</t>
  </si>
  <si>
    <t>Forma em tubo de papelão com diâmetro de 25 cm</t>
  </si>
  <si>
    <t>09.04.030</t>
  </si>
  <si>
    <t>Forma em tubo de papelão com diâmetro de 30 cm</t>
  </si>
  <si>
    <t>09.04.040</t>
  </si>
  <si>
    <t>Forma em tubo de papelão com diâmetro de 35 cm</t>
  </si>
  <si>
    <t>09.04.050</t>
  </si>
  <si>
    <t>Forma em tubo de papelão com diâmetro de 40 cm</t>
  </si>
  <si>
    <t>09.04.060</t>
  </si>
  <si>
    <t>Forma em tubo de papelão com diâmetro de 45 cm</t>
  </si>
  <si>
    <t>09.07</t>
  </si>
  <si>
    <t>Forma em polipropileno</t>
  </si>
  <si>
    <t>09.07.060</t>
  </si>
  <si>
    <t>Forma em polipropileno (cubeta) e acessórios para laje nervurada com dimensões variáveis - locação</t>
  </si>
  <si>
    <t>10</t>
  </si>
  <si>
    <t>ARMADURA E CORDOALHA ESTRUTURAL</t>
  </si>
  <si>
    <t>10.01</t>
  </si>
  <si>
    <t>Armadura em barra</t>
  </si>
  <si>
    <t>10.01.020</t>
  </si>
  <si>
    <t>Armadura em barra de aço CA-25 fyk = 250 MPa</t>
  </si>
  <si>
    <t>10.01.040</t>
  </si>
  <si>
    <t>10.01.060</t>
  </si>
  <si>
    <t>10.02</t>
  </si>
  <si>
    <t>Armadura em tela</t>
  </si>
  <si>
    <t>10.02.020</t>
  </si>
  <si>
    <t>Armadura em tela soldada de aço</t>
  </si>
  <si>
    <t>11</t>
  </si>
  <si>
    <t>CONCRETO, MASSA E LASTRO</t>
  </si>
  <si>
    <t>11.01</t>
  </si>
  <si>
    <t>Concreto usinado com controle fck - fornecimento do material</t>
  </si>
  <si>
    <t>11.01.100</t>
  </si>
  <si>
    <t>11.01.130</t>
  </si>
  <si>
    <t>11.01.160</t>
  </si>
  <si>
    <t>11.01.170</t>
  </si>
  <si>
    <t>11.01.190</t>
  </si>
  <si>
    <t>11.01.260</t>
  </si>
  <si>
    <t>11.01.290</t>
  </si>
  <si>
    <t>11.01.320</t>
  </si>
  <si>
    <t>11.01.321</t>
  </si>
  <si>
    <t>11.01.350</t>
  </si>
  <si>
    <t>11.01.510</t>
  </si>
  <si>
    <t>11.01.630</t>
  </si>
  <si>
    <t>11.02</t>
  </si>
  <si>
    <t>Concreto usinado não estrutural - fornecimento do material</t>
  </si>
  <si>
    <t>11.02.020</t>
  </si>
  <si>
    <t>Concreto usinado não estrutural mínimo 150 kg cimento / m³</t>
  </si>
  <si>
    <t>11.02.040</t>
  </si>
  <si>
    <t>Concreto usinado não estrutural mínimo 200 kg cimento / m³</t>
  </si>
  <si>
    <t>11.02.060</t>
  </si>
  <si>
    <t>Concreto usinado não estrutural mínimo 300 kg cimento / m³</t>
  </si>
  <si>
    <t>11.03</t>
  </si>
  <si>
    <t>Concreto executado no local com controle fck - fornecimento do material</t>
  </si>
  <si>
    <t>11.03.090</t>
  </si>
  <si>
    <t>11.03.140</t>
  </si>
  <si>
    <t>11.04</t>
  </si>
  <si>
    <t>Concreto não estrutural executado no local - fornecimento do material</t>
  </si>
  <si>
    <t>11.04.020</t>
  </si>
  <si>
    <t>Concreto não estrutural executado no local, mínimo 150 kg cimento / m³</t>
  </si>
  <si>
    <t>11.04.040</t>
  </si>
  <si>
    <t>Concreto não estrutural executado no local, mínimo 200 kg cimento / m³</t>
  </si>
  <si>
    <t>11.04.060</t>
  </si>
  <si>
    <t>Concreto não estrutural executado no local, mínimo 300 kg cimento / m³</t>
  </si>
  <si>
    <t>11.05</t>
  </si>
  <si>
    <t>Concreto e argamassa especial</t>
  </si>
  <si>
    <t>11.05.010</t>
  </si>
  <si>
    <t>Argamassa em solo e cimento a 5% em peso</t>
  </si>
  <si>
    <t>11.05.030</t>
  </si>
  <si>
    <t>Argamassa graute expansiva autonivelante de alta resistência</t>
  </si>
  <si>
    <t>11.05.040</t>
  </si>
  <si>
    <t>Argamassa graute</t>
  </si>
  <si>
    <t>11.05.060</t>
  </si>
  <si>
    <t>11.05.120</t>
  </si>
  <si>
    <t>Execução de concreto projetado - consumo de cimento 350 kg/m³</t>
  </si>
  <si>
    <t>11.16</t>
  </si>
  <si>
    <t>Lançamento e aplicação</t>
  </si>
  <si>
    <t>11.16.020</t>
  </si>
  <si>
    <t>Lançamento, espalhamento e adensamento de concreto ou massa em lastro e/ou enchimento</t>
  </si>
  <si>
    <t>11.16.040</t>
  </si>
  <si>
    <t>Lançamento e adensamento de concreto ou massa em fundação</t>
  </si>
  <si>
    <t>11.16.060</t>
  </si>
  <si>
    <t>Lançamento e adensamento de concreto ou massa em estrutura</t>
  </si>
  <si>
    <t>11.16.080</t>
  </si>
  <si>
    <t>Lançamento e adensamento de concreto ou massa por bombeamento</t>
  </si>
  <si>
    <t>11.16.220</t>
  </si>
  <si>
    <t>Nivelamento de piso em concreto com acabadora de superfície</t>
  </si>
  <si>
    <t>11.18</t>
  </si>
  <si>
    <t>11.18.020</t>
  </si>
  <si>
    <t>Lastro de areia</t>
  </si>
  <si>
    <t>11.18.040</t>
  </si>
  <si>
    <t>Lastro de pedra britada</t>
  </si>
  <si>
    <t>11.18.060</t>
  </si>
  <si>
    <t>Lona plástica</t>
  </si>
  <si>
    <t>11.18.070</t>
  </si>
  <si>
    <t>Enchimento de laje com concreto celular com densidade de 1.200 kg/m³</t>
  </si>
  <si>
    <t>11.18.080</t>
  </si>
  <si>
    <t>Enchimento de laje com tijolos cerâmicos furados</t>
  </si>
  <si>
    <t>11.18.110</t>
  </si>
  <si>
    <t>Enchimento de nichos em geral, com material proveniente de entulho</t>
  </si>
  <si>
    <t>11.18.140</t>
  </si>
  <si>
    <t>Lastro e/ou fundação em rachão mecanizado</t>
  </si>
  <si>
    <t>11.18.150</t>
  </si>
  <si>
    <t>Lastro e/ou fundação em rachão manual</t>
  </si>
  <si>
    <t>11.18.160</t>
  </si>
  <si>
    <t>Enchimento de nichos em geral, com areia</t>
  </si>
  <si>
    <t>11.18.180</t>
  </si>
  <si>
    <t>Colchão de areia</t>
  </si>
  <si>
    <t>11.18.190</t>
  </si>
  <si>
    <t>Enchimento de nichos com poliestireno expandido do tipo P-1</t>
  </si>
  <si>
    <t>11.20</t>
  </si>
  <si>
    <t>Reparos, conservações e complementos - GRUPO 11</t>
  </si>
  <si>
    <t>11.20.030</t>
  </si>
  <si>
    <t>Cura química de concreto à base de película emulsionada</t>
  </si>
  <si>
    <t>11.20.050</t>
  </si>
  <si>
    <t>Corte de junta de dilatação, com serra de disco diamantado para pisos</t>
  </si>
  <si>
    <t>11.20.090</t>
  </si>
  <si>
    <t>Selante endurecedor de concreto antipó</t>
  </si>
  <si>
    <t>11.20.120</t>
  </si>
  <si>
    <t>Reparo superficial com argamassa polimérica (tixotrópica), bicomponente</t>
  </si>
  <si>
    <t>11.20.130</t>
  </si>
  <si>
    <t>Tratamento de fissuras estáveis (não ativas) em elementos de concreto</t>
  </si>
  <si>
    <t>12</t>
  </si>
  <si>
    <t>FUNDAÇÃO PROFUNDA</t>
  </si>
  <si>
    <t>12.01</t>
  </si>
  <si>
    <t>Broca</t>
  </si>
  <si>
    <t>12.01.020</t>
  </si>
  <si>
    <t>Broca em concreto armado diâmetro de 20 cm - completa</t>
  </si>
  <si>
    <t>12.01.040</t>
  </si>
  <si>
    <t>Broca em concreto armado diâmetro de 25 cm - completa</t>
  </si>
  <si>
    <t>12.01.060</t>
  </si>
  <si>
    <t>Broca em concreto armado diâmetro de 30 cm - completa</t>
  </si>
  <si>
    <t>12.04</t>
  </si>
  <si>
    <t>Estaca pré-moldada de concreto</t>
  </si>
  <si>
    <t>12.04.010</t>
  </si>
  <si>
    <t>Taxa de mobilização e desmobilização de equipamentos para execução de estaca pré-moldada</t>
  </si>
  <si>
    <t>12.04.020</t>
  </si>
  <si>
    <t>Estaca pré-moldada de concreto até 20 t</t>
  </si>
  <si>
    <t>12.04.030</t>
  </si>
  <si>
    <t>Estaca pré-moldada de concreto até 30 t</t>
  </si>
  <si>
    <t>12.04.040</t>
  </si>
  <si>
    <t>Estaca pré-moldada de concreto até 40 t</t>
  </si>
  <si>
    <t>12.04.050</t>
  </si>
  <si>
    <t>Estaca pré-moldada de concreto até 50 t</t>
  </si>
  <si>
    <t>12.04.060</t>
  </si>
  <si>
    <t>Estaca pré-moldada de concreto até 60 t</t>
  </si>
  <si>
    <t>12.04.070</t>
  </si>
  <si>
    <t>Estaca pré-moldada de concreto até 70 t</t>
  </si>
  <si>
    <t>12.05</t>
  </si>
  <si>
    <t>Estaca escavada mecanicamente</t>
  </si>
  <si>
    <t>12.05.010</t>
  </si>
  <si>
    <t>Taxa de mobilização e desmobilização de equipamentos para execução de estaca escavada</t>
  </si>
  <si>
    <t>12.05.020</t>
  </si>
  <si>
    <t>Estaca escavada mecanicamente, diâmetro de 25 cm até 20 t</t>
  </si>
  <si>
    <t>12.05.030</t>
  </si>
  <si>
    <t>Estaca escavada mecanicamente, diâmetro de 30 cm até 30 t</t>
  </si>
  <si>
    <t>12.05.040</t>
  </si>
  <si>
    <t>Estaca escavada mecanicamente, diâmetro de 35 cm até 40 t</t>
  </si>
  <si>
    <t>12.05.150</t>
  </si>
  <si>
    <t>Estaca escavada mecanicamente, diâmetro de 40 cm até 50 t</t>
  </si>
  <si>
    <t>12.06</t>
  </si>
  <si>
    <t>Estaca tipo STRAUSS</t>
  </si>
  <si>
    <t>12.06.010</t>
  </si>
  <si>
    <t>Taxa de mobilização e desmobilização de equipamentos para execução de estaca tipo Strauss</t>
  </si>
  <si>
    <t>12.06.020</t>
  </si>
  <si>
    <t>Estaca tipo Strauss, diâmetro de 25 cm até 20 t</t>
  </si>
  <si>
    <t>12.06.030</t>
  </si>
  <si>
    <t>Estaca tipo Strauss, diâmetro de 32 cm até 30 t</t>
  </si>
  <si>
    <t>12.06.040</t>
  </si>
  <si>
    <t>Estaca tipo Strauss, diâmetro de 38 cm até 40 t</t>
  </si>
  <si>
    <t>12.06.080</t>
  </si>
  <si>
    <t>Estaca tipo Strauss, diâmetro de 45 cm até 60 t</t>
  </si>
  <si>
    <t>12.07</t>
  </si>
  <si>
    <t>Estaca tipo RAIZ</t>
  </si>
  <si>
    <t>12.07.010</t>
  </si>
  <si>
    <t>Taxa de mobilização e desmobilização de equipamentos para execução de estaca tipo Raiz em solo</t>
  </si>
  <si>
    <t>12.07.030</t>
  </si>
  <si>
    <t>Estaca tipo Raiz, diâmetro de 10 cm para 10 t, em solo</t>
  </si>
  <si>
    <t>12.07.050</t>
  </si>
  <si>
    <t>Estaca tipo Raiz, diâmetro de 12 cm para 15 t, em solo</t>
  </si>
  <si>
    <t>12.07.060</t>
  </si>
  <si>
    <t>Estaca tipo Raiz, diâmetro de 15 cm para 25 t, em solo</t>
  </si>
  <si>
    <t>12.07.070</t>
  </si>
  <si>
    <t>Estaca tipo Raiz, diâmetro de 16 cm para 35 t, em solo</t>
  </si>
  <si>
    <t>12.07.090</t>
  </si>
  <si>
    <t>Estaca tipo Raiz, diâmetro de 20 cm para 50 t, em solo</t>
  </si>
  <si>
    <t>12.07.100</t>
  </si>
  <si>
    <t>Estaca tipo Raiz, diâmetro de 25 cm para 80 t, em solo</t>
  </si>
  <si>
    <t>12.07.110</t>
  </si>
  <si>
    <t>Estaca tipo Raiz, diâmetro de 31 cm para 100 t, em solo</t>
  </si>
  <si>
    <t>12.07.130</t>
  </si>
  <si>
    <t>Estaca tipo Raiz, diâmetro de 40 cm para 130 t, em solo</t>
  </si>
  <si>
    <t>12.07.151</t>
  </si>
  <si>
    <t>Estaca tipo Raiz, diâmetro de 31 cm, sem armação, em solo</t>
  </si>
  <si>
    <t>12.07.153</t>
  </si>
  <si>
    <t>Estaca tipo Raiz, diâmetro de 45 cm, sem armação, em solo</t>
  </si>
  <si>
    <t>12.07.271</t>
  </si>
  <si>
    <t>Estaca tipo Raiz, diâmetro de 31 cm, sem armação, em rocha</t>
  </si>
  <si>
    <t>12.07.272</t>
  </si>
  <si>
    <t>Estaca tipo Raiz, diâmetro de 41 cm, sem armação, em rocha</t>
  </si>
  <si>
    <t>12.07.273</t>
  </si>
  <si>
    <t>Estaca tipo Raiz, diâmetro de 45 cm, sem armação, em rocha</t>
  </si>
  <si>
    <t>12.09</t>
  </si>
  <si>
    <t>Tubulão</t>
  </si>
  <si>
    <t>12.09.010</t>
  </si>
  <si>
    <t>Taxa de mobilização e desmobilização de equipamentos para execução de tubulão escavado mecanicamente</t>
  </si>
  <si>
    <t>12.09.020</t>
  </si>
  <si>
    <t>Abertura de fuste mecanizado diâmetro de 50 cm</t>
  </si>
  <si>
    <t>12.09.040</t>
  </si>
  <si>
    <t>Abertura de fuste mecanizado diâmetro de 60 cm</t>
  </si>
  <si>
    <t>12.09.060</t>
  </si>
  <si>
    <t>Abertura de fuste mecanizado diâmetro de 80 cm</t>
  </si>
  <si>
    <t>12.09.140</t>
  </si>
  <si>
    <t>Escavação manual em campo aberto para tubulão, fuste e/ou base</t>
  </si>
  <si>
    <t>12.12</t>
  </si>
  <si>
    <t>Estaca hélice contínua</t>
  </si>
  <si>
    <t>12.12.010</t>
  </si>
  <si>
    <t>Taxa de mobilização e desmobilização de equipamentos para execução de estaca tipo hélice contínua em solo</t>
  </si>
  <si>
    <t>12.12.014</t>
  </si>
  <si>
    <t>Estaca tipo hélice contínua, diâmetro de 25 cm em solo</t>
  </si>
  <si>
    <t>12.12.016</t>
  </si>
  <si>
    <t>Estaca tipo hélice contínua, diâmetro de 30 cm em solo</t>
  </si>
  <si>
    <t>12.12.020</t>
  </si>
  <si>
    <t>Estaca tipo hélice contínua, diâmetro de 35 cm em solo</t>
  </si>
  <si>
    <t>12.12.060</t>
  </si>
  <si>
    <t>Estaca tipo hélice contínua, diâmetro de 40 cm em solo</t>
  </si>
  <si>
    <t>12.12.070</t>
  </si>
  <si>
    <t>Estaca tipo hélice contínua, diâmetro de 50 cm em solo</t>
  </si>
  <si>
    <t>12.12.074</t>
  </si>
  <si>
    <t>Estaca tipo hélice contínua, diâmetro de 60 cm em solo</t>
  </si>
  <si>
    <t>12.12.090</t>
  </si>
  <si>
    <t>Estaca tipo hélice contínua, diâmetro de 70 cm em solo</t>
  </si>
  <si>
    <t>12.12.100</t>
  </si>
  <si>
    <t>Estaca tipo hélice contínua, diâmetro de 80 cm em solo</t>
  </si>
  <si>
    <t>12.14</t>
  </si>
  <si>
    <t>Estaca escavada com injeção ou microestaca</t>
  </si>
  <si>
    <t>12.14.010</t>
  </si>
  <si>
    <t>Taxa de mobilização e desmobilização de equipamentos para execução de estacas escavadas com injeção ou microestaca</t>
  </si>
  <si>
    <t>12.14.040</t>
  </si>
  <si>
    <t>Estaca escavada com injeção ou microestaca, diâmetro de 16 cm</t>
  </si>
  <si>
    <t>12.14.050</t>
  </si>
  <si>
    <t>Estaca escavada com injeção ou microestaca, diâmetro de 20 cm</t>
  </si>
  <si>
    <t>12.14.060</t>
  </si>
  <si>
    <t>Estaca escavada com injeção ou microestaca, diâmetro de 25 cm</t>
  </si>
  <si>
    <t>13</t>
  </si>
  <si>
    <t>LAJE E PAINEL DE FECHAMENTO PRÉ-FABRICADOS</t>
  </si>
  <si>
    <t>13.01</t>
  </si>
  <si>
    <t>Laje pré-fabricada mista em vigotas treliçadas e lajotas</t>
  </si>
  <si>
    <t>13.02</t>
  </si>
  <si>
    <t>Laje pré-fabricada mista em vigotas protendidas e lajotas</t>
  </si>
  <si>
    <t>13.05</t>
  </si>
  <si>
    <t>Pré-laje</t>
  </si>
  <si>
    <t>13.05.084</t>
  </si>
  <si>
    <t>Pré-laje em painel pré-fabricado treliçado, com EPS, H= 12 cm</t>
  </si>
  <si>
    <t>13.05.090</t>
  </si>
  <si>
    <t>Pré-laje em painel pré-fabricado treliçado, com EPS, H= 16 cm</t>
  </si>
  <si>
    <t>13.05.094</t>
  </si>
  <si>
    <t>Pré-laje em painel pré-fabricado treliçado, com EPS, H= 20 cm</t>
  </si>
  <si>
    <t>13.05.096</t>
  </si>
  <si>
    <t>Pré-laje em painel pré-fabricado treliçado, com EPS, H= 25 cm</t>
  </si>
  <si>
    <t>13.05.110</t>
  </si>
  <si>
    <t>Pré-laje em painel pré-fabricado treliçado, H= 12 cm</t>
  </si>
  <si>
    <t>13.05.150</t>
  </si>
  <si>
    <t>Pré-laje em painel pré-fabricado treliçado, H= 16 cm</t>
  </si>
  <si>
    <t>14</t>
  </si>
  <si>
    <t>ALVENARIA E ELEMENTO DIVISOR</t>
  </si>
  <si>
    <t>14.01</t>
  </si>
  <si>
    <t>Alvenaria de fundação (embasamento)</t>
  </si>
  <si>
    <t>14.01.020</t>
  </si>
  <si>
    <t>Alvenaria de embasamento em tijolo maciço comum</t>
  </si>
  <si>
    <t>14.01.050</t>
  </si>
  <si>
    <t>14.01.060</t>
  </si>
  <si>
    <t>14.02</t>
  </si>
  <si>
    <t>Alvenaria com tijolo maciço comum ou especial</t>
  </si>
  <si>
    <t>14.02.020</t>
  </si>
  <si>
    <t>Alvenaria de elevação de 1/4 tijolo maciço comum</t>
  </si>
  <si>
    <t>14.02.030</t>
  </si>
  <si>
    <t>Alvenaria de elevação de 1/2 tijolo maciço comum</t>
  </si>
  <si>
    <t>14.02.040</t>
  </si>
  <si>
    <t>Alvenaria de elevação de 1 tijolo maciço comum</t>
  </si>
  <si>
    <t>14.02.050</t>
  </si>
  <si>
    <t>Alvenaria de elevação de 1 1/2 tijolo maciço comum</t>
  </si>
  <si>
    <t>14.02.070</t>
  </si>
  <si>
    <t>Alvenaria de elevação de 1/2 tijolo maciço aparente</t>
  </si>
  <si>
    <t>14.02.080</t>
  </si>
  <si>
    <t>Alvenaria de elevação de 1 tijolo maciço aparente</t>
  </si>
  <si>
    <t>14.03</t>
  </si>
  <si>
    <t>Alvenaria com tijolo laminado aparente</t>
  </si>
  <si>
    <t>14.03.020</t>
  </si>
  <si>
    <t>Alvenaria de elevação de 1/4 tijolo laminado</t>
  </si>
  <si>
    <t>14.03.040</t>
  </si>
  <si>
    <t>Alvenaria de elevação de 1/2 tijolo laminado</t>
  </si>
  <si>
    <t>14.03.060</t>
  </si>
  <si>
    <t>Alvenaria de elevação de 1 tijolo laminado</t>
  </si>
  <si>
    <t>14.04</t>
  </si>
  <si>
    <t>Alvenaria com bloco cerâmico de vedação</t>
  </si>
  <si>
    <t>14.04.200</t>
  </si>
  <si>
    <t>Alvenaria de bloco cerâmico de vedação, uso revestido, de 9 cm</t>
  </si>
  <si>
    <t>14.04.210</t>
  </si>
  <si>
    <t>Alvenaria de bloco cerâmico de vedação, uso revestido, de 14 cm</t>
  </si>
  <si>
    <t>14.04.220</t>
  </si>
  <si>
    <t>Alvenaria de bloco cerâmico de vedação, uso revestido, de 19 cm</t>
  </si>
  <si>
    <t>14.05</t>
  </si>
  <si>
    <t>Alvenaria com bloco cerâmico estrutural</t>
  </si>
  <si>
    <t>14.05.050</t>
  </si>
  <si>
    <t>Alvenaria de bloco cerâmico estrutural, uso revestido, de 14 cm</t>
  </si>
  <si>
    <t>14.05.060</t>
  </si>
  <si>
    <t>Alvenaria de bloco cerâmico estrutural, uso revestido, de 19 cm</t>
  </si>
  <si>
    <t>14.10</t>
  </si>
  <si>
    <t>Alvenaria com bloco de concreto de vedação</t>
  </si>
  <si>
    <t>14.11</t>
  </si>
  <si>
    <t>Alvenaria com bloco de concreto estrutural</t>
  </si>
  <si>
    <t>14.15</t>
  </si>
  <si>
    <t>Alvenaria de concreto celular ou sílico calcário</t>
  </si>
  <si>
    <t>14.15.060</t>
  </si>
  <si>
    <t>14.15.100</t>
  </si>
  <si>
    <t>14.15.120</t>
  </si>
  <si>
    <t>14.15.140</t>
  </si>
  <si>
    <t>14.20</t>
  </si>
  <si>
    <t>Peças moldadas no local (vergas, pilaretes, etc.)</t>
  </si>
  <si>
    <t>14.20.010</t>
  </si>
  <si>
    <t>Vergas, contravergas e pilaretes de concreto armado</t>
  </si>
  <si>
    <t>14.20.020</t>
  </si>
  <si>
    <t>Cimalha em concreto com pingadeira</t>
  </si>
  <si>
    <t>14.28</t>
  </si>
  <si>
    <t>Elementos vazados (concreto, cerâmica e vidros)</t>
  </si>
  <si>
    <t>14.28.030</t>
  </si>
  <si>
    <t>14.28.100</t>
  </si>
  <si>
    <t>14.28.110</t>
  </si>
  <si>
    <t>14.28.140</t>
  </si>
  <si>
    <t>14.30</t>
  </si>
  <si>
    <t>Divisória e fechamento</t>
  </si>
  <si>
    <t>14.30.010</t>
  </si>
  <si>
    <t>Divisória em placas de granito com espessura de 3 cm</t>
  </si>
  <si>
    <t>14.30.020</t>
  </si>
  <si>
    <t>Divisória em placas de granilite com espessura de 3 cm</t>
  </si>
  <si>
    <t>14.30.070</t>
  </si>
  <si>
    <t>14.30.080</t>
  </si>
  <si>
    <t>14.30.110</t>
  </si>
  <si>
    <t>14.30.160</t>
  </si>
  <si>
    <t>Divisória em placas de gesso acartonado, resistência ao fogo 60 minutos, espessura 120/90mm - 1RF / 1RF LM</t>
  </si>
  <si>
    <t>14.30.190</t>
  </si>
  <si>
    <t>14.30.230</t>
  </si>
  <si>
    <t>14.30.260</t>
  </si>
  <si>
    <t>Divisória em placas de gesso acartonado, resistência ao fogo 30 minutos, espessura 73/48mm - 1ST / 1ST</t>
  </si>
  <si>
    <t>14.30.270</t>
  </si>
  <si>
    <t>Divisória em placas de gesso acartonado, resistência ao fogo 30 minutos, espessura 73/48mm - 1ST / 1ST LM</t>
  </si>
  <si>
    <t>14.30.300</t>
  </si>
  <si>
    <t>Divisória em placas de gesso acartonado, resistência ao fogo 30 minutos, espessura 100/70mm - 1ST / 1ST LM</t>
  </si>
  <si>
    <t>14.30.310</t>
  </si>
  <si>
    <t>Divisória em placas de gesso acartonado, resistência ao fogo 30 minutos, espessura 100/70mm - 1ST / 1ST</t>
  </si>
  <si>
    <t>14.30.410</t>
  </si>
  <si>
    <t>Divisória em placas de gesso acartonado, resistência ao fogo 30 minutos, espessura 100/70mm - 1RU / 1RU</t>
  </si>
  <si>
    <t>14.30.440</t>
  </si>
  <si>
    <t>Divisória em placas duplas de gesso acartonado, resistência ao fogo 60 minutos, espessura 120/70mm - 2ST / 2ST LM</t>
  </si>
  <si>
    <t>14.30.841</t>
  </si>
  <si>
    <t>Divisória cega tipo piso/teto em laminado melamínico de baixa pressão, com coluna estrutural em alumínio extrudado</t>
  </si>
  <si>
    <t>14.30.842</t>
  </si>
  <si>
    <t>Divisória tipo piso/teto em vidro temperado simples, com coluna estrutural em alumínio extrudado</t>
  </si>
  <si>
    <t>14.30.843</t>
  </si>
  <si>
    <t>Divisória tipo piso/teto em vidro temperado duplo e micro persianas, com coluna estrutural em alumínio extrudado</t>
  </si>
  <si>
    <t>14.30.844</t>
  </si>
  <si>
    <t>Porta cega simples com bandeira cega em laminado melamínico de baixa pressão para divisórias modulares, com batentes em alumínio extrudado</t>
  </si>
  <si>
    <t>14.30.860</t>
  </si>
  <si>
    <t>Divisória em placas de granilite com espessura de 4 cm</t>
  </si>
  <si>
    <t>14.30.870</t>
  </si>
  <si>
    <t>Divisória em placas duplas de gesso acartonado, resistência ao fogo 120 minutos, espessura 130/70mm - 2RF / 2RF</t>
  </si>
  <si>
    <t>14.30.880</t>
  </si>
  <si>
    <t>Divisória em placas duplas de gesso acartonado, resistência ao fogo 60 minutos, espessura 120/70mm - 2ST / 2RU</t>
  </si>
  <si>
    <t>14.30.890</t>
  </si>
  <si>
    <t>Divisória em placas duplas de gesso acartonado, resistência ao fogo 60 minutos, espessura 120/70mm - 2RU / 2RU</t>
  </si>
  <si>
    <t>14.30.900</t>
  </si>
  <si>
    <t>Divisória em placas duplas de gesso acartonado, resistência ao fogo 60 minutos, espessura 98/48mm - 2ST / 2ST LM</t>
  </si>
  <si>
    <t>14.30.910</t>
  </si>
  <si>
    <t>Divisória em placas duplas de gesso acartonado, resistência ao fogo 60 minutos, espessura 98/48mm - 2RU / 2RU LM</t>
  </si>
  <si>
    <t>14.30.920</t>
  </si>
  <si>
    <t>Divisória em placas duplas de gesso acartonado, resistência ao fogo 60 minutos, espessura 98/48mm - 2ST / 2RU LM</t>
  </si>
  <si>
    <t>14.31</t>
  </si>
  <si>
    <t>Divisória e fechamento.</t>
  </si>
  <si>
    <t>14.31.030</t>
  </si>
  <si>
    <t>14.40</t>
  </si>
  <si>
    <t>Reparos, conservações e complementos - GRUPO 14</t>
  </si>
  <si>
    <t>14.40.040</t>
  </si>
  <si>
    <t>Recolocação de divisórias em chapas com montantes metálicos</t>
  </si>
  <si>
    <t>14.40.060</t>
  </si>
  <si>
    <t>Tela galvanizada para fixação de alvenaria com dimensão de 6x50cm</t>
  </si>
  <si>
    <t>14.40.070</t>
  </si>
  <si>
    <t>Tela galvanizada para fixação de alvenaria com dimensão de 7,5x50cm</t>
  </si>
  <si>
    <t>14.40.080</t>
  </si>
  <si>
    <t>Tela galvanizada para fixação de alvenaria com dimensão de 10,5x50cm</t>
  </si>
  <si>
    <t>14.40.090</t>
  </si>
  <si>
    <t>Tela galvanizada para fixação de alvenaria com dimensão de 12x50cm</t>
  </si>
  <si>
    <t>14.40.100</t>
  </si>
  <si>
    <t>Tela galvanizada para fixação de alvenaria com dimensão de 17x50cm</t>
  </si>
  <si>
    <t>15</t>
  </si>
  <si>
    <t>ESTRUTURA EM MADEIRA, FERRO, ALUMÍNIO E CONCRETO</t>
  </si>
  <si>
    <t>15.01</t>
  </si>
  <si>
    <t>Estrutura em madeira para cobertura</t>
  </si>
  <si>
    <t>15.01.010</t>
  </si>
  <si>
    <t>Estrutura de madeira tesourada para telha de barro - vãos até 7,00 m</t>
  </si>
  <si>
    <t>15.01.020</t>
  </si>
  <si>
    <t>Estrutura de madeira tesourada para telha de barro - vãos de 7,01 a 10,00 m</t>
  </si>
  <si>
    <t>15.01.030</t>
  </si>
  <si>
    <t>Estrutura de madeira tesourada para telha de barro - vãos de 10,01 a 13,00 m</t>
  </si>
  <si>
    <t>15.01.040</t>
  </si>
  <si>
    <t>Estrutura de madeira tesourada para telha de barro - vãos de 13,01 a 18,00 m</t>
  </si>
  <si>
    <t>15.01.110</t>
  </si>
  <si>
    <t>Estrutura de madeira tesourada para telha perfil ondulado - vãos até 7,00 m</t>
  </si>
  <si>
    <t>15.01.120</t>
  </si>
  <si>
    <t>Estrutura de madeira tesourada para telha perfil ondulado - vãos 7,01 a 10,00 m</t>
  </si>
  <si>
    <t>15.01.130</t>
  </si>
  <si>
    <t>Estrutura de madeira tesourada para telha perfil ondulado - vãos 10,01 a 13,00 m</t>
  </si>
  <si>
    <t>15.01.140</t>
  </si>
  <si>
    <t>Estrutura de madeira tesourada para telha perfil ondulado - vãos 13,01 a 18,00 m</t>
  </si>
  <si>
    <t>15.01.210</t>
  </si>
  <si>
    <t>Estrutura pontaletada para telhas de barro</t>
  </si>
  <si>
    <t>15.01.220</t>
  </si>
  <si>
    <t>Estrutura pontaletada para telhas onduladas</t>
  </si>
  <si>
    <t>15.01.310</t>
  </si>
  <si>
    <t>Estrutura em terças para telhas de barro</t>
  </si>
  <si>
    <t>15.01.320</t>
  </si>
  <si>
    <t>Estrutura em terças para telhas perfil e material qualquer, exceto barro</t>
  </si>
  <si>
    <t>15.01.330</t>
  </si>
  <si>
    <t>Estrutura em terças para telhas perfil trapezoidal</t>
  </si>
  <si>
    <t>15.03</t>
  </si>
  <si>
    <t>Estrutura em aço</t>
  </si>
  <si>
    <t>15.03.030</t>
  </si>
  <si>
    <t>Fornecimento e montagem de estrutura em aço ASTM-A36, sem pintura</t>
  </si>
  <si>
    <t>15.03.090</t>
  </si>
  <si>
    <t>Montagem de estrutura metálica em aço, sem pintura</t>
  </si>
  <si>
    <t>15.03.110</t>
  </si>
  <si>
    <t>Fornecimento e montagem de estrutura em aço patinável, sem pintura</t>
  </si>
  <si>
    <t>15.03.131</t>
  </si>
  <si>
    <t>Fornecimento e montagem de estrutura em aço ASTM-A572 Grau 50, sem pintura</t>
  </si>
  <si>
    <t>15.03.140</t>
  </si>
  <si>
    <t>Fornecimento e montagem de estrutura tubular em aço ASTM-A572 Grau 50, sem pintura</t>
  </si>
  <si>
    <t>15.05</t>
  </si>
  <si>
    <t>Estrutura pré-fabricada de concreto</t>
  </si>
  <si>
    <t>15.05.290</t>
  </si>
  <si>
    <t>Placas, vigas e pilares em concreto armado pré-moldado - fck= 40 MPa</t>
  </si>
  <si>
    <t>15.05.300</t>
  </si>
  <si>
    <t>15.05.520</t>
  </si>
  <si>
    <t>15.05.530</t>
  </si>
  <si>
    <t>15.05.540</t>
  </si>
  <si>
    <t>15.20</t>
  </si>
  <si>
    <t>Reparos, conservações e complementos - GRUPO 15</t>
  </si>
  <si>
    <t>15.20.020</t>
  </si>
  <si>
    <t>Fornecimento de peças diversas para estrutura em madeira</t>
  </si>
  <si>
    <t>15.20.040</t>
  </si>
  <si>
    <t>Recolocação de peças lineares em madeira com seção até 60 cm²</t>
  </si>
  <si>
    <t>15.20.060</t>
  </si>
  <si>
    <t>Recolocação de peças lineares em madeira com seção superior a 60 cm²</t>
  </si>
  <si>
    <t>16</t>
  </si>
  <si>
    <t>TELHAMENTO</t>
  </si>
  <si>
    <t>16.02</t>
  </si>
  <si>
    <t>Telhamento em barro</t>
  </si>
  <si>
    <t>16.02.010</t>
  </si>
  <si>
    <t>Telha de barro tipo italiana</t>
  </si>
  <si>
    <t>16.02.020</t>
  </si>
  <si>
    <t>Telha de barro tipo francesa</t>
  </si>
  <si>
    <t>16.02.030</t>
  </si>
  <si>
    <t>Telha de barro tipo romana</t>
  </si>
  <si>
    <t>16.02.060</t>
  </si>
  <si>
    <t>Telha de barro tipo plan</t>
  </si>
  <si>
    <t>16.02.120</t>
  </si>
  <si>
    <t>Emboçamento de beiral em telhas de barro</t>
  </si>
  <si>
    <t>16.02.230</t>
  </si>
  <si>
    <t>Cumeeira de barro emboçado tipos: plan, romana, italiana, francesa e paulistinha</t>
  </si>
  <si>
    <t>16.02.270</t>
  </si>
  <si>
    <t>Espigão de barro emboçado</t>
  </si>
  <si>
    <t>16.03</t>
  </si>
  <si>
    <t>Telhamento em cimento reforçado com fio sintético (CRFS)</t>
  </si>
  <si>
    <t>16.03.010</t>
  </si>
  <si>
    <t>Telhamento em cimento reforçado com fio sintético CRFS - perfil ondulado de 6 mm</t>
  </si>
  <si>
    <t>16.03.020</t>
  </si>
  <si>
    <t>Telhamento em cimento reforçado com fio sintético CRFS - perfil ondulado de 8 mm</t>
  </si>
  <si>
    <t>16.03.030</t>
  </si>
  <si>
    <t>Telhamento em cimento reforçado com fio sintético CRFS - perfil trapezoidal de 44 cm</t>
  </si>
  <si>
    <t>16.03.040</t>
  </si>
  <si>
    <t>Telhamento em cimento reforçado com fio sintético CRFS - perfil modulado</t>
  </si>
  <si>
    <t>16.03.300</t>
  </si>
  <si>
    <t>Cumeeira normal em cimento reforçado com fio sintético CRFS - perfil ondulado</t>
  </si>
  <si>
    <t>16.03.310</t>
  </si>
  <si>
    <t>Cumeeira universal em cimento reforçado com fio sintético CRFS - perfil ondulado</t>
  </si>
  <si>
    <t>16.03.320</t>
  </si>
  <si>
    <t>Cumeeira normal em cimento reforçado com fio sintético CRFS - perfil trapezoidal 44 cm</t>
  </si>
  <si>
    <t>16.03.330</t>
  </si>
  <si>
    <t>Cumeeira normal em cimento reforçado com fio sintético CRFS - perfil modulado</t>
  </si>
  <si>
    <t>16.03.360</t>
  </si>
  <si>
    <t>Espigão em cimento reforçado com fio sintético CRFS - perfil ondulado</t>
  </si>
  <si>
    <t>16.03.370</t>
  </si>
  <si>
    <t>Espigão em cimento reforçado com fio sintético CRFS - perfil modulado</t>
  </si>
  <si>
    <t>16.03.400</t>
  </si>
  <si>
    <t>Rufo em cimento reforçado com fio sintético CRFS - perfil ondulado</t>
  </si>
  <si>
    <t>16.10</t>
  </si>
  <si>
    <t>16.10.020</t>
  </si>
  <si>
    <t>16.10.100</t>
  </si>
  <si>
    <t>16.12</t>
  </si>
  <si>
    <t>Telhamento metálico comum</t>
  </si>
  <si>
    <t>16.12.020</t>
  </si>
  <si>
    <t>Telhamento em chapa de aço pré-pintada com epóxi e poliéster, perfil ondulado, com espessura de 0,50 mm</t>
  </si>
  <si>
    <t>16.12.040</t>
  </si>
  <si>
    <t>Telhamento em chapa de aço pré-pintada com epóxi e poliéster, perfil ondulado calandrado, com espessura de 0,80 mm</t>
  </si>
  <si>
    <t>16.12.050</t>
  </si>
  <si>
    <t>Telhamento em chapa de aço pré-pintada com epóxi e poliéster, perfil trapezoidal, com espessura de 0,80 mm e altura de 100 mm</t>
  </si>
  <si>
    <t>16.12.060</t>
  </si>
  <si>
    <t>16.12.200</t>
  </si>
  <si>
    <t>Cumeeira em chapa de aço pré-pintada com epóxi e poliéster, perfil trapezoidal, com espessura de 0,50 mm</t>
  </si>
  <si>
    <t>16.12.220</t>
  </si>
  <si>
    <t>Cumeeira em chapa de aço pré-pintada com epóxi e poliéster, perfil ondulado, com espessura de 0,50 mm</t>
  </si>
  <si>
    <t>16.13</t>
  </si>
  <si>
    <t>Telhamento metálico especial</t>
  </si>
  <si>
    <t>16.13.060</t>
  </si>
  <si>
    <t>16.13.070</t>
  </si>
  <si>
    <t>16.13.130</t>
  </si>
  <si>
    <t>Telhamento em chapa de aço com pintura poliéster, tipo sanduíche, espessura de 0,50 mm, com poliestireno expandido</t>
  </si>
  <si>
    <t>16.13.140</t>
  </si>
  <si>
    <t>Telhamento em chapa de aço galvanizado autoportante, perfil trapezoidal, com espessura de 0,80 mm e altura de 120 mm</t>
  </si>
  <si>
    <t>16.16</t>
  </si>
  <si>
    <t>Telhamento em material sintético</t>
  </si>
  <si>
    <t>16.16.040</t>
  </si>
  <si>
    <t>Telha ondulada translúcida em polipropileno</t>
  </si>
  <si>
    <t>16.16.160</t>
  </si>
  <si>
    <t>Telha em poliéster reforçado com fibras de vidro, perfil trapezoidal 49</t>
  </si>
  <si>
    <t>16.16.400</t>
  </si>
  <si>
    <t>16.20</t>
  </si>
  <si>
    <t>Telhamento em vidro</t>
  </si>
  <si>
    <t>16.20.020</t>
  </si>
  <si>
    <t>Telhas de vidro para iluminação tipo francesa</t>
  </si>
  <si>
    <t>16.20.040</t>
  </si>
  <si>
    <t>Telhas de vidro para iluminação tipo colonial/paulistinha</t>
  </si>
  <si>
    <t>16.30</t>
  </si>
  <si>
    <t>Domos</t>
  </si>
  <si>
    <t>16.30.020</t>
  </si>
  <si>
    <t>Domo de acrílico fixado em perfis de alumínio</t>
  </si>
  <si>
    <t>16.32</t>
  </si>
  <si>
    <t>Painel, chapas e fechamento</t>
  </si>
  <si>
    <t>16.32.070</t>
  </si>
  <si>
    <t>Cobertura curva em chapa de policarbonato alveolar bronze de 6 mm</t>
  </si>
  <si>
    <t>16.32.130</t>
  </si>
  <si>
    <t>16.33</t>
  </si>
  <si>
    <t>Calhas e rufos</t>
  </si>
  <si>
    <t>Calha, rufo, afins em chapa galvanizada nº 24 - corte 0,33 m</t>
  </si>
  <si>
    <t>Calha, rufo, afins em chapa galvanizada nº 24 - corte 0,50 m</t>
  </si>
  <si>
    <t>Calha, rufo, afins em chapa galvanizada nº 24 - corte 1,00 m</t>
  </si>
  <si>
    <t>Calha, rufo, afins em chapa galvanizada nº 26 - corte 0,33 m</t>
  </si>
  <si>
    <t>Calha, rufo, afins em chapa galvanizada nº 26 - corte 0,50 m</t>
  </si>
  <si>
    <t>16.33.400</t>
  </si>
  <si>
    <t>Rufo pré-moldado em concreto, de 14 x 50 x 18,5 cm</t>
  </si>
  <si>
    <t>16.33.410</t>
  </si>
  <si>
    <t>Rufo pré-moldado em concreto, de 20 x 50 x 26 cm</t>
  </si>
  <si>
    <t>16.40</t>
  </si>
  <si>
    <t>Reparos, conservações e complementos - GRUPO 16</t>
  </si>
  <si>
    <t>16.40.040</t>
  </si>
  <si>
    <t>Recolocação de cumeeiras e espigões de barro</t>
  </si>
  <si>
    <t>16.40.060</t>
  </si>
  <si>
    <t>Recolocação de telha de barro tipo colonial/paulistinha</t>
  </si>
  <si>
    <t>16.40.080</t>
  </si>
  <si>
    <t>Recolocação de telha de barro tipo plan</t>
  </si>
  <si>
    <t>16.40.090</t>
  </si>
  <si>
    <t>Recolocação de domo de acrílico, inclusive perfis metálicos de fixação</t>
  </si>
  <si>
    <t>16.40.120</t>
  </si>
  <si>
    <t>Recolocação de telhas de barro tipo francesa</t>
  </si>
  <si>
    <t>16.40.140</t>
  </si>
  <si>
    <t>Recolocação de telha em fibrocimento ou CRFS, perfil ondulado</t>
  </si>
  <si>
    <t>16.40.150</t>
  </si>
  <si>
    <t>Recolocação de telha em fibrocimento ou CRFS, perfil modulado ou trapezoidal</t>
  </si>
  <si>
    <t>17</t>
  </si>
  <si>
    <t>REVESTIMENTO EM MASSA OU FUNDIDO NO LOCAL</t>
  </si>
  <si>
    <t>17.01</t>
  </si>
  <si>
    <t>Regularização de base</t>
  </si>
  <si>
    <t>17.01.010</t>
  </si>
  <si>
    <t>Argamassa de proteção com argila expandida</t>
  </si>
  <si>
    <t>17.01.020</t>
  </si>
  <si>
    <t>Argamassa de regularização e/ou proteção</t>
  </si>
  <si>
    <t>17.01.040</t>
  </si>
  <si>
    <t>Lastro de concreto impermeabilizado</t>
  </si>
  <si>
    <t>17.01.050</t>
  </si>
  <si>
    <t>Regularização de piso com nata de cimento</t>
  </si>
  <si>
    <t>17.01.060</t>
  </si>
  <si>
    <t>Regularização de piso com nata de cimento e bianco</t>
  </si>
  <si>
    <t>17.01.120</t>
  </si>
  <si>
    <t>17.02</t>
  </si>
  <si>
    <t>Revestimento em argamassa</t>
  </si>
  <si>
    <t>17.02.020</t>
  </si>
  <si>
    <t>Chapisco</t>
  </si>
  <si>
    <t>17.02.040</t>
  </si>
  <si>
    <t>Chapisco com bianco</t>
  </si>
  <si>
    <t>17.02.060</t>
  </si>
  <si>
    <t>Chapisco fino peneirado</t>
  </si>
  <si>
    <t>17.02.080</t>
  </si>
  <si>
    <t>Chapisco rústico com pedra britada nº 1</t>
  </si>
  <si>
    <t>17.02.120</t>
  </si>
  <si>
    <t>Emboço comum</t>
  </si>
  <si>
    <t>17.02.140</t>
  </si>
  <si>
    <t>Emboço desempenado com espuma de poliéster</t>
  </si>
  <si>
    <t>17.02.220</t>
  </si>
  <si>
    <t>Reboco</t>
  </si>
  <si>
    <t>17.02.260</t>
  </si>
  <si>
    <t>Barra lisa com acabamento em nata de cimento</t>
  </si>
  <si>
    <t>17.02.330</t>
  </si>
  <si>
    <t>Emboço desempenado com argamassa industrializada</t>
  </si>
  <si>
    <t>17.03</t>
  </si>
  <si>
    <t>Revestimento em cimentado</t>
  </si>
  <si>
    <t>17.03.020</t>
  </si>
  <si>
    <t>Cimentado desempenado</t>
  </si>
  <si>
    <t>17.03.040</t>
  </si>
  <si>
    <t>Cimentado desempenado e alisado (queimado)</t>
  </si>
  <si>
    <t>17.03.060</t>
  </si>
  <si>
    <t>Cimentado desempenado e alisado com corante (queimado)</t>
  </si>
  <si>
    <t>17.03.080</t>
  </si>
  <si>
    <t>Cimentado semi-áspero</t>
  </si>
  <si>
    <t>17.03.100</t>
  </si>
  <si>
    <t>Cimentado áspero com caneluras</t>
  </si>
  <si>
    <t>17.03.200</t>
  </si>
  <si>
    <t>Degrau em cimentado</t>
  </si>
  <si>
    <t>17.03.300</t>
  </si>
  <si>
    <t>Rodapé em cimentado desempenado e alisado com altura 5 cm</t>
  </si>
  <si>
    <t>17.03.310</t>
  </si>
  <si>
    <t>Rodapé em cimentado desempenado e alisado com altura 7 cm</t>
  </si>
  <si>
    <t>17.03.320</t>
  </si>
  <si>
    <t>Rodapé em cimentado desempenado e alisado com altura 10 cm</t>
  </si>
  <si>
    <t>17.03.330</t>
  </si>
  <si>
    <t>Rodapé em cimentado desempenado e alisado com altura 15 cm</t>
  </si>
  <si>
    <t>17.04</t>
  </si>
  <si>
    <t>Revestimento em gesso</t>
  </si>
  <si>
    <t>17.04.020</t>
  </si>
  <si>
    <t>Revestimento em gesso liso desempenado sobre emboço</t>
  </si>
  <si>
    <t>17.04.040</t>
  </si>
  <si>
    <t>Revestimento em gesso liso desempenado sobre bloco</t>
  </si>
  <si>
    <t>17.05</t>
  </si>
  <si>
    <t>Revestimento em concreto</t>
  </si>
  <si>
    <t>17.05.020</t>
  </si>
  <si>
    <t>Piso com requadro em concreto simples sem controle de fck</t>
  </si>
  <si>
    <t>17.05.070</t>
  </si>
  <si>
    <t>17.05.100</t>
  </si>
  <si>
    <t>17.05.320</t>
  </si>
  <si>
    <t>Soleira em concreto simples</t>
  </si>
  <si>
    <t>17.05.420</t>
  </si>
  <si>
    <t>Peitoril em concreto simples</t>
  </si>
  <si>
    <t>17.10</t>
  </si>
  <si>
    <t>Revestimento em granilite fundido no local</t>
  </si>
  <si>
    <t>17.10.020</t>
  </si>
  <si>
    <t>Piso em granilite moldado no local</t>
  </si>
  <si>
    <t>17.10.100</t>
  </si>
  <si>
    <t>Soleira em granilite moldado no local</t>
  </si>
  <si>
    <t>17.10.120</t>
  </si>
  <si>
    <t>Degrau em granilite moldado no local</t>
  </si>
  <si>
    <t>17.10.200</t>
  </si>
  <si>
    <t>Rodapé qualquer em granilite moldado no local até 10 cm</t>
  </si>
  <si>
    <t>17.10.410</t>
  </si>
  <si>
    <t>Rodapé em placas pré-moldadas de granilite, acabamento encerado, até 10 cm</t>
  </si>
  <si>
    <t>17.10.430</t>
  </si>
  <si>
    <t>Piso em placas de granilite, acabamento encerado</t>
  </si>
  <si>
    <t>17.12</t>
  </si>
  <si>
    <t>Revestimento industrial fundido no local</t>
  </si>
  <si>
    <t>17.12.060</t>
  </si>
  <si>
    <t>Piso em alta resistência moldado no local 12 mm</t>
  </si>
  <si>
    <t>17.12.100</t>
  </si>
  <si>
    <t>Soleira em alta resistência moldada no local</t>
  </si>
  <si>
    <t>17.12.120</t>
  </si>
  <si>
    <t>Degrau em alta resistência 8 mm</t>
  </si>
  <si>
    <t>17.12.140</t>
  </si>
  <si>
    <t>Degrau em alta resistência 12 mm</t>
  </si>
  <si>
    <t>17.12.240</t>
  </si>
  <si>
    <t>Rodapé qualquer em alta resistência moldado no local até 10 cm</t>
  </si>
  <si>
    <t>17.20</t>
  </si>
  <si>
    <t>Revestimento especial fundido no local</t>
  </si>
  <si>
    <t>17.20.020</t>
  </si>
  <si>
    <t>Massa raspada</t>
  </si>
  <si>
    <t>17.20.040</t>
  </si>
  <si>
    <t>Revestimento em granito lavado tipo Fulget uso externo, em faixas até 40 cm</t>
  </si>
  <si>
    <t>17.20.050</t>
  </si>
  <si>
    <t>Friso para junta de dilatação em revestimento de granito lavado tipo Fulget</t>
  </si>
  <si>
    <t>17.20.060</t>
  </si>
  <si>
    <t>Revestimento em granito lavado tipo Fulget uso externo</t>
  </si>
  <si>
    <t>17.20.140</t>
  </si>
  <si>
    <t>Revestimento texturizado acrílico com microagregados minerais</t>
  </si>
  <si>
    <t>17.40</t>
  </si>
  <si>
    <t>Reparos e conservações em massa e concreto - GRUPO 17</t>
  </si>
  <si>
    <t>17.40.010</t>
  </si>
  <si>
    <t>Reparos em piso de granilite - estucamento e polimento</t>
  </si>
  <si>
    <t>17.40.020</t>
  </si>
  <si>
    <t>Reparos em pisos de alta resistência fundidos no local - estucamento e polimento</t>
  </si>
  <si>
    <t>17.40.030</t>
  </si>
  <si>
    <t>17.40.070</t>
  </si>
  <si>
    <t>Reparos em rodapé de granilite - estucamento e polimento</t>
  </si>
  <si>
    <t>17.40.110</t>
  </si>
  <si>
    <t>Faixa antiderrapante definitiva para degraus, soleiras, patamares ou pisos</t>
  </si>
  <si>
    <t>17.40.150</t>
  </si>
  <si>
    <t>Resina acrílica para piso de granilite</t>
  </si>
  <si>
    <t>17.40.160</t>
  </si>
  <si>
    <t>Resina epóxi para piso de granilite</t>
  </si>
  <si>
    <t>17.40.180</t>
  </si>
  <si>
    <t>Resina acrílica para degrau de granilite</t>
  </si>
  <si>
    <t>17.40.190</t>
  </si>
  <si>
    <t>Resina epóxi para degrau de granilite</t>
  </si>
  <si>
    <t>18</t>
  </si>
  <si>
    <t>REVESTIMENTO CERÂMICO</t>
  </si>
  <si>
    <t>18.05</t>
  </si>
  <si>
    <t>18.05.020</t>
  </si>
  <si>
    <t>18.06</t>
  </si>
  <si>
    <t>18.06.400</t>
  </si>
  <si>
    <t>Rejuntamento em placas cerâmicas com cimento branco, juntas acima de 3 até 5 mm</t>
  </si>
  <si>
    <t>18.06.410</t>
  </si>
  <si>
    <t>Rejuntamento em placas cerâmicas com argamassa industrializada para rejunte, juntas acima de 3 até 5 mm</t>
  </si>
  <si>
    <t>18.06.420</t>
  </si>
  <si>
    <t>Rejuntamento em placas cerâmicas com cimento branco, juntas acima de 5 até 10 mm</t>
  </si>
  <si>
    <t>18.06.430</t>
  </si>
  <si>
    <t>Rejuntamento em placas cerâmicas com argamassa industrializada para rejunte, juntas acima de 5 até 10 mm</t>
  </si>
  <si>
    <t>18.06.500</t>
  </si>
  <si>
    <t>Rejuntamento de rodapé em placas cerâmicas com cimento branco, altura até 10 cm, juntas acima de 3 até 5 mm</t>
  </si>
  <si>
    <t>18.06.510</t>
  </si>
  <si>
    <t>Rejuntamento de rodapé em placas cerâmicas com argamassa industrializada para rejunte, altura até 10 cm, juntas acima de 3 até 5 mm</t>
  </si>
  <si>
    <t>18.06.520</t>
  </si>
  <si>
    <t>Rejuntamento de rodapé em placas cerâmicas com cimento branco, altura até 10 cm, juntas acima de 5 até 10 mm</t>
  </si>
  <si>
    <t>18.06.530</t>
  </si>
  <si>
    <t>Rejuntamento de rodapé em placas cerâmicas com argamassa industrializada para rejunte, altura até 10 cm, juntas acima de 5 até 10 mm</t>
  </si>
  <si>
    <t>18.07</t>
  </si>
  <si>
    <t>18.07.020</t>
  </si>
  <si>
    <t>Placa cerâmica não esmaltada extrudada de alta resistência química e mecânica, espessura de 9 mm, uso industrial, assentado com argamassa química bicomponente</t>
  </si>
  <si>
    <t>18.07.040</t>
  </si>
  <si>
    <t>Placa cerâmica não esmaltada extrudada de alta resistência química e mecânica, espessura de 14 mm, uso industrial, assentado com argamassa química bicomponente</t>
  </si>
  <si>
    <t>18.07.080</t>
  </si>
  <si>
    <t>Rodapé em placa cerâmica não esmaltada extrudada de alta resistência química e mecânica, altura de 10 cm, uso industrial, assentado com argamassa química bicomponente</t>
  </si>
  <si>
    <t>18.07.160</t>
  </si>
  <si>
    <t>18.07.170</t>
  </si>
  <si>
    <t>18.07.210</t>
  </si>
  <si>
    <t>18.07.230</t>
  </si>
  <si>
    <t>18.07.250</t>
  </si>
  <si>
    <t>18.07.310</t>
  </si>
  <si>
    <t>18.08</t>
  </si>
  <si>
    <t>Revestimento em porcelanato</t>
  </si>
  <si>
    <t>18.08.090</t>
  </si>
  <si>
    <t>18.08.100</t>
  </si>
  <si>
    <t>18.08.110</t>
  </si>
  <si>
    <t>18.08.120</t>
  </si>
  <si>
    <t>18.08.130</t>
  </si>
  <si>
    <t>18.08.140</t>
  </si>
  <si>
    <t>18.08.170</t>
  </si>
  <si>
    <t>18.08.180</t>
  </si>
  <si>
    <t>18.11</t>
  </si>
  <si>
    <t>18.12</t>
  </si>
  <si>
    <t>18.12.020</t>
  </si>
  <si>
    <t>18.12.120</t>
  </si>
  <si>
    <t>18.13</t>
  </si>
  <si>
    <t>18.13.010</t>
  </si>
  <si>
    <t>19</t>
  </si>
  <si>
    <t>REVESTIMENTO EM PEDRA</t>
  </si>
  <si>
    <t>19.01</t>
  </si>
  <si>
    <t>Granito</t>
  </si>
  <si>
    <t>19.01.010</t>
  </si>
  <si>
    <t>19.01.020</t>
  </si>
  <si>
    <t>19.01.040</t>
  </si>
  <si>
    <t>19.01.060</t>
  </si>
  <si>
    <t>19.01.120</t>
  </si>
  <si>
    <t>19.01.320</t>
  </si>
  <si>
    <t>19.01.390</t>
  </si>
  <si>
    <t>19.01.410</t>
  </si>
  <si>
    <t>19.01.420</t>
  </si>
  <si>
    <t>19.01.430</t>
  </si>
  <si>
    <t>19.01.440</t>
  </si>
  <si>
    <t>19.02</t>
  </si>
  <si>
    <t>Mármore</t>
  </si>
  <si>
    <t>19.02.020</t>
  </si>
  <si>
    <t>19.02.040</t>
  </si>
  <si>
    <t>19.02.060</t>
  </si>
  <si>
    <t>19.02.080</t>
  </si>
  <si>
    <t>19.02.220</t>
  </si>
  <si>
    <t>19.02.240</t>
  </si>
  <si>
    <t>19.02.250</t>
  </si>
  <si>
    <t>19.03</t>
  </si>
  <si>
    <t>Pedra</t>
  </si>
  <si>
    <t>19.03.020</t>
  </si>
  <si>
    <t>Revestimento em pedra tipo arenito comum</t>
  </si>
  <si>
    <t>19.03.060</t>
  </si>
  <si>
    <t>Revestimento em pedra mineira comum</t>
  </si>
  <si>
    <t>19.03.090</t>
  </si>
  <si>
    <t>Revestimento em pedra Miracema</t>
  </si>
  <si>
    <t>19.03.100</t>
  </si>
  <si>
    <t>19.03.110</t>
  </si>
  <si>
    <t>19.03.220</t>
  </si>
  <si>
    <t>19.03.260</t>
  </si>
  <si>
    <t>Revestimento em pedra ardósia selecionada</t>
  </si>
  <si>
    <t>19.03.270</t>
  </si>
  <si>
    <t>19.03.290</t>
  </si>
  <si>
    <t>19.20</t>
  </si>
  <si>
    <t>Reparos, conservações e complementos - GRUPO 19</t>
  </si>
  <si>
    <t>19.20.020</t>
  </si>
  <si>
    <t>Recolocação de mármore, pedras e granitos, assentes com massa</t>
  </si>
  <si>
    <t>20</t>
  </si>
  <si>
    <t>REVESTIMENTO EM MADEIRA</t>
  </si>
  <si>
    <t>20.01</t>
  </si>
  <si>
    <t>Lambris de madeira</t>
  </si>
  <si>
    <t>20.01.040</t>
  </si>
  <si>
    <t>Lambril em madeira macho/fêmea tarugado, exceto pinus</t>
  </si>
  <si>
    <t>20.03</t>
  </si>
  <si>
    <t>Soalho de madeira</t>
  </si>
  <si>
    <t>20.03.010</t>
  </si>
  <si>
    <t>Soalho em tábua de madeira aparelhada</t>
  </si>
  <si>
    <t>20.04</t>
  </si>
  <si>
    <t>Tacos</t>
  </si>
  <si>
    <t>20.04.020</t>
  </si>
  <si>
    <t>Piso em tacos de Ipê colado</t>
  </si>
  <si>
    <t>20.10</t>
  </si>
  <si>
    <t>Rodapé de madeira</t>
  </si>
  <si>
    <t>20.10.040</t>
  </si>
  <si>
    <t>Rodapé de madeira de 7 x 1,5 cm</t>
  </si>
  <si>
    <t>20.10.120</t>
  </si>
  <si>
    <t>Cordão de madeira</t>
  </si>
  <si>
    <t>20.20</t>
  </si>
  <si>
    <t>Reparos, conservações e complementos - GRUPO 20</t>
  </si>
  <si>
    <t>20.20.020</t>
  </si>
  <si>
    <t>Recolocação de soalho em madeira</t>
  </si>
  <si>
    <t>20.20.040</t>
  </si>
  <si>
    <t>Recolocação de tacos soltos com cola</t>
  </si>
  <si>
    <t>20.20.100</t>
  </si>
  <si>
    <t>Recolocação de rodapé e cordão de madeira</t>
  </si>
  <si>
    <t>20.20.200</t>
  </si>
  <si>
    <t>Raspagem com calafetação e aplicação de verniz sinteco</t>
  </si>
  <si>
    <t>20.20.220</t>
  </si>
  <si>
    <t>Raspagem com calafetação e aplicação de cera</t>
  </si>
  <si>
    <t>21</t>
  </si>
  <si>
    <t>21.01</t>
  </si>
  <si>
    <t>Revestimento em borracha</t>
  </si>
  <si>
    <t>21.01.100</t>
  </si>
  <si>
    <t>21.02</t>
  </si>
  <si>
    <t>Revestimento vinílico</t>
  </si>
  <si>
    <t>21.02.050</t>
  </si>
  <si>
    <t>21.02.060</t>
  </si>
  <si>
    <t>21.02.271</t>
  </si>
  <si>
    <t>21.02.281</t>
  </si>
  <si>
    <t>21.02.291</t>
  </si>
  <si>
    <t>21.02.310</t>
  </si>
  <si>
    <t>21.02.311</t>
  </si>
  <si>
    <t>21.03</t>
  </si>
  <si>
    <t>Revestimento metálico</t>
  </si>
  <si>
    <t>21.03.010</t>
  </si>
  <si>
    <t>21.03.090</t>
  </si>
  <si>
    <t>Piso elevado tipo telescópico em chapa de aço, sem revestimento</t>
  </si>
  <si>
    <t>21.03.151</t>
  </si>
  <si>
    <t>21.04</t>
  </si>
  <si>
    <t>Forração e carpete</t>
  </si>
  <si>
    <t>21.04.100</t>
  </si>
  <si>
    <t>Revestimento com carpete para tráfego moderado, uso comercial, tipo bouclê de 5,4 até 8 mm</t>
  </si>
  <si>
    <t>21.04.110</t>
  </si>
  <si>
    <t>Revestimento com carpete para tráfego intenso, uso comercial, tipo bouclê de 6 mm</t>
  </si>
  <si>
    <t>21.05</t>
  </si>
  <si>
    <t>Revestimento em cimento reforçado com fio sintético (CRFS)</t>
  </si>
  <si>
    <t>21.05.010</t>
  </si>
  <si>
    <t>21.07</t>
  </si>
  <si>
    <t>Revestimento sintético</t>
  </si>
  <si>
    <t>21.07.010</t>
  </si>
  <si>
    <t>Revestimento em laminado melamínico dissipativo</t>
  </si>
  <si>
    <t>21.10</t>
  </si>
  <si>
    <t>Rodapé sintético</t>
  </si>
  <si>
    <t>21.10.050</t>
  </si>
  <si>
    <t>21.10.051</t>
  </si>
  <si>
    <t>21.10.061</t>
  </si>
  <si>
    <t>21.10.071</t>
  </si>
  <si>
    <t>21.10.081</t>
  </si>
  <si>
    <t>21.10.210</t>
  </si>
  <si>
    <t>21.10.220</t>
  </si>
  <si>
    <t>Rodapé de cordão de poliamida</t>
  </si>
  <si>
    <t>21.10.250</t>
  </si>
  <si>
    <t>21.11</t>
  </si>
  <si>
    <t>Degrau sintético</t>
  </si>
  <si>
    <t>21.11.050</t>
  </si>
  <si>
    <t>Degrau (piso e espelho) em borracha sintética preta com testeira - colado</t>
  </si>
  <si>
    <t>21.11.131</t>
  </si>
  <si>
    <t>21.20</t>
  </si>
  <si>
    <t>Reparos, conservações e complementos - GRUPO 21</t>
  </si>
  <si>
    <t>21.20.020</t>
  </si>
  <si>
    <t>Recolocação de piso sintético com cola</t>
  </si>
  <si>
    <t>21.20.040</t>
  </si>
  <si>
    <t>Recolocação de piso sintético argamassado</t>
  </si>
  <si>
    <t>21.20.050</t>
  </si>
  <si>
    <t>Recolocação de piso elevado telescópico metálico, inclusive estrutura de sustentação</t>
  </si>
  <si>
    <t>21.20.060</t>
  </si>
  <si>
    <t>Furação de piso elevado telescópico em chapa de aço</t>
  </si>
  <si>
    <t>21.20.100</t>
  </si>
  <si>
    <t>Recolocação de rodapé e cordões sintéticos</t>
  </si>
  <si>
    <t>21.20.300</t>
  </si>
  <si>
    <t>Fita adesiva antiderrapante com largura de 5 cm</t>
  </si>
  <si>
    <t>21.20.302</t>
  </si>
  <si>
    <t>21.20.410</t>
  </si>
  <si>
    <t>Cantoneira de sobrepor em PVC de 4 x 4 cm</t>
  </si>
  <si>
    <t>21.20.460</t>
  </si>
  <si>
    <t>Canto externo de acabamento em PVC</t>
  </si>
  <si>
    <t>22</t>
  </si>
  <si>
    <t>FORRO, BRISE E FACHADA</t>
  </si>
  <si>
    <t>22.01</t>
  </si>
  <si>
    <t>Forro de madeira</t>
  </si>
  <si>
    <t>22.01.010</t>
  </si>
  <si>
    <t>Forro em tábuas aparelhadas macho e fêmea de pinus</t>
  </si>
  <si>
    <t>22.01.020</t>
  </si>
  <si>
    <t>Forro em tábuas aparelhadas macho e fêmea de pinus tarugado</t>
  </si>
  <si>
    <t>22.01.080</t>
  </si>
  <si>
    <t>Forro xadrez em ripas de angelim-vermelho / bacuri / maçaranduba tarugado</t>
  </si>
  <si>
    <t>22.01.210</t>
  </si>
  <si>
    <t>22.01.220</t>
  </si>
  <si>
    <t>Beiral em tábua de angelim-vermelho / bacuri / maçaranduba macho e fêmea com tarugamento</t>
  </si>
  <si>
    <t>22.01.240</t>
  </si>
  <si>
    <t>Beiral em tábua de angelim-vermelho / bacuri / maçaranduba macho e fêmea</t>
  </si>
  <si>
    <t>22.02</t>
  </si>
  <si>
    <t>Forro de gesso</t>
  </si>
  <si>
    <t>22.02.010</t>
  </si>
  <si>
    <t>Forro em placa de gesso liso fixo</t>
  </si>
  <si>
    <t>22.02.030</t>
  </si>
  <si>
    <t>22.02.100</t>
  </si>
  <si>
    <t>22.02.190</t>
  </si>
  <si>
    <t>22.03</t>
  </si>
  <si>
    <t>Forro sintético</t>
  </si>
  <si>
    <t>22.03.020</t>
  </si>
  <si>
    <t>Forro em lã de vidro revestido em PVC, espessura de 20 mm</t>
  </si>
  <si>
    <t>22.03.030</t>
  </si>
  <si>
    <t>Forro em fibra mineral acústico, revestido em látex</t>
  </si>
  <si>
    <t>22.03.040</t>
  </si>
  <si>
    <t>22.03.050</t>
  </si>
  <si>
    <t>Forro em fibra mineral revestido em látex</t>
  </si>
  <si>
    <t>22.03.070</t>
  </si>
  <si>
    <t>Forro em lâmina de PVC</t>
  </si>
  <si>
    <t>22.03.140</t>
  </si>
  <si>
    <t>22.04</t>
  </si>
  <si>
    <t>Forro metálico</t>
  </si>
  <si>
    <t>22.04.020</t>
  </si>
  <si>
    <t>22.06</t>
  </si>
  <si>
    <t>Brise-soleil</t>
  </si>
  <si>
    <t>22.06.130</t>
  </si>
  <si>
    <t>Brise em placa cimentícia, montado em perfil e chapa metálica</t>
  </si>
  <si>
    <t>22.06.230</t>
  </si>
  <si>
    <t>Brise metálico fixo e linear em chapa lisa aluzinc pré-pintada, largura frontal de 30 mm</t>
  </si>
  <si>
    <t>22.06.240</t>
  </si>
  <si>
    <t>Brise metálico fixo em chapa lisa aluzinc pré-pintada, formato ogiva, lâmina frontal de 200 mm</t>
  </si>
  <si>
    <t>22.06.250</t>
  </si>
  <si>
    <t>Brise metálico curvo e móvel termoacústico em chapa lisa aluzinc pré-pintada</t>
  </si>
  <si>
    <t>22.06.300</t>
  </si>
  <si>
    <t>Brise metálico curvo e móvel em chapa microperfurada de alumínio pré-pintada</t>
  </si>
  <si>
    <t>22.06.330</t>
  </si>
  <si>
    <t>Brise metálico fixo e linear em chapa lisa em alumínio pré-pintada, largura frontal de 30 mm</t>
  </si>
  <si>
    <t>22.06.340</t>
  </si>
  <si>
    <t>Brise metálico fixo em chapa lisa alumínio pré-pintada, formato ogiva, lâmina frontal de 200 mm</t>
  </si>
  <si>
    <t>22.06.350</t>
  </si>
  <si>
    <t>Brise metálico curvo e móvel termoacústico em chapa lisa de alumínio pré-pintada</t>
  </si>
  <si>
    <t>22.20</t>
  </si>
  <si>
    <t>Reparos, conservações e complementos - GRUPO 22</t>
  </si>
  <si>
    <t>22.20.010</t>
  </si>
  <si>
    <t>Placa em fibra de vidro revestida em PVC</t>
  </si>
  <si>
    <t>22.20.020</t>
  </si>
  <si>
    <t>Recolocação de forros fixados</t>
  </si>
  <si>
    <t>22.20.040</t>
  </si>
  <si>
    <t>Recolocação de forros apoiados ou encaixados</t>
  </si>
  <si>
    <t>22.20.050</t>
  </si>
  <si>
    <t>Moldura de gesso simples, largura até 6,0 cm</t>
  </si>
  <si>
    <t>22.20.090</t>
  </si>
  <si>
    <t>Abertura para vão de luminária em forro de PVC modular</t>
  </si>
  <si>
    <t>23</t>
  </si>
  <si>
    <t>ESQUADRIA, MARCENARIA E ELEMENTO EM MADEIRA</t>
  </si>
  <si>
    <t>23.01</t>
  </si>
  <si>
    <t>Janela e veneziana em madeira</t>
  </si>
  <si>
    <t>23.01.050</t>
  </si>
  <si>
    <t>Caixilho em madeira maximar</t>
  </si>
  <si>
    <t>23.01.060</t>
  </si>
  <si>
    <t>Caixilho em madeira tipo veneziana de correr</t>
  </si>
  <si>
    <t>23.02</t>
  </si>
  <si>
    <t>Porta macho / fêmea montada com batente</t>
  </si>
  <si>
    <t>23.02.010</t>
  </si>
  <si>
    <t>Acréscimo de bandeira - porta macho e fêmea com batente de madeira</t>
  </si>
  <si>
    <t>23.02.030</t>
  </si>
  <si>
    <t>Porta macho e fêmea com batente de madeira - 70 x 210 cm</t>
  </si>
  <si>
    <t>23.02.040</t>
  </si>
  <si>
    <t>Porta macho e fêmea com batente de madeira - 80 x 210 cm</t>
  </si>
  <si>
    <t>23.02.050</t>
  </si>
  <si>
    <t>Porta macho e fêmea com batente de madeira - 90 x 210 cm</t>
  </si>
  <si>
    <t>23.02.060</t>
  </si>
  <si>
    <t>Porta macho e fêmea com batente de madeira - 120 x 210 cm</t>
  </si>
  <si>
    <t>23.04</t>
  </si>
  <si>
    <t>Porta lisa laminada montada com batente</t>
  </si>
  <si>
    <t>23.04.070</t>
  </si>
  <si>
    <t>Porta em laminado fenólico melamínico com batente em alumínio - 80 x 180 cm</t>
  </si>
  <si>
    <t>23.04.080</t>
  </si>
  <si>
    <t>Porta em laminado fenólico melamínico com batente em alumínio - 60 x 160 cm</t>
  </si>
  <si>
    <t>23.04.090</t>
  </si>
  <si>
    <t>Porta em laminado fenólico melamínico com acabamento liso, batente de madeira sem revestimento - 70 x 210 cm</t>
  </si>
  <si>
    <t>23.04.100</t>
  </si>
  <si>
    <t>Porta em laminado fenólico melamínico com acabamento liso, batente de madeira sem revestimento - 80 x 210 cm</t>
  </si>
  <si>
    <t>23.04.110</t>
  </si>
  <si>
    <t>Porta em laminado fenólico melamínico com acabamento liso, batente de madeira sem revestimento - 90 x 210 cm</t>
  </si>
  <si>
    <t>23.04.120</t>
  </si>
  <si>
    <t>Porta em laminado fenólico melamínico com acabamento liso, batente de madeira sem revestimento - 120 x 210 cm</t>
  </si>
  <si>
    <t>23.04.130</t>
  </si>
  <si>
    <t>Porta em laminado fenólico melamínico com acabamento liso, batente de madeira sem revestimento - 140 x 210 cm</t>
  </si>
  <si>
    <t>23.04.140</t>
  </si>
  <si>
    <t>Porta em laminado fenólico melamínico com acabamento liso, batente de madeira sem revestimento - 220 x 210 cm</t>
  </si>
  <si>
    <t>23.04.570</t>
  </si>
  <si>
    <t>Porta em laminado melamínico estrutural com acabamento texturizado, batente em alumínio com ferragens - 60 x 180 cm</t>
  </si>
  <si>
    <t>23.04.580</t>
  </si>
  <si>
    <t>Porta em laminado fenólico melamínico com acabamento liso, batente metálico - 60 x 160 cm</t>
  </si>
  <si>
    <t>23.04.590</t>
  </si>
  <si>
    <t>Porta em laminado fenólico melamínico com acabamento liso, batente metálico - 70 x 210 cm</t>
  </si>
  <si>
    <t>23.04.600</t>
  </si>
  <si>
    <t>Porta em laminado fenólico melamínico com acabamento liso, batente metálico - 80 x 210 cm</t>
  </si>
  <si>
    <t>23.04.610</t>
  </si>
  <si>
    <t>Porta em laminado fenólico melamínico com acabamento liso, batente metálico - 90 x 210 cm</t>
  </si>
  <si>
    <t>23.04.620</t>
  </si>
  <si>
    <t>Porta em laminado fenólico melamínico com acabamento liso, batente metálico - 120 x 210 cm</t>
  </si>
  <si>
    <t>23.08</t>
  </si>
  <si>
    <t>Marcenaria em geral</t>
  </si>
  <si>
    <t>23.08.010</t>
  </si>
  <si>
    <t>Estrado em madeira</t>
  </si>
  <si>
    <t>23.08.020</t>
  </si>
  <si>
    <t>23.08.030</t>
  </si>
  <si>
    <t>Faixa/batedor de proteção em madeira de 20 x 5 cm, com acabamento em laminado fenólico melamínico</t>
  </si>
  <si>
    <t>23.08.040</t>
  </si>
  <si>
    <t>Armário/gabinete embutido em MDF sob medida, revestido em laminado melamínico, com portas e prateleiras</t>
  </si>
  <si>
    <t>23.08.060</t>
  </si>
  <si>
    <t>Tampo sob medida em compensado, revestido na face superior em laminado fenólico melamínico</t>
  </si>
  <si>
    <t>23.08.080</t>
  </si>
  <si>
    <t>23.08.100</t>
  </si>
  <si>
    <t>Armário tipo prateleira com subdivisão em compensado, revestido totalmente em laminado fenólico melamínico</t>
  </si>
  <si>
    <t>23.08.110</t>
  </si>
  <si>
    <t>Painel em compensado naval, espessura de 25 mm</t>
  </si>
  <si>
    <t>23.08.160</t>
  </si>
  <si>
    <t>Porta lisa com balcão, batente de madeira, completa - 80 x 210 cm</t>
  </si>
  <si>
    <t>23.08.170</t>
  </si>
  <si>
    <t>Lousa em laminado melamínico, branco - linha comercial</t>
  </si>
  <si>
    <t>23.08.210</t>
  </si>
  <si>
    <t>Armário sob medida em compensado de madeira totalmente revestido em folheado de madeira, completo</t>
  </si>
  <si>
    <t>23.08.220</t>
  </si>
  <si>
    <t>Armário sob medida em compensado de madeira totalmente revestido em laminado melamínico texturizado, completo</t>
  </si>
  <si>
    <t>23.08.320</t>
  </si>
  <si>
    <t>Porta acústica de madeira</t>
  </si>
  <si>
    <t>23.08.380</t>
  </si>
  <si>
    <t>Faixa/batedor de proteção em madeira de 290 x 15 mm, com acabamento em laminado fenólico melamínico</t>
  </si>
  <si>
    <t>23.09</t>
  </si>
  <si>
    <t>Porta lisa comum montada com batente</t>
  </si>
  <si>
    <t>23.09.010</t>
  </si>
  <si>
    <t>Acréscimo de bandeira - porta lisa comum com batente de madeira</t>
  </si>
  <si>
    <t>23.09.020</t>
  </si>
  <si>
    <t>Porta lisa com batente madeira - 60 x 210 cm</t>
  </si>
  <si>
    <t>23.09.030</t>
  </si>
  <si>
    <t>Porta lisa com batente madeira - 70 x 210 cm</t>
  </si>
  <si>
    <t>23.09.040</t>
  </si>
  <si>
    <t>Porta lisa com batente madeira - 80 x 210 cm</t>
  </si>
  <si>
    <t>23.09.050</t>
  </si>
  <si>
    <t>Porta lisa com batente madeira - 90 x 210 cm</t>
  </si>
  <si>
    <t>23.09.052</t>
  </si>
  <si>
    <t>Porta lisa com batente madeira - 110 x 210 cm</t>
  </si>
  <si>
    <t>23.09.060</t>
  </si>
  <si>
    <t>Porta lisa com batente madeira - 120 x 210 cm</t>
  </si>
  <si>
    <t>23.09.100</t>
  </si>
  <si>
    <t>Porta lisa com batente madeira - 160 x 210 cm</t>
  </si>
  <si>
    <t>23.09.420</t>
  </si>
  <si>
    <t>Porta lisa com batente em alumínio, largura 60 cm, altura de 105 a 200 cm</t>
  </si>
  <si>
    <t>23.09.430</t>
  </si>
  <si>
    <t>Porta lisa com batente em alumínio, largura 80 cm, altura de 105 a 200 cm</t>
  </si>
  <si>
    <t>23.09.440</t>
  </si>
  <si>
    <t>Porta lisa com batente em alumínio, largura 90 cm, altura de 105 a 200 cm</t>
  </si>
  <si>
    <t>23.09.520</t>
  </si>
  <si>
    <t>Porta lisa com batente metálico - 60 x 160 cm</t>
  </si>
  <si>
    <t>23.09.530</t>
  </si>
  <si>
    <t>Porta lisa com batente metálico - 80 x 160 cm</t>
  </si>
  <si>
    <t>23.09.540</t>
  </si>
  <si>
    <t>Porta lisa com batente metálico - 70 x 210 cm</t>
  </si>
  <si>
    <t>23.09.550</t>
  </si>
  <si>
    <t>Porta lisa com batente metálico - 80 x 210 cm</t>
  </si>
  <si>
    <t>23.09.560</t>
  </si>
  <si>
    <t>Porta lisa com batente metálico - 90 x 210 cm</t>
  </si>
  <si>
    <t>23.09.570</t>
  </si>
  <si>
    <t>Porta lisa com batente metálico - 120 x 210 cm</t>
  </si>
  <si>
    <t>23.09.590</t>
  </si>
  <si>
    <t>Porta lisa com batente metálico - 160 x 210 cm</t>
  </si>
  <si>
    <t>23.09.600</t>
  </si>
  <si>
    <t>Porta lisa com batente metálico - 60 x 180 cm</t>
  </si>
  <si>
    <t>23.09.610</t>
  </si>
  <si>
    <t>Porta lisa com batente metálico - 60 x 210 cm</t>
  </si>
  <si>
    <t>23.09.630</t>
  </si>
  <si>
    <t>23.11</t>
  </si>
  <si>
    <t>Porta lisa para acabamento em verniz montada com batente</t>
  </si>
  <si>
    <t>23.11.010</t>
  </si>
  <si>
    <t>Acréscimo de bandeira - porta lisa para acabamento em verniz, com batente de madeira</t>
  </si>
  <si>
    <t>23.11.030</t>
  </si>
  <si>
    <t>Porta lisa para acabamento em verniz, com batente de madeira - 70 x 210 cm</t>
  </si>
  <si>
    <t>23.11.040</t>
  </si>
  <si>
    <t>Porta lisa para acabamento em verniz, com batente de madeira - 80 x 210 cm</t>
  </si>
  <si>
    <t>23.11.050</t>
  </si>
  <si>
    <t>Porta lisa para acabamento em verniz, com batente de madeira - 90 x 210 cm</t>
  </si>
  <si>
    <t>23.12</t>
  </si>
  <si>
    <t>23.12.001</t>
  </si>
  <si>
    <t>Porta lisa de madeira, interna "PIM", para acabamento em pintura, padrão dimensional médio, com ferragens, completo - 80 x 210 cm</t>
  </si>
  <si>
    <t>23.13</t>
  </si>
  <si>
    <t>23.13.001</t>
  </si>
  <si>
    <t>Porta lisa de madeira, interna "PIM", para acabamento em pintura, padrão dimensional médio/pesado, com ferragens, completo - 80 x 210 cm</t>
  </si>
  <si>
    <t>23.13.002</t>
  </si>
  <si>
    <t>Porta lisa de madeira, interna "PIM", para acabamento em pintura, padrão dimensional médio/pesado, com ferragens, completo - 90 x 210 cm</t>
  </si>
  <si>
    <t>23.13.020</t>
  </si>
  <si>
    <t>Porta lisa de madeira, interna, resistente a umidade "PIM RU", para acabamento em pintura, padrão dimensional médio/pesado, com ferragens, completo - 80 x 210 cm</t>
  </si>
  <si>
    <t>23.13.040</t>
  </si>
  <si>
    <t>Porta lisa de madeira, interna, resistente a umidade "PIM RU", para acabamento revestido ou em pintura, para divisória sanitária, padrão dimensional médio/pesado, com ferragens, completo - 80 x 190 cm</t>
  </si>
  <si>
    <t>23.13.052</t>
  </si>
  <si>
    <t>Porta lisa de madeira, interna, resistente a umidade "PIM RU", para acabamento em pintura, tipo acessível, padrão dimensional médio/pesado, com ferragens, completo - 90 x 210 cm</t>
  </si>
  <si>
    <t>23.13.064</t>
  </si>
  <si>
    <t>Porta lisa de madeira, interna, resistente a umidade "PIM RU", para acabamento em pintura, de correr ou deslizante, tipo acessível, padrão dimensional pesado, com sistema deslizante e ferragens, completo - 100 x 210 cm</t>
  </si>
  <si>
    <t>23.20</t>
  </si>
  <si>
    <t>Reparos, conservações e complementos - GRUPO 23</t>
  </si>
  <si>
    <t>23.20.020</t>
  </si>
  <si>
    <t>Recolocação de batentes de madeira</t>
  </si>
  <si>
    <t>23.20.040</t>
  </si>
  <si>
    <t>Recolocação de folhas de porta ou janela</t>
  </si>
  <si>
    <t>23.20.060</t>
  </si>
  <si>
    <t>Recolocação de guarnição ou molduras</t>
  </si>
  <si>
    <t>23.20.100</t>
  </si>
  <si>
    <t>Batente de madeira para porta</t>
  </si>
  <si>
    <t>23.20.110</t>
  </si>
  <si>
    <t>Visor fixo e requadro de madeira para porta, para receber vidro</t>
  </si>
  <si>
    <t>23.20.120</t>
  </si>
  <si>
    <t>Guarnição de madeira</t>
  </si>
  <si>
    <t>23.20.140</t>
  </si>
  <si>
    <t>Acréscimo de visor completo em porta de madeira</t>
  </si>
  <si>
    <t>23.20.160</t>
  </si>
  <si>
    <t>Folha de porta veneziana maciça, sob medida</t>
  </si>
  <si>
    <t>23.20.170</t>
  </si>
  <si>
    <t>Folha de porta lisa folheada com madeira, sob medida</t>
  </si>
  <si>
    <t>23.20.180</t>
  </si>
  <si>
    <t>Folha de porta em madeira para receber vidro, sob medida</t>
  </si>
  <si>
    <t>23.20.310</t>
  </si>
  <si>
    <t>23.20.320</t>
  </si>
  <si>
    <t>23.20.330</t>
  </si>
  <si>
    <t>23.20.340</t>
  </si>
  <si>
    <t>23.20.450</t>
  </si>
  <si>
    <t>23.20.460</t>
  </si>
  <si>
    <t>23.20.550</t>
  </si>
  <si>
    <t>23.20.600</t>
  </si>
  <si>
    <t>Folha de porta em madeira com tela de proteção tipo mosqueteira</t>
  </si>
  <si>
    <t>24</t>
  </si>
  <si>
    <t>ESQUADRIA, SERRALHERIA E ELEMENTO EM FERRO</t>
  </si>
  <si>
    <t>24.01</t>
  </si>
  <si>
    <t>Caixilho em ferro</t>
  </si>
  <si>
    <t>24.01.010</t>
  </si>
  <si>
    <t>Caixilho em ferro fixo, sob medida</t>
  </si>
  <si>
    <t>24.01.030</t>
  </si>
  <si>
    <t>Caixilho em ferro basculante, sob medida</t>
  </si>
  <si>
    <t>24.01.070</t>
  </si>
  <si>
    <t>Caixilho em ferro de correr, sob medida</t>
  </si>
  <si>
    <t>24.01.080</t>
  </si>
  <si>
    <t>Caixilho em ferro de correr, linha comercial</t>
  </si>
  <si>
    <t>24.01.090</t>
  </si>
  <si>
    <t>Caixilho em ferro com ventilação permanente, sob medida</t>
  </si>
  <si>
    <t>24.01.100</t>
  </si>
  <si>
    <t>Caixilho em ferro tipo veneziana, linha comercial</t>
  </si>
  <si>
    <t>24.01.110</t>
  </si>
  <si>
    <t>Caixilho em ferro tipo veneziana, sob medida</t>
  </si>
  <si>
    <t>24.01.120</t>
  </si>
  <si>
    <t>Caixilho tipo veneziana industrial com montantes em aço galvanizado e aletas em fibra de vidro</t>
  </si>
  <si>
    <t>24.01.180</t>
  </si>
  <si>
    <t>24.01.190</t>
  </si>
  <si>
    <t>24.01.200</t>
  </si>
  <si>
    <t>Caixilho fixo em aço SAE 1010/1020 para vidro à prova de bala, sob medida</t>
  </si>
  <si>
    <t>24.01.280</t>
  </si>
  <si>
    <t>Caixilho tipo guichê em chapa de aço</t>
  </si>
  <si>
    <t>24.02</t>
  </si>
  <si>
    <t>Portas, portões e gradis</t>
  </si>
  <si>
    <t>24.02.010</t>
  </si>
  <si>
    <t>Porta em ferro de abrir, para receber vidro, sob medida</t>
  </si>
  <si>
    <t>24.02.020</t>
  </si>
  <si>
    <t>Porta em ferro de abrir, para receber vidro, linha comercial</t>
  </si>
  <si>
    <t>24.02.040</t>
  </si>
  <si>
    <t>Porta/portão tipo gradil sob medida</t>
  </si>
  <si>
    <t>24.02.050</t>
  </si>
  <si>
    <t>Porta corta-fogo classe P.90 de 90 x 210 cm, completa, com maçaneta tipo alavanca</t>
  </si>
  <si>
    <t>24.02.052</t>
  </si>
  <si>
    <t>Porta corta-fogo classe P.90 de 100 x 210 cm, completa, com maçaneta tipo alavanca</t>
  </si>
  <si>
    <t>24.02.054</t>
  </si>
  <si>
    <t>Porta corta-fogo classe P.90, com barra antipânico numa face e maçaneta na outra, completa</t>
  </si>
  <si>
    <t>24.02.056</t>
  </si>
  <si>
    <t>Porta corta-fogo classe P.120 de 80 x 210 cm, com uma folha de abrir, completa</t>
  </si>
  <si>
    <t>24.02.058</t>
  </si>
  <si>
    <t>Porta corta-fogo classe P.120 de 90 x 210 cm, com uma folha de abrir, completa</t>
  </si>
  <si>
    <t>24.02.060</t>
  </si>
  <si>
    <t>Porta/portão de abrir em chapa, sob medida</t>
  </si>
  <si>
    <t>24.02.070</t>
  </si>
  <si>
    <t>Porta de ferro de abrir tipo veneziana, linha comercial</t>
  </si>
  <si>
    <t>24.02.080</t>
  </si>
  <si>
    <t>Porta/portão de abrir em veneziana de ferro, sob medida</t>
  </si>
  <si>
    <t>24.02.100</t>
  </si>
  <si>
    <t>Portão tubular em tela de aço galvanizado até 2,50 m de altura, completo</t>
  </si>
  <si>
    <t>24.02.270</t>
  </si>
  <si>
    <t>Portão de 2 folhas, tubular em tela de aço galvanizado acima de 2,50 m de altura, completo</t>
  </si>
  <si>
    <t>24.02.280</t>
  </si>
  <si>
    <t>Porta/portão de correr em tela ondulada de aço galvanizado, sob medida</t>
  </si>
  <si>
    <t>24.02.290</t>
  </si>
  <si>
    <t>Porta/portão de correr em chapa cega dupla, sob medida</t>
  </si>
  <si>
    <t>24.02.410</t>
  </si>
  <si>
    <t>Porta em ferro de correr, para receber vidro, sob medida</t>
  </si>
  <si>
    <t>24.02.430</t>
  </si>
  <si>
    <t>Porta em ferro de abrir, parte inferior chapeada, parte superior para receber vidro, sob medida</t>
  </si>
  <si>
    <t>24.02.450</t>
  </si>
  <si>
    <t>Grade de proteção para caixilhos</t>
  </si>
  <si>
    <t>24.02.460</t>
  </si>
  <si>
    <t>Porta de abrir em tela ondulada de aço galvanizado, completa</t>
  </si>
  <si>
    <t>24.02.470</t>
  </si>
  <si>
    <t>Portinhola de correr em chapa, para ´passa pacote´, completa, sob medida</t>
  </si>
  <si>
    <t>24.02.480</t>
  </si>
  <si>
    <t>Portinhola de abrir em chapa, para ´passa pacote´, completa, sob medida</t>
  </si>
  <si>
    <t>24.02.490</t>
  </si>
  <si>
    <t>Grade em barra chata soldada de 1 1/2´ x 1/4´, sob medida</t>
  </si>
  <si>
    <t>24.02.590</t>
  </si>
  <si>
    <t>Porta de enrolar manual, cega ou vazada</t>
  </si>
  <si>
    <t>24.02.630</t>
  </si>
  <si>
    <t>Portão de 2 folhas tubular diâmetro de 3´, com tela em aço galvanizado de 2´, altura acima de 3,00 m, completo</t>
  </si>
  <si>
    <t>24.02.810</t>
  </si>
  <si>
    <t>Porta/portão de abrir em chapa cega com isolamento acústico, sob medida</t>
  </si>
  <si>
    <t>24.02.840</t>
  </si>
  <si>
    <t>Portão basculante em chapa metálica, estruturado com perfis metálicos</t>
  </si>
  <si>
    <t>24.02.900</t>
  </si>
  <si>
    <t>Porta de abrir em chapa dupla com visor, batente envolvente, completa</t>
  </si>
  <si>
    <t>24.02.930</t>
  </si>
  <si>
    <t>Portão de 2 folhas tubular, com tela em aço galvanizado de 2´ e fio 10, completo</t>
  </si>
  <si>
    <t>24.03</t>
  </si>
  <si>
    <t>Elementos em ferro</t>
  </si>
  <si>
    <t>24.03.040</t>
  </si>
  <si>
    <t>Guarda-corpo tubular com tela em aço galvanizado, diâmetro de 1 1/2´</t>
  </si>
  <si>
    <t>24.03.060</t>
  </si>
  <si>
    <t>Escada marinheiro (galvanizada)</t>
  </si>
  <si>
    <t>24.03.080</t>
  </si>
  <si>
    <t>Escada marinheiro com guarda corpo (degrau em ´T´)</t>
  </si>
  <si>
    <t>24.03.100</t>
  </si>
  <si>
    <t>Alçapão/tampa em chapa de ferro com porta cadeado</t>
  </si>
  <si>
    <t>24.03.200</t>
  </si>
  <si>
    <t>24.03.210</t>
  </si>
  <si>
    <t>Tela de proteção em malha ondulada de 1´, fio 10 (BWG), com requadro</t>
  </si>
  <si>
    <t>24.03.290</t>
  </si>
  <si>
    <t>Fechamento em chapa de aço galvanizada nº 14 MSG, perfurada com diâmetro de 12,7 mm, requadro em chapa dobrada</t>
  </si>
  <si>
    <t>24.03.300</t>
  </si>
  <si>
    <t>Fechamento em chapa expandida losangular de 10 x 20 mm, com requadro em cantoneira de aço carbono</t>
  </si>
  <si>
    <t>24.03.310</t>
  </si>
  <si>
    <t>Corrimão tubular em aço galvanizado, diâmetro 1 1/2´</t>
  </si>
  <si>
    <t>24.03.320</t>
  </si>
  <si>
    <t>Corrimão tubular em aço galvanizado, diâmetro 2´</t>
  </si>
  <si>
    <t>24.03.340</t>
  </si>
  <si>
    <t>Tampa em chapa de segurança tipo xadrez, aço galvanizado a fogo antiderrapante de 1/4´</t>
  </si>
  <si>
    <t>24.03.410</t>
  </si>
  <si>
    <t>Fechamento em chapa perfurada, furos quadrados 4 x 4 mm, com requadro em cantoneira de aço carbono</t>
  </si>
  <si>
    <t>24.03.680</t>
  </si>
  <si>
    <t>Grade para piso eletrofundida, malha 30 x 100 mm, com barra de 40 x 2 mm</t>
  </si>
  <si>
    <t>24.03.690</t>
  </si>
  <si>
    <t>Grade para forro eletrofundida, malha 25 x 100 mm, com barra de 25 x 2 mm</t>
  </si>
  <si>
    <t>24.03.930</t>
  </si>
  <si>
    <t>Porta de enrolar automatizada, em chapa de aço galvanizada microperfurada, com pintura eletrostática, com controle remoto</t>
  </si>
  <si>
    <t>24.04</t>
  </si>
  <si>
    <t>Esquadria, serralheria de segurança</t>
  </si>
  <si>
    <t>24.04.150</t>
  </si>
  <si>
    <t>Porta de segurança de correr suspensa em grade de aço SAE 1045, diâmetro de 1´, completa, sem têmpera e revenimento</t>
  </si>
  <si>
    <t>24.04.220</t>
  </si>
  <si>
    <t>Grade de segurança em aço SAE 1045, diâmetro 1´, sem têmpera e revenimento</t>
  </si>
  <si>
    <t>24.04.230</t>
  </si>
  <si>
    <t>24.04.240</t>
  </si>
  <si>
    <t>Grade de segurança em aço SAE 1045 chapeada, diâmetro 1´, sem têmpera e revenimento</t>
  </si>
  <si>
    <t>24.04.250</t>
  </si>
  <si>
    <t>24.04.260</t>
  </si>
  <si>
    <t>24.04.270</t>
  </si>
  <si>
    <t>24.04.280</t>
  </si>
  <si>
    <t>24.04.300</t>
  </si>
  <si>
    <t>Grade de segurança em aço SAE 1045, diâmetro 1´, com têmpera e revenimento</t>
  </si>
  <si>
    <t>24.04.310</t>
  </si>
  <si>
    <t>24.04.320</t>
  </si>
  <si>
    <t>Grade de segurança em aço SAE 1045 chapeada, diâmetro 1´, com têmpera e revenimento</t>
  </si>
  <si>
    <t>24.04.330</t>
  </si>
  <si>
    <t>24.04.340</t>
  </si>
  <si>
    <t>24.04.350</t>
  </si>
  <si>
    <t>24.04.360</t>
  </si>
  <si>
    <t>24.04.370</t>
  </si>
  <si>
    <t>24.04.380</t>
  </si>
  <si>
    <t>Porta de segurança de correr suspensa em grade de aço SAE 1045, chapeada, diâmetro de 1´, completa, sem têmpera e revenimento</t>
  </si>
  <si>
    <t>24.04.400</t>
  </si>
  <si>
    <t>Porta de segurança de correr em grade de aço SAE 1045, diâmetro de 1´, completa, com têmpera e revenimento</t>
  </si>
  <si>
    <t>24.04.410</t>
  </si>
  <si>
    <t>Porta de segurança de correr suspensa em grade de aço SAE 1045 chapeada, diâmetro de 1´, completa, com têmpera e revenimento</t>
  </si>
  <si>
    <t>24.04.420</t>
  </si>
  <si>
    <t>Porta de segurança de correr em grade de aço SAE 1045 chapeada, diâmetro de 1´, completa, sem têmpera e revenimento</t>
  </si>
  <si>
    <t>24.04.430</t>
  </si>
  <si>
    <t>Porta de segurança de correr em grade de aço SAE 1045, diâmetro de 1´, completa, sem têmpera e revenimento</t>
  </si>
  <si>
    <t>24.04.610</t>
  </si>
  <si>
    <t>Caixilho de segurança em aço SAE 1010/1020 tipo fixo e de correr, para receber vidro, com bandeira tipo veneziana</t>
  </si>
  <si>
    <t>24.04.620</t>
  </si>
  <si>
    <t>Guichê de segurança em grade com aço SAE 1045, diâmetro de 1´, com têmpera e revenimento</t>
  </si>
  <si>
    <t>24.04.630</t>
  </si>
  <si>
    <t>Guichê de segurança em grade com aço SAE 1045, diâmetro de 1´, sem têmpera e revenimento</t>
  </si>
  <si>
    <t>24.06</t>
  </si>
  <si>
    <t>Esquadria, serralheria e elemento em ferro.</t>
  </si>
  <si>
    <t>24.06.030</t>
  </si>
  <si>
    <t>Guarda-corpo com vidro de 8mm, em tubo de aço galvanizado, diâmetro 1 1/2´</t>
  </si>
  <si>
    <t>24.07</t>
  </si>
  <si>
    <t>Portas, portões e gradis.</t>
  </si>
  <si>
    <t>24.07.030</t>
  </si>
  <si>
    <t>Porta de enrolar automatizado, em perfil meia cana perfurado, tipo transvision</t>
  </si>
  <si>
    <t>24.07.040</t>
  </si>
  <si>
    <t>Porta de abrir em chapa de aço galvanizado, com requadro em tela ondulada malha 2´ e fio 12</t>
  </si>
  <si>
    <t>24.08</t>
  </si>
  <si>
    <t>Esquadria, serralheria e elemento em aço inoxidável</t>
  </si>
  <si>
    <t>24.08.020</t>
  </si>
  <si>
    <t>Corrimão duplo em tubo de aço inoxidável escovado, com diâmetro de 1 1/2´ e montantes com diâmetro de 2´</t>
  </si>
  <si>
    <t>24.08.040</t>
  </si>
  <si>
    <t>Corrimão em tubo de aço inoxidável escovado, diâmetro de 1 1/2´ e montantes com diâmetro de 2´</t>
  </si>
  <si>
    <t>24.20</t>
  </si>
  <si>
    <t>Reparos, conservações e complementos - GRUPO 24</t>
  </si>
  <si>
    <t>24.20.020</t>
  </si>
  <si>
    <t>Recolocação de esquadrias metálicas</t>
  </si>
  <si>
    <t>24.20.040</t>
  </si>
  <si>
    <t>Recolocação de batentes</t>
  </si>
  <si>
    <t>24.20.060</t>
  </si>
  <si>
    <t>Recolocação de escada de marinheiro</t>
  </si>
  <si>
    <t>24.20.090</t>
  </si>
  <si>
    <t>Solda MIG em esquadrias metálicas</t>
  </si>
  <si>
    <t>24.20.100</t>
  </si>
  <si>
    <t>Brete para instalação lateral em grade de segurança</t>
  </si>
  <si>
    <t>24.20.120</t>
  </si>
  <si>
    <t>Batente em chapa dobrada para portas</t>
  </si>
  <si>
    <t>24.20.140</t>
  </si>
  <si>
    <t>Batente em chapa de aço SAE 1010/1020, espessura de 3/16´, para obras de segurança</t>
  </si>
  <si>
    <t>24.20.200</t>
  </si>
  <si>
    <t>Chapa de ferro nº 14, inclusive soldagem</t>
  </si>
  <si>
    <t>24.20.230</t>
  </si>
  <si>
    <t>Tela ondulada em aço galvanizado fio 10 BWG, malha de 1´</t>
  </si>
  <si>
    <t>24.20.270</t>
  </si>
  <si>
    <t>Tela em aço galvanizado fio 16 BWG, malha de 1´ - tipo alambrado</t>
  </si>
  <si>
    <t>24.20.300</t>
  </si>
  <si>
    <t>Chapa perfurada em aço SAE 1020, furos redondos de diâmetro 7,5 mm, espessura 1/8´ - soldagem tipo MIG</t>
  </si>
  <si>
    <t>24.20.310</t>
  </si>
  <si>
    <t>25</t>
  </si>
  <si>
    <t>ESQUADRIA, SERRALHERIA E ELEMENTO EM ALUMÍNIO</t>
  </si>
  <si>
    <t>25.01</t>
  </si>
  <si>
    <t>Caixilho em alumínio</t>
  </si>
  <si>
    <t>25.01.020</t>
  </si>
  <si>
    <t>Caixilho em alumínio fixo, sob medida</t>
  </si>
  <si>
    <t>25.01.030</t>
  </si>
  <si>
    <t>Caixilho em alumínio basculante com vidro, linha comercial</t>
  </si>
  <si>
    <t>25.01.040</t>
  </si>
  <si>
    <t>Caixilho em alumínio basculante, sob medida</t>
  </si>
  <si>
    <t>25.01.050</t>
  </si>
  <si>
    <t>Caixilho em alumínio maximar com vidro, linha comercial</t>
  </si>
  <si>
    <t>25.01.060</t>
  </si>
  <si>
    <t>Caixilho em alumínio maximar, sob medida</t>
  </si>
  <si>
    <t>25.01.070</t>
  </si>
  <si>
    <t>Caixilho em alumínio de correr com vidro, linha comercial</t>
  </si>
  <si>
    <t>25.01.080</t>
  </si>
  <si>
    <t>Caixilho em alumínio de correr, sob medida</t>
  </si>
  <si>
    <t>25.01.090</t>
  </si>
  <si>
    <t>Caixilho em alumínio tipo veneziana com vidro, linha comercial</t>
  </si>
  <si>
    <t>25.01.100</t>
  </si>
  <si>
    <t>Caixilho em alumínio tipo veneziana, sob medida</t>
  </si>
  <si>
    <t>25.01.110</t>
  </si>
  <si>
    <t>Caixilho guilhotina em alumínio anodizado, sob medida</t>
  </si>
  <si>
    <t>25.01.120</t>
  </si>
  <si>
    <t>Caixilho tipo veneziana industrial com montantes em alumínio e aletas em fibra de vidro</t>
  </si>
  <si>
    <t>25.01.240</t>
  </si>
  <si>
    <t>25.01.380</t>
  </si>
  <si>
    <t>25.01.400</t>
  </si>
  <si>
    <t>Caixilho em alumínio anodizado fixo</t>
  </si>
  <si>
    <t>25.01.410</t>
  </si>
  <si>
    <t>Caixilho em alumínio anodizado maximar</t>
  </si>
  <si>
    <t>25.01.430</t>
  </si>
  <si>
    <t>Caixilho em alumínio fixo, tipo fachada</t>
  </si>
  <si>
    <t>25.01.440</t>
  </si>
  <si>
    <t>Caixilho em alumínio maximar, tipo fachada</t>
  </si>
  <si>
    <t>25.01.450</t>
  </si>
  <si>
    <t>Caixilho em alumínio para pele de vidro, tipo fachada</t>
  </si>
  <si>
    <t>25.01.460</t>
  </si>
  <si>
    <t>Gradil em alumínio natural, sob medida</t>
  </si>
  <si>
    <t>25.01.470</t>
  </si>
  <si>
    <t>Caixilho fixo tipo veneziana em alumínio anodizado, sob medida - branco</t>
  </si>
  <si>
    <t>25.01.480</t>
  </si>
  <si>
    <t>Caixilho em alumínio com pintura eletrostática, basculante, sob medida - branco</t>
  </si>
  <si>
    <t>25.01.490</t>
  </si>
  <si>
    <t>Caixilho em alumínio com pintura eletrostática, maximar, sob medida - branco</t>
  </si>
  <si>
    <t>25.01.500</t>
  </si>
  <si>
    <t>Caixilho em alumínio anodizado fixo, sob medida - bronze/preto</t>
  </si>
  <si>
    <t>25.01.510</t>
  </si>
  <si>
    <t>Caixilho em alumínio anodizado basculante, sob medida - bronze/preto</t>
  </si>
  <si>
    <t>25.01.520</t>
  </si>
  <si>
    <t>Caixilho em alumínio anodizado maximar, sob medida - bronze/preto</t>
  </si>
  <si>
    <t>25.01.530</t>
  </si>
  <si>
    <t>Caixilho em alumínio anodizado de correr, sob medida - bronze/preto</t>
  </si>
  <si>
    <t>25.02</t>
  </si>
  <si>
    <t>Porta em alumínio</t>
  </si>
  <si>
    <t>25.02.010</t>
  </si>
  <si>
    <t>Porta de entrada de abrir em alumínio com vidro, linha comercial</t>
  </si>
  <si>
    <t>25.02.020</t>
  </si>
  <si>
    <t>25.02.040</t>
  </si>
  <si>
    <t>Porta de entrada de correr em alumínio, sob medida</t>
  </si>
  <si>
    <t>25.02.050</t>
  </si>
  <si>
    <t>Porta veneziana de abrir em alumínio, linha comercial</t>
  </si>
  <si>
    <t>25.02.060</t>
  </si>
  <si>
    <t>Porta/portinhola em alumínio, sob medida</t>
  </si>
  <si>
    <t>25.02.070</t>
  </si>
  <si>
    <t>Portinhola tipo veneziana em alumínio, linha comercial</t>
  </si>
  <si>
    <t>25.02.110</t>
  </si>
  <si>
    <t>Porta veneziana de abrir em alumínio, sob medida</t>
  </si>
  <si>
    <t>25.02.230</t>
  </si>
  <si>
    <t>Porta em alumínio anodizado de abrir, sob medida - bronze/preto</t>
  </si>
  <si>
    <t>25.02.240</t>
  </si>
  <si>
    <t>Porta em alumínio anodizado de correr, sob medida - bronze/preto</t>
  </si>
  <si>
    <t>25.02.250</t>
  </si>
  <si>
    <t>Porta em alumínio anodizado de abrir, tipo veneziana, sob medida - bronze/preto</t>
  </si>
  <si>
    <t>25.02.260</t>
  </si>
  <si>
    <t>Portinhola em alumínio anodizado de correr, tipo veneziana, sob medida - bronze/preto</t>
  </si>
  <si>
    <t>25.02.300</t>
  </si>
  <si>
    <t>Porta de abrir em alumínio com pintura eletrostática, sob medida - cor branca</t>
  </si>
  <si>
    <t>25.03</t>
  </si>
  <si>
    <t>Elementos em alumínio</t>
  </si>
  <si>
    <t>25.03.100</t>
  </si>
  <si>
    <t>Guarda-corpo com perfis em alumínio</t>
  </si>
  <si>
    <t>25.20</t>
  </si>
  <si>
    <t>Reparos, conservações e complementos - GRUPO 25</t>
  </si>
  <si>
    <t>25.20.020</t>
  </si>
  <si>
    <t>26</t>
  </si>
  <si>
    <t>ESQUADRIA E ELEMENTO EM VIDRO</t>
  </si>
  <si>
    <t>26.01</t>
  </si>
  <si>
    <t>Vidro comum e laminado</t>
  </si>
  <si>
    <t>26.01.020</t>
  </si>
  <si>
    <t>Vidro liso transparente de 3 mm</t>
  </si>
  <si>
    <t>26.01.040</t>
  </si>
  <si>
    <t>Vidro liso transparente de 4 mm</t>
  </si>
  <si>
    <t>26.01.060</t>
  </si>
  <si>
    <t>Vidro liso transparente de 5 mm</t>
  </si>
  <si>
    <t>26.01.080</t>
  </si>
  <si>
    <t>Vidro liso transparente de 6 mm</t>
  </si>
  <si>
    <t>26.01.140</t>
  </si>
  <si>
    <t>Vidro liso laminado colorido de 6 mm</t>
  </si>
  <si>
    <t>26.01.155</t>
  </si>
  <si>
    <t>Vidro liso laminado colorido de 10 mm</t>
  </si>
  <si>
    <t>26.01.160</t>
  </si>
  <si>
    <t>Vidro liso laminado leitoso de 6 mm</t>
  </si>
  <si>
    <t>26.01.168</t>
  </si>
  <si>
    <t>Vidro liso laminado incolor de 6 mm</t>
  </si>
  <si>
    <t>26.01.169</t>
  </si>
  <si>
    <t>Vidro liso laminado incolor de 8 mm</t>
  </si>
  <si>
    <t>26.01.170</t>
  </si>
  <si>
    <t>Vidro liso laminado incolor de 10 mm</t>
  </si>
  <si>
    <t>26.01.190</t>
  </si>
  <si>
    <t>Vidro liso laminado jateado de 6 mm</t>
  </si>
  <si>
    <t>26.01.230</t>
  </si>
  <si>
    <t>Vidro fantasia de 3/4 mm</t>
  </si>
  <si>
    <t>26.01.350</t>
  </si>
  <si>
    <t>26.02</t>
  </si>
  <si>
    <t>26.02.020</t>
  </si>
  <si>
    <t>Vidro temperado incolor de 6 mm</t>
  </si>
  <si>
    <t>26.02.040</t>
  </si>
  <si>
    <t>Vidro temperado incolor de 8 mm</t>
  </si>
  <si>
    <t>26.02.060</t>
  </si>
  <si>
    <t>Vidro temperado incolor de 10 mm</t>
  </si>
  <si>
    <t>26.02.120</t>
  </si>
  <si>
    <t>Vidro temperado cinza ou bronze de 6 mm</t>
  </si>
  <si>
    <t>26.02.140</t>
  </si>
  <si>
    <t>Vidro temperado cinza ou bronze de 8 mm</t>
  </si>
  <si>
    <t>26.02.160</t>
  </si>
  <si>
    <t>Vidro temperado cinza ou bronze de 10 mm</t>
  </si>
  <si>
    <t>26.02.170</t>
  </si>
  <si>
    <t>Vidro temperado serigrafado incolor de 8 mm</t>
  </si>
  <si>
    <t>26.02.300</t>
  </si>
  <si>
    <t>Vidro temperado neutro verde de 10 mm</t>
  </si>
  <si>
    <t>26.03</t>
  </si>
  <si>
    <t>26.03.070</t>
  </si>
  <si>
    <t>Vidro laminado temperado incolor de 8mm</t>
  </si>
  <si>
    <t>26.03.074</t>
  </si>
  <si>
    <t>Vidro laminado temperado incolor de 16 mm</t>
  </si>
  <si>
    <t>26.03.090</t>
  </si>
  <si>
    <t>Vidro laminado temperado jateado de 8mm</t>
  </si>
  <si>
    <t>26.03.300</t>
  </si>
  <si>
    <t>Vidro laminado temperado neutro verde de 12 mm</t>
  </si>
  <si>
    <t>26.04</t>
  </si>
  <si>
    <t>Espelhos</t>
  </si>
  <si>
    <t>26.04.010</t>
  </si>
  <si>
    <t>26.04.030</t>
  </si>
  <si>
    <t>Espelho comum de 3 mm com moldura em alumínio</t>
  </si>
  <si>
    <t>26.20</t>
  </si>
  <si>
    <t>Reparos, conservações e complementos - GRUPO 26</t>
  </si>
  <si>
    <t>26.20.010</t>
  </si>
  <si>
    <t>Massa para vidro</t>
  </si>
  <si>
    <t>26.20.020</t>
  </si>
  <si>
    <t>Recolocação de vidro inclusive emassamento ou recolocação de baguetes</t>
  </si>
  <si>
    <t>27</t>
  </si>
  <si>
    <t>ESQUADRIA E ELEMENTO EM MATERIAL ESPECIAL</t>
  </si>
  <si>
    <t>27.02</t>
  </si>
  <si>
    <t>Policarbonato</t>
  </si>
  <si>
    <t>27.02.050</t>
  </si>
  <si>
    <t>Chapa de policarbonato alveolar de 6 mm</t>
  </si>
  <si>
    <t>27.03</t>
  </si>
  <si>
    <t>Chapa de fibra de vidro</t>
  </si>
  <si>
    <t>27.03.030</t>
  </si>
  <si>
    <t>Placa de poliéster reforçada com fibra de vidro de 3 mm</t>
  </si>
  <si>
    <t>27.04</t>
  </si>
  <si>
    <t>27.04.040</t>
  </si>
  <si>
    <t>Corrimão, bate-maca ou protetor de parede em PVC, com amortecimento à impacto, altura de 131 mm</t>
  </si>
  <si>
    <t>27.04.050</t>
  </si>
  <si>
    <t>Protetor de parede ou bate-maca em PVC flexível, com amortecimento à impacto, altura de 150 mm</t>
  </si>
  <si>
    <t>27.04.060</t>
  </si>
  <si>
    <t>Bate-maca ou protetor de parede curvo em PVC, com amortecimento à impacto, altura de 200 mm</t>
  </si>
  <si>
    <t>27.04.070</t>
  </si>
  <si>
    <t>Bate-maca ou protetor de parede em PVC, com amortecimento à impacto, altura de 200 mm</t>
  </si>
  <si>
    <t>28</t>
  </si>
  <si>
    <t>FERRAGEM COMPLEMENTAR PARA ESQUADRIAS</t>
  </si>
  <si>
    <t>28.01</t>
  </si>
  <si>
    <t>Ferragem para porta</t>
  </si>
  <si>
    <t>28.01.020</t>
  </si>
  <si>
    <t>28.01.030</t>
  </si>
  <si>
    <t>28.01.040</t>
  </si>
  <si>
    <t>28.01.050</t>
  </si>
  <si>
    <t>28.01.070</t>
  </si>
  <si>
    <t>Ferragem completa para porta de box de WC tipo livre/ocupado</t>
  </si>
  <si>
    <t>28.01.080</t>
  </si>
  <si>
    <t>Ferragem adicional para porta vão simples em divisória</t>
  </si>
  <si>
    <t>28.01.090</t>
  </si>
  <si>
    <t>Ferragem adicional para porta vão duplo em divisória</t>
  </si>
  <si>
    <t>28.01.146</t>
  </si>
  <si>
    <t>Fechadura eletromagnética para capacidade de atraque de 150 kgf</t>
  </si>
  <si>
    <t>28.01.150</t>
  </si>
  <si>
    <t>Fechadura elétrica de sobrepor para porta ou portão com peso até 400 kg</t>
  </si>
  <si>
    <t>28.01.160</t>
  </si>
  <si>
    <t>Mola aérea para porta, com esforço acima de 50 kg até 60 kg</t>
  </si>
  <si>
    <t>28.01.171</t>
  </si>
  <si>
    <t>Mola aérea para porta, com esforço acima de 60 kg até 80 kg</t>
  </si>
  <si>
    <t>28.01.180</t>
  </si>
  <si>
    <t>Mola aérea hidráulica, para porta com largura até 1,60 m</t>
  </si>
  <si>
    <t>28.01.210</t>
  </si>
  <si>
    <t>Fechadura tipo alavanca com chave para porta corta-fogo</t>
  </si>
  <si>
    <t>28.01.250</t>
  </si>
  <si>
    <t>Visor tipo olho mágico</t>
  </si>
  <si>
    <t>28.01.270</t>
  </si>
  <si>
    <t>Fechadura de segurança para cela tipo gorges, com clic e abertura de um lado</t>
  </si>
  <si>
    <t>28.01.280</t>
  </si>
  <si>
    <t>Fechadura de segurança para cela tipo gorges, com clic e abertura de um lado, embutida em caixa</t>
  </si>
  <si>
    <t>28.01.290</t>
  </si>
  <si>
    <t>Fechadura de segurança para corredor tipo gorges, com abertura de dois lados</t>
  </si>
  <si>
    <t>28.01.330</t>
  </si>
  <si>
    <t>Mola hidráulica de piso, para porta com largura até 1,10 m e peso até 120 kg</t>
  </si>
  <si>
    <t>28.01.400</t>
  </si>
  <si>
    <t>Ferrolho de segurança de 1,20 m, para adaptação em portas de celas, embutido em caixa</t>
  </si>
  <si>
    <t>28.01.550</t>
  </si>
  <si>
    <t>Fechadura com maçaneta tipo alavanca em aço inoxidável, para porta externa</t>
  </si>
  <si>
    <t>28.05</t>
  </si>
  <si>
    <t>Cadeado</t>
  </si>
  <si>
    <t>28.05.020</t>
  </si>
  <si>
    <t>Cadeado de latão com cilindro - trava dupla - 25/27mm</t>
  </si>
  <si>
    <t>28.05.040</t>
  </si>
  <si>
    <t>Cadeado de latão com cilindro - trava dupla - 35/36mm</t>
  </si>
  <si>
    <t>28.05.060</t>
  </si>
  <si>
    <t>Cadeado de latão com cilindro - trava dupla - 50mm</t>
  </si>
  <si>
    <t>28.05.070</t>
  </si>
  <si>
    <t>28.05.080</t>
  </si>
  <si>
    <t>Cadeado de latão com cilindro - trava dupla - 60mm</t>
  </si>
  <si>
    <t>28.20</t>
  </si>
  <si>
    <t>Reparos, conservações e complementos - GRUPO 28</t>
  </si>
  <si>
    <t>28.20.020</t>
  </si>
  <si>
    <t>Recolocação de fechaduras de embutir</t>
  </si>
  <si>
    <t>28.20.030</t>
  </si>
  <si>
    <t>Barra antipânico de sobrepor para porta de 1 folha</t>
  </si>
  <si>
    <t>28.20.040</t>
  </si>
  <si>
    <t>Recolocação de fechaduras e fechos de sobrepor</t>
  </si>
  <si>
    <t>28.20.050</t>
  </si>
  <si>
    <t>Barra antipânico de sobrepor e maçaneta livre para porta de 1 folha</t>
  </si>
  <si>
    <t>28.20.060</t>
  </si>
  <si>
    <t>Recolocação de dobradiças</t>
  </si>
  <si>
    <t>28.20.070</t>
  </si>
  <si>
    <t>Ferragem para portão de tapume</t>
  </si>
  <si>
    <t>28.20.090</t>
  </si>
  <si>
    <t>Dobradiça tipo gonzo, diâmetro de 1 1/2´ com abas de 2´ x 3/8´</t>
  </si>
  <si>
    <t>28.20.170</t>
  </si>
  <si>
    <t>Brete para instalação superior em porta chapa/grade de segurança</t>
  </si>
  <si>
    <t>28.20.210</t>
  </si>
  <si>
    <t>Ferrolho de segurança para adaptação em portas de celas</t>
  </si>
  <si>
    <t>28.20.211</t>
  </si>
  <si>
    <t>Maçaneta tipo alavanca, acionamento com chave, para porta corta-fogo</t>
  </si>
  <si>
    <t>28.20.220</t>
  </si>
  <si>
    <t>Dobradiça inferior para porta de vidro temperado</t>
  </si>
  <si>
    <t>28.20.230</t>
  </si>
  <si>
    <t>Dobradiça superior para porta de vidro temperado</t>
  </si>
  <si>
    <t>28.20.360</t>
  </si>
  <si>
    <t>Suporte duplo para vidro temperado fixado em alvenaria</t>
  </si>
  <si>
    <t>28.20.411</t>
  </si>
  <si>
    <t>Dobradiça em aço cromado de 3 1/2", para porta de até 21 kg</t>
  </si>
  <si>
    <t>28.20.412</t>
  </si>
  <si>
    <t>Dobradiça em aço inoxidável de 3" x 2 1/2", para porta de até 25 kg</t>
  </si>
  <si>
    <t>28.20.413</t>
  </si>
  <si>
    <t>Dobradiça em latão cromado reforçada de 3 1/2" x 3", para porta de até 35 kg</t>
  </si>
  <si>
    <t>28.20.430</t>
  </si>
  <si>
    <t>Dobradiça em latão cromado, com mola tipo vai e vem, de 3"</t>
  </si>
  <si>
    <t>28.20.510</t>
  </si>
  <si>
    <t>Pivô superior lateral para porta em vidro temperado</t>
  </si>
  <si>
    <t>28.20.550</t>
  </si>
  <si>
    <t>Mancal inferior com rolamento para porta em vidro temperado</t>
  </si>
  <si>
    <t>28.20.590</t>
  </si>
  <si>
    <t>Contra fechadura de centro para porta em vidro temperado</t>
  </si>
  <si>
    <t>28.20.600</t>
  </si>
  <si>
    <t>Fechadura de centro com cilindro para porta em vidro temperado</t>
  </si>
  <si>
    <t>28.20.650</t>
  </si>
  <si>
    <t>Puxador duplo em aço inoxidável, para porta de madeira, alumínio ou vidro, de 350 mm</t>
  </si>
  <si>
    <t>28.20.750</t>
  </si>
  <si>
    <t>Capa de proteção para fechadura / ferrolho</t>
  </si>
  <si>
    <t>28.20.760</t>
  </si>
  <si>
    <t>Espelho para trinco de piso para porta em vidro temperado</t>
  </si>
  <si>
    <t>28.20.770</t>
  </si>
  <si>
    <t>Trinco de piso para porta em vidro temperado</t>
  </si>
  <si>
    <t>28.20.800</t>
  </si>
  <si>
    <t>Equipamento automatizador de portas deslizantes para folha dupla</t>
  </si>
  <si>
    <t>28.20.810</t>
  </si>
  <si>
    <t>Equipamento automatizador telescópico unilateral de portas deslizantes para folha dupla</t>
  </si>
  <si>
    <t>28.20.820</t>
  </si>
  <si>
    <t>Barra antipânico de sobrepor com maçaneta e chave, para porta em vidro de 1 folha</t>
  </si>
  <si>
    <t>28.20.830</t>
  </si>
  <si>
    <t>Barra antipânico de sobrepor com maçaneta e chave, para porta dupla em vidro</t>
  </si>
  <si>
    <t>28.20.840</t>
  </si>
  <si>
    <t>Barra antipânico para porta dupla com travamentos horizontal e vertical completa, com maçaneta tipo alavanca e chave, para vãos de 1,40 a 1,60 m</t>
  </si>
  <si>
    <t>28.20.850</t>
  </si>
  <si>
    <t>Barra antipânico para porta dupla com travamentos horizontal e vertical completa, com maçaneta tipo alavanca e chave, para vãos de 1,70 a 2,60 m</t>
  </si>
  <si>
    <t>29</t>
  </si>
  <si>
    <t>INSERTE METÁLICO</t>
  </si>
  <si>
    <t>29.01</t>
  </si>
  <si>
    <t>Cantoneira</t>
  </si>
  <si>
    <t>29.01.020</t>
  </si>
  <si>
    <t>Cantoneira em alumínio perfil sextavado</t>
  </si>
  <si>
    <t>29.01.030</t>
  </si>
  <si>
    <t>Perfil em alumínio natural</t>
  </si>
  <si>
    <t>29.01.040</t>
  </si>
  <si>
    <t>Cantoneira em alumínio perfil ´Y´</t>
  </si>
  <si>
    <t>29.01.210</t>
  </si>
  <si>
    <t>Cantoneira em aço galvanizado</t>
  </si>
  <si>
    <t>29.01.230</t>
  </si>
  <si>
    <t>Cantoneira e perfis em ferro</t>
  </si>
  <si>
    <t>29.03</t>
  </si>
  <si>
    <t>Cabos e cordoalhas</t>
  </si>
  <si>
    <t>29.03.010</t>
  </si>
  <si>
    <t>Cabo em aço galvanizado com alma de aço, diâmetro de 3/16´ (4,76 mm)</t>
  </si>
  <si>
    <t>29.03.020</t>
  </si>
  <si>
    <t>Cabo em aço galvanizado com alma de aço, diâmetro de 5/16´ (7,94 mm)</t>
  </si>
  <si>
    <t>29.03.030</t>
  </si>
  <si>
    <t>Cordoalha de aço galvanizado, diâmetro de 1/4´ (6,35 mm)</t>
  </si>
  <si>
    <t>29.03.040</t>
  </si>
  <si>
    <t>29.20</t>
  </si>
  <si>
    <t>Reparos, conservações e complementos - GRUPO 29</t>
  </si>
  <si>
    <t>29.20.030</t>
  </si>
  <si>
    <t>Alumínio liso para complementos e reparos</t>
  </si>
  <si>
    <t>30</t>
  </si>
  <si>
    <t>30.01</t>
  </si>
  <si>
    <t>Barra de apoio</t>
  </si>
  <si>
    <t>30.01.010</t>
  </si>
  <si>
    <t>Barra de apoio reta, para pessoas com mobilidade reduzida, em tubo de aço inoxidável de 1 1/2´</t>
  </si>
  <si>
    <t>30.01.020</t>
  </si>
  <si>
    <t>Barra de apoio reta, para pessoas com mobilidade reduzida, em tubo de aço inoxidável de 1 1/2´ x 500 mm</t>
  </si>
  <si>
    <t>30.01.030</t>
  </si>
  <si>
    <t>Barra de apoio reta, para pessoas com mobilidade reduzida, em tubo de aço inoxidável de 1 1/2´ x 800 mm</t>
  </si>
  <si>
    <t>30.01.050</t>
  </si>
  <si>
    <t>Barra de apoio em ângulo de 90°, para pessoas com mobilidade reduzida, em tubo de aço inoxidável de 1 1/2´ x 800 x 800 mm</t>
  </si>
  <si>
    <t>30.01.080</t>
  </si>
  <si>
    <t>Barra de apoio reta, para pessoas com mobilidade reduzida, em tubo de alumínio, comprimento de 800 mm, acabamento com pintura epóxi</t>
  </si>
  <si>
    <t>30.01.090</t>
  </si>
  <si>
    <t>Barra de apoio em ângulo de 90°, para pessoas com mobilidade reduzida, em tubo de alumínio de 800 x 800 mm, acabamento com pintura epóxi</t>
  </si>
  <si>
    <t>30.01.110</t>
  </si>
  <si>
    <t>Barra de proteção para sifão, para pessoas com mobilidade reduzida, em tubo de alumínio, acabamento com pintura epóxi</t>
  </si>
  <si>
    <t>30.01.120</t>
  </si>
  <si>
    <t>Barra de apoio reta, para pessoas com mobilidade reduzida, em tubo de aço inoxidável de 1 1/4´ x 400 mm</t>
  </si>
  <si>
    <t>30.01.130</t>
  </si>
  <si>
    <t>Barra de proteção para lavatório, para pessoas com mobilidade reduzida, em tubo de alumínio acabamento com pintura epóxi</t>
  </si>
  <si>
    <t>30.03</t>
  </si>
  <si>
    <t>Aparelhos elétricos, hidráulicos e a gás</t>
  </si>
  <si>
    <t>30.03.030</t>
  </si>
  <si>
    <t>Bebedouro elétrico de pressão em aço inoxidável, capacidade de refrigeração de 06 l/h</t>
  </si>
  <si>
    <t>30.03.040</t>
  </si>
  <si>
    <t>Bebedouro elétrico de pressão em aço inoxidável, capacidade de refrigeração de 16,6 l/h</t>
  </si>
  <si>
    <t>30.04</t>
  </si>
  <si>
    <t>Revestimento</t>
  </si>
  <si>
    <t>30.04.010</t>
  </si>
  <si>
    <t>Revestimento em borracha sintética colorida de 5,0 mm, para sinalização tátil de alerta / direcional - assentamento argamassado</t>
  </si>
  <si>
    <t>30.04.020</t>
  </si>
  <si>
    <t>Revestimento em borracha sintética colorida de 5,0 mm, para sinalização tátil de alerta / direcional - colado</t>
  </si>
  <si>
    <t>30.04.030</t>
  </si>
  <si>
    <t>Piso em ladrilho hidráulico podotátil várias cores (25x25x2,5cm), assentado com argamassa mista</t>
  </si>
  <si>
    <t>30.04.040</t>
  </si>
  <si>
    <t>30.04.060</t>
  </si>
  <si>
    <t>Revestimento em chapa de aço inoxidável para proteção de portas, altura de 40 cm</t>
  </si>
  <si>
    <t>30.04.070</t>
  </si>
  <si>
    <t>Rejuntamento de piso em ladrilho hidráulico (25x25x2,5cm) com argamassa industrializada para rejunte, juntas de 2 mm</t>
  </si>
  <si>
    <t>30.04.090</t>
  </si>
  <si>
    <t>Sinalização visual de degraus com pintura esmalte epóxi, comprimento de 20 cm</t>
  </si>
  <si>
    <t>30.04.100</t>
  </si>
  <si>
    <t>Piso tátil de concreto, alerta / direcional, intertravado, espessura de 6 cm, com rejunte em areia</t>
  </si>
  <si>
    <t>30.06</t>
  </si>
  <si>
    <t>Comunicação visual e sonora</t>
  </si>
  <si>
    <t>30.06.010</t>
  </si>
  <si>
    <t>Placa para sinalização tátil (início ou final) em braile para corrimão</t>
  </si>
  <si>
    <t>30.06.020</t>
  </si>
  <si>
    <t>Placa para sinalização tátil (pavimento) em braile para corrimão</t>
  </si>
  <si>
    <t>30.06.030</t>
  </si>
  <si>
    <t>Anel de borracha para sinalização tátil para corrimão, diâmetro de 4,5 cm</t>
  </si>
  <si>
    <t>30.06.050</t>
  </si>
  <si>
    <t>Tinta acrílica para sinalização visual de piso, com acabamento microtexturizado e antiderrapante</t>
  </si>
  <si>
    <t>30.06.080</t>
  </si>
  <si>
    <t>Placa de identificação em alumínio para WC, com desenho universal de acessibilidade</t>
  </si>
  <si>
    <t>30.06.090</t>
  </si>
  <si>
    <t>Placa de identificação para estacionamento, com desenho universal de acessibilidade, tipo pedestal</t>
  </si>
  <si>
    <t>30.06.100</t>
  </si>
  <si>
    <t>Sinalização com pictograma para vaga de estacionamento</t>
  </si>
  <si>
    <t>30.06.110</t>
  </si>
  <si>
    <t>Sinalização com pictograma para vaga de estacionamento, com faixas demarcatórias</t>
  </si>
  <si>
    <t>30.06.132</t>
  </si>
  <si>
    <t>Placa de sinalização tátil em poliestireno com alto relevo em braile, para identificação de pavimentos</t>
  </si>
  <si>
    <t>30.08</t>
  </si>
  <si>
    <t>Aparelhos sanitários</t>
  </si>
  <si>
    <t>30.08.030</t>
  </si>
  <si>
    <t>Assento articulado para banho, em alumínio com pintura epóxi de 700 x 450 mm</t>
  </si>
  <si>
    <t>30.08.040</t>
  </si>
  <si>
    <t>Lavatório de louça para canto sem coluna para pessoas com mobilidade reduzida</t>
  </si>
  <si>
    <t>30.08.050</t>
  </si>
  <si>
    <t>Trocador acessível em MDF com revestimento em laminado melamínico de 180x80cm</t>
  </si>
  <si>
    <t>30.08.060</t>
  </si>
  <si>
    <t>Bacia sifonada de louça para pessoas com mobilidade reduzida - 6 litros</t>
  </si>
  <si>
    <t>30.14</t>
  </si>
  <si>
    <t>30.14.010</t>
  </si>
  <si>
    <t>Elevador de uso restrito a pessoas com mobilidade reduzida com 02 paradas, capacidade de 225 kg - uso interno em alvenaria</t>
  </si>
  <si>
    <t>30.14.020</t>
  </si>
  <si>
    <t>Elevador de uso restrito a pessoas com mobilidade reduzida com 03 paradas, capacidade de 225 kg - uso interno em alvenaria</t>
  </si>
  <si>
    <t>30.14.030</t>
  </si>
  <si>
    <t>Plataforma para elevação até 2,00 m, nas dimensões de 900 x 1400 mm, capacidade de 250 kg- percurso até 1,00 m de altura</t>
  </si>
  <si>
    <t>30.14.040</t>
  </si>
  <si>
    <t>Plataforma para elevação até 2,00 m, nas dimensões de 900 x 1400 mm, capacidade de 250 kg - percurso superior a 1,00 m de altura</t>
  </si>
  <si>
    <t>32</t>
  </si>
  <si>
    <t>IMPERMEABILIZAÇÃO, PROTEÇÃO E JUNTA</t>
  </si>
  <si>
    <t>32.06</t>
  </si>
  <si>
    <t>Isolamentos térmicos / acústicos</t>
  </si>
  <si>
    <t>32.06.010</t>
  </si>
  <si>
    <t>Lã de vidro e/ou lã de rocha com espessura de 1´</t>
  </si>
  <si>
    <t>32.06.030</t>
  </si>
  <si>
    <t>Lã de vidro e/ou lã de rocha com espessura de 2´</t>
  </si>
  <si>
    <t>32.06.120</t>
  </si>
  <si>
    <t>Argila expandida</t>
  </si>
  <si>
    <t>32.06.130</t>
  </si>
  <si>
    <t>32.06.231</t>
  </si>
  <si>
    <t>Película de controle solar refletiva na cor prata, para aplicação em vidros</t>
  </si>
  <si>
    <t>32.06.380</t>
  </si>
  <si>
    <t>Isolamento acústico em placas de espuma semirrígida, com uma camada de manta HD, espessura de 50 mm</t>
  </si>
  <si>
    <t>32.06.400</t>
  </si>
  <si>
    <t>Isolamento acústico em placas de espuma semirrígida incombustível, com superfície em cunhas anecóicas, espessura de 50 mm</t>
  </si>
  <si>
    <t>32.07</t>
  </si>
  <si>
    <t>32.07.040</t>
  </si>
  <si>
    <t>Junta plástica de 3/4´ x 1/8´</t>
  </si>
  <si>
    <t>32.07.060</t>
  </si>
  <si>
    <t>Junta de latão bitola de 1/8´</t>
  </si>
  <si>
    <t>32.07.090</t>
  </si>
  <si>
    <t>Junta de dilatação ou vedação com mastique de silicone, 1,0 x 0,5 cm - inclusive guia de apoio em polietileno</t>
  </si>
  <si>
    <t>32.07.110</t>
  </si>
  <si>
    <t>Junta a base de asfalto oxidado a quente</t>
  </si>
  <si>
    <t>cm³</t>
  </si>
  <si>
    <t>32.07.120</t>
  </si>
  <si>
    <t>Mangueira plástica flexível para junta de dilatação</t>
  </si>
  <si>
    <t>32.07.160</t>
  </si>
  <si>
    <t>Junta de dilatação elástica a base de poliuretano</t>
  </si>
  <si>
    <t>32.07.230</t>
  </si>
  <si>
    <t>Perfil de acabamento com borracha termoplástica vulcanizada contínua flexível, para junta de dilatação de embutir - piso-piso</t>
  </si>
  <si>
    <t>32.07.240</t>
  </si>
  <si>
    <t>Perfil de acabamento com borracha termoplástica vulcanizada contínua flexível, para junta de dilatação de embutir - piso-parede</t>
  </si>
  <si>
    <t>32.07.250</t>
  </si>
  <si>
    <t>Perfil de acabamento com borracha termoplástica vulcanizada contínua flexível, para junta de dilatação de embutir - parede-parede ou forro-forro</t>
  </si>
  <si>
    <t>32.07.260</t>
  </si>
  <si>
    <t>Perfil de acabamento com borracha termoplástica vulcanizada contínua flexível, para junta de dilatação de embutir - parede-parede ou forro-forro - canto</t>
  </si>
  <si>
    <t>32.08</t>
  </si>
  <si>
    <t>32.08.010</t>
  </si>
  <si>
    <t>Junta estrutural com poliestireno expandido de alta densidade P-III, espessura de 10 mm</t>
  </si>
  <si>
    <t>32.08.030</t>
  </si>
  <si>
    <t>Junta estrutural com poliestireno expandido de alta densidade P-III, espessura de 20 mm</t>
  </si>
  <si>
    <t>32.08.050</t>
  </si>
  <si>
    <t>Junta estrutural com perfilado termoplástico em PVC, perfil O-12</t>
  </si>
  <si>
    <t>32.08.060</t>
  </si>
  <si>
    <t>Junta estrutural com perfilado termoplástico em PVC, perfil O-22</t>
  </si>
  <si>
    <t>32.08.070</t>
  </si>
  <si>
    <t>Junta estrutural com perfil elastomérico para fissuras, painéis e estruturas em geral, movimentação máxima 15 mm</t>
  </si>
  <si>
    <t>32.08.090</t>
  </si>
  <si>
    <t>Junta estrutural com perfil elastomérico para fissuras, painéis e estruturas em geral, movimentação máxima 30 mm</t>
  </si>
  <si>
    <t>32.08.110</t>
  </si>
  <si>
    <t>Junta estrutural com perfil elastomérico e lábios poliméricos para obras de arte, movimentação máxima 40 mm</t>
  </si>
  <si>
    <t>32.08.130</t>
  </si>
  <si>
    <t>Junta estrutural com perfil elastomérico e lábios poliméricos para obras de arte, movimentação máxima 55 mm</t>
  </si>
  <si>
    <t>32.08.160</t>
  </si>
  <si>
    <t>Junta elástica estrutural de neoprene</t>
  </si>
  <si>
    <t>32.09</t>
  </si>
  <si>
    <t>Apoios e afins</t>
  </si>
  <si>
    <t>32.09.020</t>
  </si>
  <si>
    <t>Chapa de aço em bitolas medias</t>
  </si>
  <si>
    <t>32.09.040</t>
  </si>
  <si>
    <t>Apoio em placa de neoprene fretado</t>
  </si>
  <si>
    <t>dm³</t>
  </si>
  <si>
    <t>32.10</t>
  </si>
  <si>
    <t>Envelope de concreto e proteção de tubos</t>
  </si>
  <si>
    <t>32.10.050</t>
  </si>
  <si>
    <t>Proteção anticorrosiva, a base de resina epóxi com alcatrão, para ramais sob a terra, com DN até 1´</t>
  </si>
  <si>
    <t>32.10.060</t>
  </si>
  <si>
    <t>Proteção anticorrosiva, a base de resina epóxi com alcatrão, para ramais sob a terra, com DN acima de 1´ até 2´</t>
  </si>
  <si>
    <t>32.10.070</t>
  </si>
  <si>
    <t>Proteção anticorrosiva, a base de resina epóxi com alcatrão, para ramais sob a terra, com DN acima de 2´ até 3´</t>
  </si>
  <si>
    <t>32.10.080</t>
  </si>
  <si>
    <t>Proteção anticorrosiva, a base de resina epóxi com alcatrão, para ramais sob a terra, com DN acima de 3´ até 4´</t>
  </si>
  <si>
    <t>32.10.082</t>
  </si>
  <si>
    <t>Proteção anticorrosiva, a base de resina epóxi com alcatrão, para ramais sob a terra, com DN acima de 5´ até 6´</t>
  </si>
  <si>
    <t>32.10.090</t>
  </si>
  <si>
    <t>Proteção anticorrosiva, com fita adesiva, para ramais sob a terra, com DN até 1´</t>
  </si>
  <si>
    <t>32.10.100</t>
  </si>
  <si>
    <t>Proteção anticorrosiva, com fita adesiva, para ramais sob a terra, com DN acima de 1´ até 2´</t>
  </si>
  <si>
    <t>32.10.110</t>
  </si>
  <si>
    <t>Proteção anticorrosiva, com fita adesiva, para ramais sob a terra, com DN acima de 2´ até 3´</t>
  </si>
  <si>
    <t>32.11</t>
  </si>
  <si>
    <t>32.11.150</t>
  </si>
  <si>
    <t>Proteção para isolamento térmico em alumínio</t>
  </si>
  <si>
    <t>32.11.200</t>
  </si>
  <si>
    <t>Isolamento térmico em polietileno expandido, espessura de 5 mm, para tubulação de 1/2´ (15 mm)</t>
  </si>
  <si>
    <t>32.11.210</t>
  </si>
  <si>
    <t>Isolamento térmico em polietileno expandido, espessura de 5 mm, para tubulação de 3/4´ (22 mm)</t>
  </si>
  <si>
    <t>32.11.220</t>
  </si>
  <si>
    <t>Isolamento térmico em polietileno expandido, espessura de 5 mm, para tubulação de 1´ (28 mm)</t>
  </si>
  <si>
    <t>32.11.230</t>
  </si>
  <si>
    <t>Isolamento térmico em polietileno expandido, espessura de 10 mm, para tubulação de 1 1/4´ (35 mm)</t>
  </si>
  <si>
    <t>32.11.240</t>
  </si>
  <si>
    <t>Isolamento térmico em polietileno expandido, espessura de 10 mm, para tubulação de 1 1/2´ (42 mm)</t>
  </si>
  <si>
    <t>32.11.250</t>
  </si>
  <si>
    <t>Isolamento térmico em polietileno expandido, espessura de 10 mm, para tubulação de 2´ (54 mm)</t>
  </si>
  <si>
    <t>32.11.270</t>
  </si>
  <si>
    <t>Isolamento térmico em espuma elastomérica, espessura de 9 a 12 mm, para tubulação de 1/4´ (cobre)</t>
  </si>
  <si>
    <t>32.11.280</t>
  </si>
  <si>
    <t>Isolamento térmico em espuma elastomérica, espessura de 9 a 12 mm, para tubulação de 1/2´ (cobre)</t>
  </si>
  <si>
    <t>32.11.290</t>
  </si>
  <si>
    <t>Isolamento térmico em espuma elastomérica, espessura de 9 a 12 mm, para tubulação de 5/8´ (cobre) ou 1/4´ (ferro)</t>
  </si>
  <si>
    <t>32.11.300</t>
  </si>
  <si>
    <t>Isolamento térmico em espuma elastomérica, espessura de 9 a 12 mm, para tubulação de 1´ (cobre)</t>
  </si>
  <si>
    <t>32.11.310</t>
  </si>
  <si>
    <t>Isolamento térmico em espuma elastomérica, espessura de 19 a 26 mm, para tubulação de 7/8´ (cobre) ou 1/2´ (ferro)</t>
  </si>
  <si>
    <t>32.11.320</t>
  </si>
  <si>
    <t>Isolamento térmico em espuma elastomérica, espessura de 19 a 26 mm, para tubulação de 1 1/8´ (cobre) ou 3/4´ (ferro)</t>
  </si>
  <si>
    <t>32.11.330</t>
  </si>
  <si>
    <t>Isolamento térmico em espuma elastomérica, espessura de 19 a 26 mm, para tubulação de 1 3/8´ (cobre) ou 1´ (ferro)</t>
  </si>
  <si>
    <t>32.11.340</t>
  </si>
  <si>
    <t>Isolamento térmico em espuma elastomérica, espessura de 19 a 26 mm, para tubulação de 1 5/8´ (cobre) ou 1 1/4´ (ferro)</t>
  </si>
  <si>
    <t>32.11.350</t>
  </si>
  <si>
    <t>Isolamento térmico em espuma elastomérica, espessura de 19 a 26 mm, para tubulação de 1 1/2´ (ferro)</t>
  </si>
  <si>
    <t>32.11.360</t>
  </si>
  <si>
    <t>Isolamento térmico em espuma elastomérica, espessura de 19 a 26 mm, para tubulação de 2´ (ferro)</t>
  </si>
  <si>
    <t>32.11.370</t>
  </si>
  <si>
    <t>Isolamento térmico em espuma elastomérica, espessura de 19 a 26 mm, para tubulação de 2 1/2´ (ferro)</t>
  </si>
  <si>
    <t>32.11.380</t>
  </si>
  <si>
    <t>Isolamento térmico em espuma elastomérica, espessura de 19 a 26 mm, para tubulação de 3 1/2´ (cobre) ou 3´ (ferro)</t>
  </si>
  <si>
    <t>32.11.390</t>
  </si>
  <si>
    <t>Isolamento térmico em espuma elastomérica, espessura de 19 a 26 mm, para tubulação de 4´ (ferro)</t>
  </si>
  <si>
    <t>32.11.400</t>
  </si>
  <si>
    <t>Isolamento térmico em espuma elastomérica, espessura de 19 a 26 mm, para tubulação de 5´ (ferro)</t>
  </si>
  <si>
    <t>32.11.410</t>
  </si>
  <si>
    <t>Isolamento térmico em espuma elastomérica, espessura de 19 a 26 mm, para tubulação de 6´ (ferro)</t>
  </si>
  <si>
    <t>32.11.420</t>
  </si>
  <si>
    <t>Manta em espuma elastomérica, espessura de 19 a 26 mm, para isolamento térmico de tubulação acima de 6´</t>
  </si>
  <si>
    <t>32.11.430</t>
  </si>
  <si>
    <t>Isolamento térmico em espuma elastomérica, espessura de 19 a 26 mm, para tubulação de 3/8" (cobre) ou 1/8" (ferro)</t>
  </si>
  <si>
    <t>32.11.440</t>
  </si>
  <si>
    <t>Isolamento térmico em espuma elastomérica, espessura de 19 a 26 mm, para tubulação de 3/4" (cobre) ou 3/8" (ferro)</t>
  </si>
  <si>
    <t>32.15</t>
  </si>
  <si>
    <t>Impermeabilização flexível com manta</t>
  </si>
  <si>
    <t>32.15.030</t>
  </si>
  <si>
    <t>Impermeabilização em manta asfáltica com armadura, tipo III-B, espessura de 3 mm</t>
  </si>
  <si>
    <t>32.15.040</t>
  </si>
  <si>
    <t>Impermeabilização em manta asfáltica com armadura, tipo III-B, espessura de 4 mm</t>
  </si>
  <si>
    <t>32.15.080</t>
  </si>
  <si>
    <t>Impermeabilização em manta asfáltica tipo III-B, espessura de 3 mm, face exposta em geotêxtil, com membrana acrílica</t>
  </si>
  <si>
    <t>32.15.100</t>
  </si>
  <si>
    <t>Impermeabilização em manta asfáltica plastomérica com armadura, tipo III, espessura de 4 mm, face exposta em geotêxtil com membrana acrílica</t>
  </si>
  <si>
    <t>32.15.240</t>
  </si>
  <si>
    <t>Impermeabilização com manta asfáltica tipo III, anti raiz, espessura de 4 mm</t>
  </si>
  <si>
    <t>32.16</t>
  </si>
  <si>
    <t>Impermeabilização flexível com membranas</t>
  </si>
  <si>
    <t>32.16.010</t>
  </si>
  <si>
    <t>Impermeabilização em pintura de asfalto oxidado com solventes orgânicos, sobre massa</t>
  </si>
  <si>
    <t>32.16.020</t>
  </si>
  <si>
    <t>Impermeabilização em pintura de asfalto oxidado com solventes orgânicos, sobre metal</t>
  </si>
  <si>
    <t>32.16.030</t>
  </si>
  <si>
    <t>Impermeabilização em membrana de asfalto modificado com elastômeros, na cor preta</t>
  </si>
  <si>
    <t>32.16.040</t>
  </si>
  <si>
    <t>Impermeabilização em membrana de asfalto modificado com elastômeros, na cor preta e reforço em tela poliéster</t>
  </si>
  <si>
    <t>32.16.050</t>
  </si>
  <si>
    <t>Impermeabilização em membrana à base de polímeros acrílicos, na cor branca</t>
  </si>
  <si>
    <t>32.16.060</t>
  </si>
  <si>
    <t>Impermeabilização em membrana à base de polímeros acrílicos, na cor branca e reforço em tela poliéster</t>
  </si>
  <si>
    <t>32.16.070</t>
  </si>
  <si>
    <t>Impermeabilização em membrana à base de resina termoplástica e cimentos aditivados com reforço em tela poliéster</t>
  </si>
  <si>
    <t>32.17</t>
  </si>
  <si>
    <t>Impermeabilização rígida</t>
  </si>
  <si>
    <t>32.17.010</t>
  </si>
  <si>
    <t>Impermeabilização em argamassa impermeável com aditivo hidrófugo</t>
  </si>
  <si>
    <t>32.17.030</t>
  </si>
  <si>
    <t>Impermeabilização em argamassa polimérica para umidade e água de percolação</t>
  </si>
  <si>
    <t>32.17.040</t>
  </si>
  <si>
    <t>Impermeabilização em argamassa polimérica com reforço em tela poliéster para pressão hidrostática positiva</t>
  </si>
  <si>
    <t>32.17.050</t>
  </si>
  <si>
    <t>Impermeabilização com cimento cristalizante para umidade e água de percolação</t>
  </si>
  <si>
    <t>32.17.060</t>
  </si>
  <si>
    <t>Impermeabilização com cimento cristalizante para pressão hidrostática positiva</t>
  </si>
  <si>
    <t>32.17.070</t>
  </si>
  <si>
    <t>Impermeabilização anticorrosiva em membrana epoxídica com alcatrão de hulha, sobre massa</t>
  </si>
  <si>
    <t>32.20</t>
  </si>
  <si>
    <t>Reparos, conservações e complementos - GRUPO 32</t>
  </si>
  <si>
    <t>32.20.010</t>
  </si>
  <si>
    <t>Recolocação de argila expandida</t>
  </si>
  <si>
    <t>32.20.020</t>
  </si>
  <si>
    <t>Aplicação de papel Kraft</t>
  </si>
  <si>
    <t>32.20.050</t>
  </si>
  <si>
    <t>Tela em polietileno, malha hexagonal de 1/2´, para armadura de argamassa</t>
  </si>
  <si>
    <t>32.20.060</t>
  </si>
  <si>
    <t>Tela galvanizada fio 24 BWG, malha hexagonal de 1/2´, para armadura de argamassa</t>
  </si>
  <si>
    <t>33</t>
  </si>
  <si>
    <t>PINTURA</t>
  </si>
  <si>
    <t>33.01</t>
  </si>
  <si>
    <t>Preparo de base</t>
  </si>
  <si>
    <t>33.01.040</t>
  </si>
  <si>
    <t>Estucamento e lixamento de concreto deteriorado</t>
  </si>
  <si>
    <t>33.01.050</t>
  </si>
  <si>
    <t>Estucamento e lixamento de concreto</t>
  </si>
  <si>
    <t>33.01.060</t>
  </si>
  <si>
    <t>Imunizante para madeira</t>
  </si>
  <si>
    <t>33.01.280</t>
  </si>
  <si>
    <t>Reparo de trincas rasas até 5,0 mm de largura, na massa</t>
  </si>
  <si>
    <t>33.01.350</t>
  </si>
  <si>
    <t>Preparo de base para superfície metálica com fundo antioxidante</t>
  </si>
  <si>
    <t>33.02</t>
  </si>
  <si>
    <t>Massa corrida</t>
  </si>
  <si>
    <t>33.02.060</t>
  </si>
  <si>
    <t>Massa corrida a base de PVA</t>
  </si>
  <si>
    <t>33.02.080</t>
  </si>
  <si>
    <t>Massa corrida à base de resina acrílica</t>
  </si>
  <si>
    <t>33.02.120</t>
  </si>
  <si>
    <t>Massa corrida a óleo em superfície rebocada</t>
  </si>
  <si>
    <t>33.03</t>
  </si>
  <si>
    <t>Pintura em superfícies de concreto / massa / gesso / pedras</t>
  </si>
  <si>
    <t>33.03.040</t>
  </si>
  <si>
    <t>Caiação em massa</t>
  </si>
  <si>
    <t>33.03.220</t>
  </si>
  <si>
    <t>Tinta látex em elemento vazado</t>
  </si>
  <si>
    <t>33.03.350</t>
  </si>
  <si>
    <t>Pintura especial em esmalte para lousa cor verde</t>
  </si>
  <si>
    <t>33.03.740</t>
  </si>
  <si>
    <t>Resina acrílica plastificante</t>
  </si>
  <si>
    <t>33.03.750</t>
  </si>
  <si>
    <t>Verniz acrílico</t>
  </si>
  <si>
    <t>33.03.760</t>
  </si>
  <si>
    <t>Hidrorrepelente incolor para fachada à base de silano-siloxano oligomérico disperso em água</t>
  </si>
  <si>
    <t>33.03.770</t>
  </si>
  <si>
    <t>Hidrorrepelente incolor para fachada à base de silano-siloxano oligomérico disperso em solvente</t>
  </si>
  <si>
    <t>33.03.780</t>
  </si>
  <si>
    <t>Verniz de proteção antipichação</t>
  </si>
  <si>
    <t>33.05</t>
  </si>
  <si>
    <t>Pintura em superfícies de madeira</t>
  </si>
  <si>
    <t>33.05.010</t>
  </si>
  <si>
    <t>Verniz fungicida para madeira</t>
  </si>
  <si>
    <t>33.05.020</t>
  </si>
  <si>
    <t>Enceramento de superfície de madeira à boneca</t>
  </si>
  <si>
    <t>33.05.120</t>
  </si>
  <si>
    <t>Esmalte em rodapés, baguetes ou molduras de madeira</t>
  </si>
  <si>
    <t>33.05.330</t>
  </si>
  <si>
    <t>Verniz em superfície de madeira</t>
  </si>
  <si>
    <t>33.05.360</t>
  </si>
  <si>
    <t>Verniz em rodapés, baguetes ou molduras de madeira</t>
  </si>
  <si>
    <t>33.06</t>
  </si>
  <si>
    <t>Pintura em pisos</t>
  </si>
  <si>
    <t>33.06.020</t>
  </si>
  <si>
    <t>Acrílico para quadras e pisos cimentados</t>
  </si>
  <si>
    <t>33.07</t>
  </si>
  <si>
    <t>Pintura em estruturas metálicas</t>
  </si>
  <si>
    <t>33.07.130</t>
  </si>
  <si>
    <t>Pintura epóxi bicomponente em estruturas metálicas</t>
  </si>
  <si>
    <t>33.07.140</t>
  </si>
  <si>
    <t>Pintura com esmalte alquídico em estrutura metálica</t>
  </si>
  <si>
    <t>33.09</t>
  </si>
  <si>
    <t>Pintura de sinalização</t>
  </si>
  <si>
    <t>33.09.020</t>
  </si>
  <si>
    <t>Borracha clorada para faixas demarcatórias</t>
  </si>
  <si>
    <t>33.10</t>
  </si>
  <si>
    <t>Pintura em superfície de concreto/massa/gesso/pedras, inclusive preparo</t>
  </si>
  <si>
    <t>33.10.010</t>
  </si>
  <si>
    <t>Tinta látex antimofo em massa, inclusive preparo</t>
  </si>
  <si>
    <t>33.10.020</t>
  </si>
  <si>
    <t>Tinta látex em massa, inclusive preparo</t>
  </si>
  <si>
    <t>33.10.030</t>
  </si>
  <si>
    <t>Tinta acrílica antimofo em massa, inclusive preparo</t>
  </si>
  <si>
    <t>33.10.050</t>
  </si>
  <si>
    <t>Tinta acrílica em massa, inclusive preparo</t>
  </si>
  <si>
    <t>33.10.060</t>
  </si>
  <si>
    <t>Epóxi em massa, inclusive preparo</t>
  </si>
  <si>
    <t>33.10.070</t>
  </si>
  <si>
    <t>Borracha clorada em massa, inclusive preparo</t>
  </si>
  <si>
    <t>33.10.100</t>
  </si>
  <si>
    <t>Textura acrílica para uso interno / externo, inclusive preparo</t>
  </si>
  <si>
    <t>33.10.120</t>
  </si>
  <si>
    <t>33.10.130</t>
  </si>
  <si>
    <t>Proteção passiva contra incêndio com tinta indumescente, tempo requerido de resistência ao fogo TRRF = 120 minutos - aplicação em painéis de gesso acartonado</t>
  </si>
  <si>
    <t>33.11</t>
  </si>
  <si>
    <t>Pintura em superfície metálica, inclusive preparo</t>
  </si>
  <si>
    <t>33.12</t>
  </si>
  <si>
    <t>Pintura em superfície de madeira, inclusive preparo</t>
  </si>
  <si>
    <t>34</t>
  </si>
  <si>
    <t>PAISAGISMO E FECHAMENTOS</t>
  </si>
  <si>
    <t>34.01</t>
  </si>
  <si>
    <t>Preparação de solo</t>
  </si>
  <si>
    <t>34.01.010</t>
  </si>
  <si>
    <t>Terra vegetal orgânica comum</t>
  </si>
  <si>
    <t>34.01.020</t>
  </si>
  <si>
    <t>Limpeza e regularização de áreas para ajardinamento (jardins e canteiros)</t>
  </si>
  <si>
    <t>34.02</t>
  </si>
  <si>
    <t>Vegetação rasteira</t>
  </si>
  <si>
    <t>34.02.020</t>
  </si>
  <si>
    <t>Plantio de grama batatais em placas (praças e áreas abertas)</t>
  </si>
  <si>
    <t>34.02.040</t>
  </si>
  <si>
    <t>Plantio de grama batatais em placas (jardins e canteiros)</t>
  </si>
  <si>
    <t>34.02.070</t>
  </si>
  <si>
    <t>Forração com Lírio Amarelo, mínimo 18 mudas / m² - h= 0,50 m</t>
  </si>
  <si>
    <t>34.02.080</t>
  </si>
  <si>
    <t>Plantio de grama São Carlos em placas (jardins e canteiros)</t>
  </si>
  <si>
    <t>34.02.090</t>
  </si>
  <si>
    <t>Forração com Hera Inglesa, mínimo 18 mudas / m² - h= 0,15 m</t>
  </si>
  <si>
    <t>34.02.100</t>
  </si>
  <si>
    <t>Plantio de grama esmeralda em placas (jardins e canteiros)</t>
  </si>
  <si>
    <t>34.02.110</t>
  </si>
  <si>
    <t>Forração com clorofito, mínimo de 20 mudas / m² - h= 0,15 m</t>
  </si>
  <si>
    <t>34.02.400</t>
  </si>
  <si>
    <t>Plantio de grama pelo processo hidrossemeadura</t>
  </si>
  <si>
    <t>34.03</t>
  </si>
  <si>
    <t>Vegetação arbustiva</t>
  </si>
  <si>
    <t>34.03.020</t>
  </si>
  <si>
    <t>Arbusto Azaléa - h= 0,60 a 0,80 m</t>
  </si>
  <si>
    <t>34.03.120</t>
  </si>
  <si>
    <t>Arbusto Moréia - h= 0,50 m</t>
  </si>
  <si>
    <t>34.03.130</t>
  </si>
  <si>
    <t>Arbusto Alamanda - h= 0,60 a 0,80 m</t>
  </si>
  <si>
    <t>34.03.150</t>
  </si>
  <si>
    <t>Arbusto Curcúligo - h= 0,60 a 0,80 m</t>
  </si>
  <si>
    <t>34.04</t>
  </si>
  <si>
    <t>Árvores</t>
  </si>
  <si>
    <t>34.04.050</t>
  </si>
  <si>
    <t>Árvore ornamental tipo Pata de Vaca - h= 2,00 m</t>
  </si>
  <si>
    <t>34.04.130</t>
  </si>
  <si>
    <t>Árvore ornamental tipo Ipê Amarelo - h= 2,00 m</t>
  </si>
  <si>
    <t>34.04.160</t>
  </si>
  <si>
    <t>Árvore ornamental tipo Areca Bambu - h= 2,00 m</t>
  </si>
  <si>
    <t>34.04.280</t>
  </si>
  <si>
    <t>Árvore ornamental tipo Manacá-da-serra</t>
  </si>
  <si>
    <t>34.04.360</t>
  </si>
  <si>
    <t>Árvore ornamental tipo coqueiro Jerivá - h= 4,00 m</t>
  </si>
  <si>
    <t>34.04.370</t>
  </si>
  <si>
    <t>Árvore ornamental tipo Quaresmeira (Tibouchina granulosa) - h= 1,50 / 2,00 m</t>
  </si>
  <si>
    <t>34.05</t>
  </si>
  <si>
    <t>Cercas e fechamentos</t>
  </si>
  <si>
    <t>34.05.010</t>
  </si>
  <si>
    <t>Cerca em arame farpado com mourões de eucalipto</t>
  </si>
  <si>
    <t>34.05.020</t>
  </si>
  <si>
    <t>Cerca em arame farpado com mourões de concreto</t>
  </si>
  <si>
    <t>34.05.030</t>
  </si>
  <si>
    <t>Cerca em arame farpado com mourões de concreto, com ponta inclinada</t>
  </si>
  <si>
    <t>34.05.032</t>
  </si>
  <si>
    <t>34.05.050</t>
  </si>
  <si>
    <t>Cerca em tela de aço galvanizado de 2´, montantes em mourões de concreto com ponta inclinada e arame farpado</t>
  </si>
  <si>
    <t>34.05.080</t>
  </si>
  <si>
    <t>Alambrado em tela de aço galvanizado de 2´, montantes metálicos e arame farpado, até 4,00 m de altura</t>
  </si>
  <si>
    <t>34.05.110</t>
  </si>
  <si>
    <t>Alambrado em tela de aço galvanizado de 2´, montantes metálicos e arame farpado, acima de 4,00 m de altura</t>
  </si>
  <si>
    <t>34.05.120</t>
  </si>
  <si>
    <t>Alambrado em tela de aço galvanizado de 1´, montantes metálicos e arame farpado</t>
  </si>
  <si>
    <t>34.05.170</t>
  </si>
  <si>
    <t>Barreira de proteção perimetral em aço inoxidável AISI 430, dupla</t>
  </si>
  <si>
    <t>34.05.210</t>
  </si>
  <si>
    <t>Alambrado em tela de aço galvanizado de 2´, montantes metálicos com extremo superior duplo e arame farpado, acima de 4,00 m de altura</t>
  </si>
  <si>
    <t>34.05.260</t>
  </si>
  <si>
    <t>34.05.270</t>
  </si>
  <si>
    <t>Alambrado em tela de aço galvanizado de 2´, montantes metálicos retos</t>
  </si>
  <si>
    <t>34.05.290</t>
  </si>
  <si>
    <t>Portão de abrir em grade de aço galvanizado eletrofundida, malha 65 x 132 mm, e pintura eletrostática</t>
  </si>
  <si>
    <t>34.05.300</t>
  </si>
  <si>
    <t>Portão de correr em grade de aço galvanizado eletrofundida, malha 65 x 132 mm, e pintura eletrostática</t>
  </si>
  <si>
    <t>34.05.310</t>
  </si>
  <si>
    <t>Gradil de ferro perfilado, tipo parque</t>
  </si>
  <si>
    <t>34.05.320</t>
  </si>
  <si>
    <t>Portão de ferro perfilado, tipo parque</t>
  </si>
  <si>
    <t>34.05.350</t>
  </si>
  <si>
    <t>Portão de abrir em gradil eletrofundido, malha 5 x 15 cm</t>
  </si>
  <si>
    <t>34.05.360</t>
  </si>
  <si>
    <t>Gradil tela eletrosoldado, malha de 5 x 15cm, galvanizado</t>
  </si>
  <si>
    <t>34.05.370</t>
  </si>
  <si>
    <t>Fechamento de divisa - mourão com placas pré moldadas</t>
  </si>
  <si>
    <t>34.13</t>
  </si>
  <si>
    <t>34.13.011</t>
  </si>
  <si>
    <t>Corte, recorte e remoção de árvore  inclusive as raízes - diâmetro (DAP)&gt;5cm&lt;15cm</t>
  </si>
  <si>
    <t>34.13.021</t>
  </si>
  <si>
    <t>Corte, recorte e remoção de árvore inclusive as raízes - diâmetro (DAP)&gt;15cm&lt;30cm</t>
  </si>
  <si>
    <t>34.13.031</t>
  </si>
  <si>
    <t>Corte, recorte e remoção de árvore inclusive as raízes - diâmetro (DAP)&gt;30cm&lt;45cm</t>
  </si>
  <si>
    <t>34.13.041</t>
  </si>
  <si>
    <t>Corte, recorte e remoção de árvore inclusive as raízes - diâmetro (DAP)&gt;45cm&lt;60cm</t>
  </si>
  <si>
    <t>34.13.051</t>
  </si>
  <si>
    <t>Corte, recorte e remoção de árvore inclusive as raízes - diâmetro (DAP)&gt;60cm&lt;100cm</t>
  </si>
  <si>
    <t>34.13.060</t>
  </si>
  <si>
    <t>Corte, recorte e remoção de árvore inclusive as raízes - diâmetro (DAP) acima de 100 cm</t>
  </si>
  <si>
    <t>34.20</t>
  </si>
  <si>
    <t>Reparos, conservações e complementos - GRUPO 34</t>
  </si>
  <si>
    <t>34.20.050</t>
  </si>
  <si>
    <t>Tela de arame galvanizado fio nº 22 BWG, malha de 2´, tipo galinheiro</t>
  </si>
  <si>
    <t>34.20.080</t>
  </si>
  <si>
    <t>Tela de aço galvanizado fio nº 10 BWG, malha de 2´, tipo alambrado de segurança</t>
  </si>
  <si>
    <t>34.20.110</t>
  </si>
  <si>
    <t>Recolocação de barreira de proteção perimetral, simples ou dupla</t>
  </si>
  <si>
    <t>34.20.160</t>
  </si>
  <si>
    <t>Recolocação de alambrado, com altura até 4,50 m</t>
  </si>
  <si>
    <t>34.20.170</t>
  </si>
  <si>
    <t>Recolocação de alambrado, com altura acima de 4,50 m</t>
  </si>
  <si>
    <t>34.20.380</t>
  </si>
  <si>
    <t>Suporte para apoio de bicicletas em tubo de aço galvanizado, diâmetro de 2 1/2´</t>
  </si>
  <si>
    <t>34.20.390</t>
  </si>
  <si>
    <t>Grelha arvoreira em ferro fundido</t>
  </si>
  <si>
    <t>35</t>
  </si>
  <si>
    <t>PLAYGROUND E EQUIPAMENTO RECREATIVO</t>
  </si>
  <si>
    <t>35.01</t>
  </si>
  <si>
    <t>Quadra e equipamento de esportes</t>
  </si>
  <si>
    <t>35.01.070</t>
  </si>
  <si>
    <t>Tela de arame galvanizado fio nº 12 BWG, malha de 2´</t>
  </si>
  <si>
    <t>35.01.150</t>
  </si>
  <si>
    <t>Trave oficial completa com rede para futebol de salão</t>
  </si>
  <si>
    <t>35.01.160</t>
  </si>
  <si>
    <t>Tabela completa com suporte e rede para basquete</t>
  </si>
  <si>
    <t>35.01.170</t>
  </si>
  <si>
    <t>Poste oficial completo com rede para voleibol</t>
  </si>
  <si>
    <t>35.01.550</t>
  </si>
  <si>
    <t>Piso em fibra de polipropileno corrugado para quadra de esportes, inclusive pintura</t>
  </si>
  <si>
    <t>35.03</t>
  </si>
  <si>
    <t>Abrigo, guarita e quiosque</t>
  </si>
  <si>
    <t>35.03.030</t>
  </si>
  <si>
    <t>Cancela automática metálica com barreira de alumínio até 3,50 m</t>
  </si>
  <si>
    <t>35.04</t>
  </si>
  <si>
    <t>Bancos</t>
  </si>
  <si>
    <t>35.04.020</t>
  </si>
  <si>
    <t>Banco contínuo em concreto vazado</t>
  </si>
  <si>
    <t>35.04.120</t>
  </si>
  <si>
    <t>35.04.130</t>
  </si>
  <si>
    <t>Banco de madeira sobre alvenaria</t>
  </si>
  <si>
    <t>35.04.140</t>
  </si>
  <si>
    <t>35.05</t>
  </si>
  <si>
    <t>Equipamento recreativo</t>
  </si>
  <si>
    <t>35.05.200</t>
  </si>
  <si>
    <t>Centro de atividades em madeira rústica</t>
  </si>
  <si>
    <t>35.05.210</t>
  </si>
  <si>
    <t>Balanço duplo em madeira rústica</t>
  </si>
  <si>
    <t>35.05.220</t>
  </si>
  <si>
    <t>Gangorra dupla em madeira rústica</t>
  </si>
  <si>
    <t>35.05.240</t>
  </si>
  <si>
    <t>Gira-gira em ferro com assento de madeira (8 lugares)</t>
  </si>
  <si>
    <t>35.07</t>
  </si>
  <si>
    <t>Mastro para bandeiras</t>
  </si>
  <si>
    <t>35.07.020</t>
  </si>
  <si>
    <t>Plataforma com 3 mastros galvanizados, h= 7,00 m</t>
  </si>
  <si>
    <t>35.07.030</t>
  </si>
  <si>
    <t>Plataforma com 3 mastros galvanizados, h= 9,00 m</t>
  </si>
  <si>
    <t>35.07.060</t>
  </si>
  <si>
    <t>Mastro para bandeira galvanizado, h= 9,00 m</t>
  </si>
  <si>
    <t>35.07.070</t>
  </si>
  <si>
    <t>Mastro para bandeira galvanizado, h= 7,00 m</t>
  </si>
  <si>
    <t>35.20</t>
  </si>
  <si>
    <t>Reparos, conservações e complementos - GRUPO 35</t>
  </si>
  <si>
    <t>35.20.010</t>
  </si>
  <si>
    <t>Tela em poliamida (nylon), malha 10 x 10 cm, fio 2 mm</t>
  </si>
  <si>
    <t>36</t>
  </si>
  <si>
    <t>ENTRADA DE ENERGIA ELÉTRICA E TELEFONIA</t>
  </si>
  <si>
    <t>36.01</t>
  </si>
  <si>
    <t>Entrada de energia - componentes</t>
  </si>
  <si>
    <t>36.01.260</t>
  </si>
  <si>
    <t>Cubículo de entrada e medição para uso abrigado, classe 15 kV</t>
  </si>
  <si>
    <t>36.03</t>
  </si>
  <si>
    <t>Caixas de entrada / medição</t>
  </si>
  <si>
    <t>36.03.010</t>
  </si>
  <si>
    <t>Caixa de medição tipo II (300 x 560 x 200) mm, padrão concessionárias</t>
  </si>
  <si>
    <t>36.03.020</t>
  </si>
  <si>
    <t>Caixa de medição polifásica (500 x 600 x 200) mm, padrão concessionárias</t>
  </si>
  <si>
    <t>36.03.030</t>
  </si>
  <si>
    <t>36.03.050</t>
  </si>
  <si>
    <t>36.03.060</t>
  </si>
  <si>
    <t>36.03.080</t>
  </si>
  <si>
    <t>36.03.090</t>
  </si>
  <si>
    <t>36.03.120</t>
  </si>
  <si>
    <t>36.03.130</t>
  </si>
  <si>
    <t>36.03.150</t>
  </si>
  <si>
    <t>36.03.160</t>
  </si>
  <si>
    <t>36.04</t>
  </si>
  <si>
    <t>Suporte (Braquet)</t>
  </si>
  <si>
    <t>36.04.010</t>
  </si>
  <si>
    <t>Suporte para 1 isolador de baixa tensão</t>
  </si>
  <si>
    <t>36.04.030</t>
  </si>
  <si>
    <t>Suporte para 2 isoladores de baixa tensão</t>
  </si>
  <si>
    <t>36.04.050</t>
  </si>
  <si>
    <t>Suporte para 3 isoladores de baixa tensão</t>
  </si>
  <si>
    <t>36.04.070</t>
  </si>
  <si>
    <t>Suporte para 4 isoladores de baixa tensão</t>
  </si>
  <si>
    <t>36.05</t>
  </si>
  <si>
    <t>Isoladores</t>
  </si>
  <si>
    <t>36.05.010</t>
  </si>
  <si>
    <t>Isolador tipo roldana para baixa tensão de 76 x 79 mm</t>
  </si>
  <si>
    <t>36.05.020</t>
  </si>
  <si>
    <t>Isolador tipo castanha incluindo grampo de sustentação</t>
  </si>
  <si>
    <t>36.05.040</t>
  </si>
  <si>
    <t>Isolador tipo disco para 15 kV de 6´ - 150 mm</t>
  </si>
  <si>
    <t>36.05.080</t>
  </si>
  <si>
    <t>Isolador tipo pino para 15 kV, inclusive pino (poste)</t>
  </si>
  <si>
    <t>36.05.100</t>
  </si>
  <si>
    <t>Isolador pedestal para 15 kV</t>
  </si>
  <si>
    <t>36.05.110</t>
  </si>
  <si>
    <t>Isolador pedestal para 25 kV</t>
  </si>
  <si>
    <t>36.06</t>
  </si>
  <si>
    <t>Muflas e terminais</t>
  </si>
  <si>
    <t>36.06.060</t>
  </si>
  <si>
    <t>Terminal modular (mufla) unipolar externo para cabo até 70 mm²/15 kV</t>
  </si>
  <si>
    <t>36.06.080</t>
  </si>
  <si>
    <t>Terminal modular (mufla) unipolar interno para cabo até 70 mm²/15 kV</t>
  </si>
  <si>
    <t>36.07</t>
  </si>
  <si>
    <t>Para-raios de média tensão</t>
  </si>
  <si>
    <t>36.07.010</t>
  </si>
  <si>
    <t>Para-raios de distribuição, classe 12 kV/5 kA, completo, encapsulado com polímero</t>
  </si>
  <si>
    <t>36.07.030</t>
  </si>
  <si>
    <t>Para-raios de distribuição, classe 12 kV/10 kA, completo, encapsulado com polímero</t>
  </si>
  <si>
    <t>36.07.050</t>
  </si>
  <si>
    <t>Para-raios de distribuição, classe 15 kV/5 kA, completo, encapsulado com polímero</t>
  </si>
  <si>
    <t>36.07.060</t>
  </si>
  <si>
    <t>Para-raios de distribuição, classe 15 kV/10 kA, completo, encapsulado com polímero</t>
  </si>
  <si>
    <t>36.08</t>
  </si>
  <si>
    <t>Gerador e grupo gerador</t>
  </si>
  <si>
    <t>36.08.030</t>
  </si>
  <si>
    <t>Grupo gerador com potência de 250/228 kVA, variação de + ou - 5% - completo</t>
  </si>
  <si>
    <t>36.08.040</t>
  </si>
  <si>
    <t>Grupo gerador com potência de 350/320 kVA, variação de + ou - 10% - completo</t>
  </si>
  <si>
    <t>36.08.050</t>
  </si>
  <si>
    <t>Grupo gerador com potência de 88/80 kVA, variação de + ou - 10% - completo</t>
  </si>
  <si>
    <t>36.08.060</t>
  </si>
  <si>
    <t>Grupo gerador com potência de 165/150 kVA, variação de + ou - 5% - completo</t>
  </si>
  <si>
    <t>36.08.100</t>
  </si>
  <si>
    <t>Grupo gerador com potência de 55/50 kVA, variação de + ou - 10% - completo</t>
  </si>
  <si>
    <t>36.08.110</t>
  </si>
  <si>
    <t>Grupo gerador com potência de 180/168 kVA, variação de + ou - 5% - completo</t>
  </si>
  <si>
    <t>36.08.290</t>
  </si>
  <si>
    <t>Grupo gerador com potência de 563/513 kVA, variação de + ou - 10% - completo</t>
  </si>
  <si>
    <t>36.08.350</t>
  </si>
  <si>
    <t>Grupo gerador carenado com potência de 150/136 kVA, variação de + ou - 5% - completo</t>
  </si>
  <si>
    <t>36.08.360</t>
  </si>
  <si>
    <t>Grupo gerador carenado com potência de 460/434 kVA, variação de + ou - 10% - completo</t>
  </si>
  <si>
    <t>36.08.540</t>
  </si>
  <si>
    <t>Grupo gerador com potência de 460/434 kVA, variação de + ou - 10% - completo</t>
  </si>
  <si>
    <t>36.09</t>
  </si>
  <si>
    <t>Transformador de entrada</t>
  </si>
  <si>
    <t>36.09.020</t>
  </si>
  <si>
    <t>Transformador de potência trifásico de 225 kVA, classe 15 kV, a óleo</t>
  </si>
  <si>
    <t>36.09.050</t>
  </si>
  <si>
    <t>Transformador de potência trifásico de 150 kVA, classe 15 kV, a óleo</t>
  </si>
  <si>
    <t>36.09.060</t>
  </si>
  <si>
    <t>Transformador de potência trifásico de 500 kVA, classe 15 kV, a seco</t>
  </si>
  <si>
    <t>36.09.070</t>
  </si>
  <si>
    <t>Transformador de potência trifásico de 1000 kVA, classe 15 kV, a seco com cabine</t>
  </si>
  <si>
    <t>36.09.100</t>
  </si>
  <si>
    <t>Transformador de potência trifásico de 5 kVA, classe 0,6 kV, a seco com cabine</t>
  </si>
  <si>
    <t>36.09.110</t>
  </si>
  <si>
    <t>Transformador de potência trifásico de 7,5 kVA, classe 0,6 kV, a seco com cabine</t>
  </si>
  <si>
    <t>36.09.150</t>
  </si>
  <si>
    <t>Transformador de potência trifásico de 75 kVA, classe 15 kV, a óleo</t>
  </si>
  <si>
    <t>36.09.170</t>
  </si>
  <si>
    <t>Transformador de potência trifásico de 300 kVA, classe 15 kV, a óleo</t>
  </si>
  <si>
    <t>36.09.180</t>
  </si>
  <si>
    <t>Transformador de potência trifásico de 112,5 kVA, classe 15 kV, a óleo</t>
  </si>
  <si>
    <t>36.09.220</t>
  </si>
  <si>
    <t>Transformador de potência trifásico de 500 kVA, classe 15 kV, a seco com cabine</t>
  </si>
  <si>
    <t>36.09.230</t>
  </si>
  <si>
    <t>Transformador de potência trifásico de 30 kVA, classe 1,2 KV, a seco com cabine</t>
  </si>
  <si>
    <t>36.09.250</t>
  </si>
  <si>
    <t>Transformador de potência trifásico de 500 kVA, classe 15 kV, a óleo</t>
  </si>
  <si>
    <t>36.09.300</t>
  </si>
  <si>
    <t>Transformador de potência trifásico de 750 kVA, classe 15 kV, a óleo</t>
  </si>
  <si>
    <t>36.09.360</t>
  </si>
  <si>
    <t>Transformador de potência trifásico de 750 kVA, classe 15 kV, a seco</t>
  </si>
  <si>
    <t>36.09.370</t>
  </si>
  <si>
    <t>Transformador de potência trifásico de 300 kVA, classe 15 kV, a seco</t>
  </si>
  <si>
    <t>36.09.410</t>
  </si>
  <si>
    <t>Transformador de potência trifásico de 45 kVA, classe 15 kV, a seco</t>
  </si>
  <si>
    <t>36.09.440</t>
  </si>
  <si>
    <t>Transformador de potência trifásico de 500 kVA, classe 15 kV, a óleo - tipo pedestal</t>
  </si>
  <si>
    <t>36.09.480</t>
  </si>
  <si>
    <t>Transformador trifásico a seco de 112,5 kVA, encapsulado em resina epóxi sob vácuo</t>
  </si>
  <si>
    <t>36.09.490</t>
  </si>
  <si>
    <t>Transformador trifásico a seco de 150 kVA, encapsulado em resina epóxi sob vácuo</t>
  </si>
  <si>
    <t>36.20</t>
  </si>
  <si>
    <t>Reparos, conservações e complementos - GRUPO 36</t>
  </si>
  <si>
    <t>36.20.010</t>
  </si>
  <si>
    <t>Vergalhão de cobre eletrolítico, diâmetro de 3/8´</t>
  </si>
  <si>
    <t>36.20.030</t>
  </si>
  <si>
    <t>União angular para vergalhão, diâmetro de 3/8´</t>
  </si>
  <si>
    <t>36.20.040</t>
  </si>
  <si>
    <t>Bobina mínima para disjuntor (a óleo)</t>
  </si>
  <si>
    <t>36.20.050</t>
  </si>
  <si>
    <t>Terminal para vergalhão, diâmetro de 3/8´</t>
  </si>
  <si>
    <t>36.20.060</t>
  </si>
  <si>
    <t>Braçadeira para fixação de eletroduto, até 4´</t>
  </si>
  <si>
    <t>36.20.070</t>
  </si>
  <si>
    <t>Prensa vergalhão ´T´, diâmetro de 3/8´</t>
  </si>
  <si>
    <t>36.20.090</t>
  </si>
  <si>
    <t>Vara para manobra em cabine em fibra de vidro, para tensão até 36 kV</t>
  </si>
  <si>
    <t>36.20.100</t>
  </si>
  <si>
    <t>Bucha para passagem interna/externa com isolação para 15 kV</t>
  </si>
  <si>
    <t>36.20.120</t>
  </si>
  <si>
    <t>Chapa de ferro de 1,50 x 0,50 m para bucha de passagem</t>
  </si>
  <si>
    <t>36.20.140</t>
  </si>
  <si>
    <t>Cruzeta de madeira de 2400 mm</t>
  </si>
  <si>
    <t>36.20.180</t>
  </si>
  <si>
    <t>Luva isolante de borracha, acima de 10 até 20 kV</t>
  </si>
  <si>
    <t>par</t>
  </si>
  <si>
    <t>36.20.200</t>
  </si>
  <si>
    <t>Mão francesa de 700 mm</t>
  </si>
  <si>
    <t>36.20.210</t>
  </si>
  <si>
    <t>Luva isolante de borracha, até 10 kV</t>
  </si>
  <si>
    <t>36.20.220</t>
  </si>
  <si>
    <t>Mudança de tap do transformador</t>
  </si>
  <si>
    <t>36.20.240</t>
  </si>
  <si>
    <t>Óleo para disjuntor</t>
  </si>
  <si>
    <t>36.20.260</t>
  </si>
  <si>
    <t>Óleo para transformador</t>
  </si>
  <si>
    <t>36.20.280</t>
  </si>
  <si>
    <t>Placa de advertência ´Perigo Alta Tensão´ em cabine primária, nas dimensões 400 x 300 mm, chapa 18</t>
  </si>
  <si>
    <t>36.20.330</t>
  </si>
  <si>
    <t>Luva de couro para proteção de luva isolante</t>
  </si>
  <si>
    <t>36.20.340</t>
  </si>
  <si>
    <t>Sela para cruzeta de madeira</t>
  </si>
  <si>
    <t>36.20.350</t>
  </si>
  <si>
    <t>Caixa porta luvas em madeira, com tampa</t>
  </si>
  <si>
    <t>36.20.360</t>
  </si>
  <si>
    <t>Suporte de transformador em poste ou estaleiro</t>
  </si>
  <si>
    <t>36.20.380</t>
  </si>
  <si>
    <t>Tapete de borracha isolante elétrico de 1000 x 1000 mm</t>
  </si>
  <si>
    <t>36.20.540</t>
  </si>
  <si>
    <t>Cruzeta metálica de 2400 mm, para fixação de mufla ou para-raios</t>
  </si>
  <si>
    <t>36.20.560</t>
  </si>
  <si>
    <t>Dispositivo Soft Starter para motor 15 cv, trifásico 220 V</t>
  </si>
  <si>
    <t>36.20.570</t>
  </si>
  <si>
    <t>Dispositivo Soft Starter para motor 25 cv, trifásico 220 V</t>
  </si>
  <si>
    <t>36.20.580</t>
  </si>
  <si>
    <t>Dispositivo Soft Starter para motor 50 cv, trifásico 220 V</t>
  </si>
  <si>
    <t>37</t>
  </si>
  <si>
    <t>QUADRO E PAINEL PARA ENERGIA ELÉTRICA E TELEFONIA</t>
  </si>
  <si>
    <t>37.01</t>
  </si>
  <si>
    <t>Quadro para telefonia embutir, proteção IP40 chapa nº 16msg</t>
  </si>
  <si>
    <t>37.01.020</t>
  </si>
  <si>
    <t>Quadro Telebrás de embutir de 200 x 200 x 120 mm</t>
  </si>
  <si>
    <t>37.01.080</t>
  </si>
  <si>
    <t>Quadro Telebrás de embutir de 400 x 400 x 120 mm</t>
  </si>
  <si>
    <t>37.01.120</t>
  </si>
  <si>
    <t>Quadro Telebrás de embutir de 600 x 600 x 120 mm</t>
  </si>
  <si>
    <t>37.01.160</t>
  </si>
  <si>
    <t>Quadro Telebrás de embutir de 800 x 800 x 120 mm</t>
  </si>
  <si>
    <t>37.01.220</t>
  </si>
  <si>
    <t>Quadro Telebrás de embutir de 1200 x 1200 x 120 mm</t>
  </si>
  <si>
    <t>37.02</t>
  </si>
  <si>
    <t>Quadro para telefonia de sobrepor, proteção IP 40 chapa nº 16msg</t>
  </si>
  <si>
    <t>37.02.020</t>
  </si>
  <si>
    <t>Quadro Telebrás de sobrepor de 200 x 200 x 120 mm</t>
  </si>
  <si>
    <t>37.02.060</t>
  </si>
  <si>
    <t>Quadro Telebrás de sobrepor de 400 x 400 x 120 mm</t>
  </si>
  <si>
    <t>37.02.100</t>
  </si>
  <si>
    <t>Quadro Telebrás de sobrepor de 600 x 600 x 120 mm</t>
  </si>
  <si>
    <t>37.02.140</t>
  </si>
  <si>
    <t>Quadro Telebrás de sobrepor de 800 x 800 x 120 mm</t>
  </si>
  <si>
    <t>37.03</t>
  </si>
  <si>
    <t>Quadro distribuição de luz e força de embutir universal</t>
  </si>
  <si>
    <t>37.03.200</t>
  </si>
  <si>
    <t>Quadro de distribuição universal de embutir, para disjuntores 16 DIN / 12 Bolt-on - 150 A - sem componentes</t>
  </si>
  <si>
    <t>37.03.210</t>
  </si>
  <si>
    <t>Quadro de distribuição universal de embutir, para disjuntores 24 DIN / 18 Bolt-on - 150 A - sem componentes</t>
  </si>
  <si>
    <t>37.03.220</t>
  </si>
  <si>
    <t>Quadro de distribuição universal de embutir, para disjuntores 34 DIN / 24 Bolt-on - 150 A - sem componentes</t>
  </si>
  <si>
    <t>37.03.230</t>
  </si>
  <si>
    <t>Quadro de distribuição universal de embutir, para disjuntores 44 DIN / 32 Bolt-on - 150 A - sem componentes</t>
  </si>
  <si>
    <t>37.03.240</t>
  </si>
  <si>
    <t>Quadro de distribuição universal de embutir, para disjuntores 56 DIN / 40 Bolt-on - 225 A - sem componentes</t>
  </si>
  <si>
    <t>37.03.250</t>
  </si>
  <si>
    <t>Quadro de distribuição universal de embutir, para disjuntores 70 DIN / 50 Bolt-on - 225 A - sem componentes</t>
  </si>
  <si>
    <t>37.04</t>
  </si>
  <si>
    <t>Quadro distribuição de luz e força de sobrepor universal</t>
  </si>
  <si>
    <t>37.04.250</t>
  </si>
  <si>
    <t>Quadro de distribuição universal de sobrepor, para disjuntores 16 DIN / 12 Bolt-on - 150 A - sem componentes</t>
  </si>
  <si>
    <t>37.04.260</t>
  </si>
  <si>
    <t>Quadro de distribuição universal de sobrepor, para disjuntores 24 DIN / 18 Bolt-on - 150 A - sem componentes</t>
  </si>
  <si>
    <t>37.04.270</t>
  </si>
  <si>
    <t>Quadro de distribuição universal de sobrepor, para disjuntores 34 DIN / 24 Bolt-on - 150 A - sem componentes</t>
  </si>
  <si>
    <t>37.04.280</t>
  </si>
  <si>
    <t>Quadro de distribuição universal de sobrepor, para disjuntores 44 DIN / 32 Bolt-on - 150 A - sem componentes</t>
  </si>
  <si>
    <t>37.04.290</t>
  </si>
  <si>
    <t>Quadro de distribuição universal de sobrepor, para disjuntores 56 DIN / 40 Bolt-on - 225 A - sem componentes</t>
  </si>
  <si>
    <t>37.04.300</t>
  </si>
  <si>
    <t>Quadro de distribuição universal de sobrepor, para disjuntores 70 DIN / 50 Bolt-on - 225 A - sem componentes</t>
  </si>
  <si>
    <t>37.06</t>
  </si>
  <si>
    <t>Painel autoportante</t>
  </si>
  <si>
    <t>37.06.010</t>
  </si>
  <si>
    <t>37.10</t>
  </si>
  <si>
    <t>Barramentos</t>
  </si>
  <si>
    <t>37.10.010</t>
  </si>
  <si>
    <t>Barramento de cobre nu</t>
  </si>
  <si>
    <t>37.11</t>
  </si>
  <si>
    <t>Bases</t>
  </si>
  <si>
    <t>37.11.020</t>
  </si>
  <si>
    <t>Base de fusível Diazed completa para 25 A</t>
  </si>
  <si>
    <t>37.11.040</t>
  </si>
  <si>
    <t>Base de fusível Diazed completa para 63 A</t>
  </si>
  <si>
    <t>37.11.060</t>
  </si>
  <si>
    <t>Base de fusível NH até 125 A, com fusível</t>
  </si>
  <si>
    <t>37.11.080</t>
  </si>
  <si>
    <t>Base de fusível NH até 250 A, com fusível</t>
  </si>
  <si>
    <t>37.11.100</t>
  </si>
  <si>
    <t>Base de fusível NH até 400 A, com fusível</t>
  </si>
  <si>
    <t>37.11.120</t>
  </si>
  <si>
    <t>Base de fusível tripolar de 15 kV</t>
  </si>
  <si>
    <t>37.11.140</t>
  </si>
  <si>
    <t>Base de fusível unipolar de 15 kV</t>
  </si>
  <si>
    <t>37.12</t>
  </si>
  <si>
    <t>Fusíveis</t>
  </si>
  <si>
    <t>37.12.020</t>
  </si>
  <si>
    <t>Fusível tipo NH 00 de 6 A até 160 A</t>
  </si>
  <si>
    <t>37.12.040</t>
  </si>
  <si>
    <t>Fusível tipo NH 1 de 36 A até 250 A</t>
  </si>
  <si>
    <t>37.12.060</t>
  </si>
  <si>
    <t>Fusível tipo NH 2 de 224 A até 400 A</t>
  </si>
  <si>
    <t>37.12.080</t>
  </si>
  <si>
    <t>Fusível tipo NH 3 de 400 A até 630 A</t>
  </si>
  <si>
    <t>37.12.120</t>
  </si>
  <si>
    <t>Fusível tipo HH para 15 kV de 2,5 A até 50 A</t>
  </si>
  <si>
    <t>37.12.140</t>
  </si>
  <si>
    <t>Fusível tipo HH para 15 kV de 60 A até 100 A</t>
  </si>
  <si>
    <t>37.12.200</t>
  </si>
  <si>
    <t>Fusível diazed retardado de 2 A até 25 A</t>
  </si>
  <si>
    <t>37.12.220</t>
  </si>
  <si>
    <t>Fusível diazed retardado de 35 A até 63 A</t>
  </si>
  <si>
    <t>37.12.300</t>
  </si>
  <si>
    <t>Fusível em vidro para ´TP´ de 0,5 A</t>
  </si>
  <si>
    <t>37.13</t>
  </si>
  <si>
    <t>Disjuntores</t>
  </si>
  <si>
    <t>37.13.510</t>
  </si>
  <si>
    <t>Disjuntor fixo PVO trifásico, 17,5 kV, 630 A x 350 MVA, 50/60 Hz, com acessórios</t>
  </si>
  <si>
    <t>37.13.520</t>
  </si>
  <si>
    <t>Disjuntor a seco aberto trifásico, 600 V de 800 A, 50/60 Hz, com acessórios</t>
  </si>
  <si>
    <t>37.13.530</t>
  </si>
  <si>
    <t>Disjuntor fixo PVO trifásico, 15 kV, 630 A x 350 MVA, com relé de proteção de sobrecorrente e transformadores de corrente</t>
  </si>
  <si>
    <t>37.13.550</t>
  </si>
  <si>
    <t>Disjuntor em caixa aberta tripolar extraível, 500V de 3200A, com acessórios</t>
  </si>
  <si>
    <t>37.13.570</t>
  </si>
  <si>
    <t>Disjuntor em caixa aberta tripolar extraível, 500V de 4000A, com acessórios</t>
  </si>
  <si>
    <t>37.13.600</t>
  </si>
  <si>
    <t>Disjuntor termomagnético, unipolar 127/220 V, corrente de 10 A até 30 A</t>
  </si>
  <si>
    <t>37.13.610</t>
  </si>
  <si>
    <t>Disjuntor termomagnético, unipolar 127/220 V, corrente de 35 A até 50 A</t>
  </si>
  <si>
    <t>37.13.630</t>
  </si>
  <si>
    <t>Disjuntor termomagnético, bipolar 220/380 V, corrente de 10 A até 50 A</t>
  </si>
  <si>
    <t>37.13.640</t>
  </si>
  <si>
    <t>Disjuntor termomagnético, bipolar 220/380 V, corrente de 60 A até 100 A</t>
  </si>
  <si>
    <t>37.13.650</t>
  </si>
  <si>
    <t>Disjuntor termomagnético, tripolar 220/380 V, corrente de 10 A até 50 A</t>
  </si>
  <si>
    <t>37.13.660</t>
  </si>
  <si>
    <t>Disjuntor termomagnético, tripolar 220/380 V, corrente de 60 A até 100 A</t>
  </si>
  <si>
    <t>37.13.690</t>
  </si>
  <si>
    <t>Disjuntor série universal, em caixa moldada, térmico e magnético fixos, bipolar 480 V, corrente de 60 A até 100 A</t>
  </si>
  <si>
    <t>37.13.700</t>
  </si>
  <si>
    <t>Disjuntor série universal, em caixa moldada, térmico e magnético fixos, bipolar 480/600 V, corrente de 125 A</t>
  </si>
  <si>
    <t>37.13.720</t>
  </si>
  <si>
    <t>Disjuntor série universal, em caixa moldada, térmico fixo e magnético ajustável, tripolar 600 V, corrente de 300 A até 400 A</t>
  </si>
  <si>
    <t>37.13.730</t>
  </si>
  <si>
    <t>Disjuntor série universal, em caixa moldada, térmico fixo e magnético ajustável, tripolar 600 V, corrente de 500 A até 630 A</t>
  </si>
  <si>
    <t>37.13.740</t>
  </si>
  <si>
    <t>Disjuntor série universal, em caixa moldada, térmico fixo e magnético ajustável, tripolar 600 V, corrente de 700 A até 800 A</t>
  </si>
  <si>
    <t>37.13.760</t>
  </si>
  <si>
    <t>Disjuntor em caixa moldada, térmico e magnético ajustáveis, tripolar 630/690 V, faixa de ajuste de 440 até 630 A</t>
  </si>
  <si>
    <t>37.13.770</t>
  </si>
  <si>
    <t>Disjuntor em caixa moldada, térmico e magnético ajustáveis, tripolar 1250/690 V, faixa de ajuste de 800 até 1250 A</t>
  </si>
  <si>
    <t>37.13.780</t>
  </si>
  <si>
    <t>Disjuntor em caixa moldada, térmico e magnético ajustáveis, tripolar 1600/690 V, faixa de ajuste de 1000 até 1600 A</t>
  </si>
  <si>
    <t>37.13.800</t>
  </si>
  <si>
    <t>Mini-disjuntor termomagnético, unipolar 127/220 V, corrente de 10 A até 32 A</t>
  </si>
  <si>
    <t>37.13.810</t>
  </si>
  <si>
    <t>Mini-disjuntor termomagnético, unipolar 127/220 V, corrente de 40 A até 50 A</t>
  </si>
  <si>
    <t>37.13.840</t>
  </si>
  <si>
    <t>Mini-disjuntor termomagnético, bipolar 220/380 V, corrente de 10 A até 32 A</t>
  </si>
  <si>
    <t>37.13.850</t>
  </si>
  <si>
    <t>Mini-disjuntor termomagnético, bipolar 220/380 V, corrente de 40 A até 50 A</t>
  </si>
  <si>
    <t>37.13.860</t>
  </si>
  <si>
    <t>Mini-disjuntor termomagnético, bipolar 220/380 V, corrente de 63 A</t>
  </si>
  <si>
    <t>37.13.870</t>
  </si>
  <si>
    <t>Mini-disjuntor termomagnético, bipolar 400 V, corrente de 80 A até 100 A</t>
  </si>
  <si>
    <t>37.13.880</t>
  </si>
  <si>
    <t>Mini-disjuntor termomagnético, tripolar 220/380 V, corrente de 10 A até 32 A</t>
  </si>
  <si>
    <t>37.13.890</t>
  </si>
  <si>
    <t>Mini-disjuntor termomagnético, tripolar 220/380 V, corrente de 40 A até 50 A</t>
  </si>
  <si>
    <t>37.13.900</t>
  </si>
  <si>
    <t>Mini-disjuntor termomagnético, tripolar 220/380 V, corrente de 63 A</t>
  </si>
  <si>
    <t>37.13.910</t>
  </si>
  <si>
    <t>Mini-disjuntor termomagnético, tripolar 400 V, corrente de 80 A até 125 A</t>
  </si>
  <si>
    <t>37.13.920</t>
  </si>
  <si>
    <t>Disjuntor em caixa moldada, térmico ajustável e magnético fixo, tripolar 2000/1200 V, faixa de ajuste de 1600 até 2000 A</t>
  </si>
  <si>
    <t>37.13.930</t>
  </si>
  <si>
    <t>Disjuntor em caixa moldada, térmico ajustável e magnético fixo, tripolar 2500/1200 V, faixa de ajuste de 2000 até 2500 A</t>
  </si>
  <si>
    <t>37.13.940</t>
  </si>
  <si>
    <t>Disjuntor em caixa aberta tripolar extraível, 500 V de 6300 A, com acessórios</t>
  </si>
  <si>
    <t>37.14</t>
  </si>
  <si>
    <t>Chave de baixa tensão</t>
  </si>
  <si>
    <t>37.14.050</t>
  </si>
  <si>
    <t>Chave comutadora, reversão sob carga, tetrapolar, sem porta fusível, para 100 A</t>
  </si>
  <si>
    <t>37.14.300</t>
  </si>
  <si>
    <t>Chave seccionadora sob carga, tripolar, acionamento rotativo, com prolongador, sem porta-fusível, de 160 A</t>
  </si>
  <si>
    <t>37.14.310</t>
  </si>
  <si>
    <t>Chave seccionadora sob carga, tripolar, acionamento rotativo, com prolongador, sem porta-fusível, de 250 A</t>
  </si>
  <si>
    <t>37.14.320</t>
  </si>
  <si>
    <t>Chave seccionadora sob carga, tripolar, acionamento rotativo, com prolongador, sem porta-fusível, de 400 A</t>
  </si>
  <si>
    <t>37.14.330</t>
  </si>
  <si>
    <t>Chave seccionadora sob carga, tripolar, acionamento rotativo, com prolongador, sem porta-fusível, de 630 A</t>
  </si>
  <si>
    <t>37.14.340</t>
  </si>
  <si>
    <t>Chave seccionadora sob carga, tripolar, acionamento rotativo, com prolongador, sem porta-fusível, de 1000 A</t>
  </si>
  <si>
    <t>37.14.350</t>
  </si>
  <si>
    <t>Chave seccionadora sob carga, tripolar, acionamento rotativo, com prolongador, sem porta-fusível, de 1250 A</t>
  </si>
  <si>
    <t>37.14.410</t>
  </si>
  <si>
    <t>Chave seccionadora sob carga, tripolar, acionamento rotativo, com prolongador e porta-fusível até NH-00-125 A - sem fusíveis</t>
  </si>
  <si>
    <t>37.14.420</t>
  </si>
  <si>
    <t>Chave seccionadora sob carga, tripolar, acionamento rotativo, com prolongador e porta-fusível até NH-00-160 A - sem fusíveis</t>
  </si>
  <si>
    <t>37.14.430</t>
  </si>
  <si>
    <t>Chave seccionadora sob carga, tripolar, acionamento rotativo, com prolongador e porta-fusível até NH-1-250 A - sem fusíveis</t>
  </si>
  <si>
    <t>37.14.440</t>
  </si>
  <si>
    <t>Chave seccionadora sob carga, tripolar, acionamento rotativo, com prolongador e porta-fusível até NH-2-400 A - sem fusíveis</t>
  </si>
  <si>
    <t>37.14.450</t>
  </si>
  <si>
    <t>Chave seccionadora sob carga, tripolar, acionamento rotativo, com prolongador e porta-fusível até NH-3-630 A - sem fusíveis</t>
  </si>
  <si>
    <t>37.14.500</t>
  </si>
  <si>
    <t>Chave seccionadora sob carga, tripolar, acionamento tipo punho, com porta-fusível até NH-00-160 A - sem fusíveis</t>
  </si>
  <si>
    <t>37.14.510</t>
  </si>
  <si>
    <t>Chave seccionadora sob carga, tripolar, acionamento tipo punho, com porta-fusível até NH-1-250 A - sem fusíveis</t>
  </si>
  <si>
    <t>37.14.520</t>
  </si>
  <si>
    <t>Chave seccionadora sob carga, tripolar, acionamento tipo punho, com porta-fusível até NH-2-400 A - sem fusíveis</t>
  </si>
  <si>
    <t>37.14.530</t>
  </si>
  <si>
    <t>Chave seccionadora sob carga, tripolar, acionamento tipo punho, com porta-fusível até NH-3-630 A - sem fusíveis</t>
  </si>
  <si>
    <t>37.14.600</t>
  </si>
  <si>
    <t>Chave comutadora, reversão sob carga, tripolar, sem porta fusível, para 400 A</t>
  </si>
  <si>
    <t>37.14.610</t>
  </si>
  <si>
    <t>Chave comutadora, reversão sob carga, tripolar, sem porta fusível, para 600/630 A</t>
  </si>
  <si>
    <t>37.14.620</t>
  </si>
  <si>
    <t>Chave comutadora, reversão sob carga, tripolar, sem porta fusível, para 1000 A</t>
  </si>
  <si>
    <t>37.14.640</t>
  </si>
  <si>
    <t>Chave comutadora, reversão sob carga, tetrapolar, sem porta fusível, para 630 A / 690 V</t>
  </si>
  <si>
    <t>37.14.830</t>
  </si>
  <si>
    <t>Barra de contato para chave seccionadora tipo NH3-630 A</t>
  </si>
  <si>
    <t>37.14.910</t>
  </si>
  <si>
    <t>Chave seccionadora tripolar, abertura sob carga seca até 160 A / 600 V</t>
  </si>
  <si>
    <t>37.15</t>
  </si>
  <si>
    <t>Chave de média tensão</t>
  </si>
  <si>
    <t>37.15.110</t>
  </si>
  <si>
    <t>Chave seccionadora tripolar sob carga para 400 A - 25 kV - com prolongador</t>
  </si>
  <si>
    <t>37.15.120</t>
  </si>
  <si>
    <t>Chave seccionadora tripolar sob carga para 400 A - 15 kV - com prolongador</t>
  </si>
  <si>
    <t>37.15.150</t>
  </si>
  <si>
    <t>37.15.160</t>
  </si>
  <si>
    <t>37.15.170</t>
  </si>
  <si>
    <t>37.15.200</t>
  </si>
  <si>
    <t>Chave seccionadora tripolar seca para 400 A - 15 kV - com prolongador</t>
  </si>
  <si>
    <t>37.15.210</t>
  </si>
  <si>
    <t>Chave seccionadora tripolar seca para 600 / 630 A - 15 kV - com prolongador</t>
  </si>
  <si>
    <t>37.16</t>
  </si>
  <si>
    <t>Bus-way</t>
  </si>
  <si>
    <t>Axm</t>
  </si>
  <si>
    <t>37.17</t>
  </si>
  <si>
    <t>Dispositivo DR ou interruptor de corrente de fuga</t>
  </si>
  <si>
    <t>37.17.060</t>
  </si>
  <si>
    <t>Dispositivo diferencial residual de 25 A x 30 mA - 2 polos</t>
  </si>
  <si>
    <t>37.17.070</t>
  </si>
  <si>
    <t>Dispositivo diferencial residual de 40 A x 30 mA - 2 polos</t>
  </si>
  <si>
    <t>37.17.074</t>
  </si>
  <si>
    <t>Dispositivo diferencial residual de 25 A x 30 mA - 4 polos</t>
  </si>
  <si>
    <t>37.17.080</t>
  </si>
  <si>
    <t>Dispositivo diferencial residual de 40 A x 30 mA - 4 polos</t>
  </si>
  <si>
    <t>37.17.090</t>
  </si>
  <si>
    <t>Dispositivo diferencial residual de 63 A x 30 mA - 4 polos</t>
  </si>
  <si>
    <t>37.17.100</t>
  </si>
  <si>
    <t>Dispositivo diferencial residual de 80 A x 30 mA - 4 polos</t>
  </si>
  <si>
    <t>37.17.110</t>
  </si>
  <si>
    <t>Dispositivo diferencial residual de 100 A x 30 mA - 4 polos</t>
  </si>
  <si>
    <t>37.17.114</t>
  </si>
  <si>
    <t>Dispositivo diferencial residual de 125 A x 30 mA - 4 polos</t>
  </si>
  <si>
    <t>37.17.130</t>
  </si>
  <si>
    <t>Dispositivo diferencial residual de 25 A x 300 mA - 4 polos</t>
  </si>
  <si>
    <t>37.18</t>
  </si>
  <si>
    <t>Transformador de Potencial</t>
  </si>
  <si>
    <t>37.18.010</t>
  </si>
  <si>
    <t>Transformador de potencial monofásico até 1000 VA classe 15 kV, a seco, com fusíveis</t>
  </si>
  <si>
    <t>37.18.020</t>
  </si>
  <si>
    <t>Transformador de potencial monofásico até 2000 VA classe 15 kV, a seco, com fusíveis</t>
  </si>
  <si>
    <t>37.18.030</t>
  </si>
  <si>
    <t>Transformador de potencial monofásico até 500 VA classe 15 kV, a seco, sem fusíveis</t>
  </si>
  <si>
    <t>37.19</t>
  </si>
  <si>
    <t>Transformador de corrente</t>
  </si>
  <si>
    <t>37.19.010</t>
  </si>
  <si>
    <t>Transformador de corrente 800-5 A, janela</t>
  </si>
  <si>
    <t>37.19.020</t>
  </si>
  <si>
    <t>Transformador de corrente 200-5 A até 600-5 A, janela</t>
  </si>
  <si>
    <t>37.19.030</t>
  </si>
  <si>
    <t>Transformador de corrente 1000-5 A até 1500-5 A, janela</t>
  </si>
  <si>
    <t>37.19.060</t>
  </si>
  <si>
    <t>Transformador de corrente 50-5 A até 150-5 A, janela</t>
  </si>
  <si>
    <t>37.19.080</t>
  </si>
  <si>
    <t>Transformador de corrente 2000-5 A até 2500-5 A - janela</t>
  </si>
  <si>
    <t>37.20</t>
  </si>
  <si>
    <t>Reparos, conservações e complementos - GRUPO 37</t>
  </si>
  <si>
    <t>37.20.010</t>
  </si>
  <si>
    <t>Isolador em epóxi de 1 kV para barramento</t>
  </si>
  <si>
    <t>37.20.030</t>
  </si>
  <si>
    <t>Régua de bornes para 9 polos de 600 V / 50 A</t>
  </si>
  <si>
    <t>37.20.080</t>
  </si>
  <si>
    <t>Barra de neutro e/ou terra</t>
  </si>
  <si>
    <t>37.20.090</t>
  </si>
  <si>
    <t>Recolocação de chave seccionadora tripolar de 125 A até 650 A, sem base fusível</t>
  </si>
  <si>
    <t>37.20.100</t>
  </si>
  <si>
    <t>Recolocação de fundo de quadro de distribuição, sem componentes</t>
  </si>
  <si>
    <t>37.20.110</t>
  </si>
  <si>
    <t>Recolocação de quadro de distribuição de sobrepor, sem componentes</t>
  </si>
  <si>
    <t>37.20.130</t>
  </si>
  <si>
    <t>Banco de medição para transformadores TC/TP, padrão Eletropaulo e/ou Cesp</t>
  </si>
  <si>
    <t>37.20.140</t>
  </si>
  <si>
    <t>Suporte fixo para transformadores de potencial</t>
  </si>
  <si>
    <t>37.20.150</t>
  </si>
  <si>
    <t>Placa de montagem em chapa de aço de 2,65 mm (12 MSG)</t>
  </si>
  <si>
    <t>37.20.190</t>
  </si>
  <si>
    <t>Inversor de frequência para variação de velocidade em motores, potência de 0,25 a 20 cv</t>
  </si>
  <si>
    <t>37.20.210</t>
  </si>
  <si>
    <t>Punho de manobra com articulador de acionamento</t>
  </si>
  <si>
    <t>37.21</t>
  </si>
  <si>
    <t>Capacitor de potência</t>
  </si>
  <si>
    <t>37.21.010</t>
  </si>
  <si>
    <t>Capacitor de potência trifásico de 10 kVAr, 220 V/60 Hz, para correção de fator de potência</t>
  </si>
  <si>
    <t>37.22</t>
  </si>
  <si>
    <t>Transformador de comando</t>
  </si>
  <si>
    <t>37.22.010</t>
  </si>
  <si>
    <t>Transformador monofásico de comando de 200 VA classe 0,6 kV, a seco</t>
  </si>
  <si>
    <t>37.24</t>
  </si>
  <si>
    <t>Supressor de surto</t>
  </si>
  <si>
    <t>37.24.031</t>
  </si>
  <si>
    <t>Supressor de surto monofásico, Fase-Terra, In 4 a 11 kA, Imax. de surto de 12 até 15 kA</t>
  </si>
  <si>
    <t>37.24.032</t>
  </si>
  <si>
    <t>Supressor de surto monofásico, Fase-Terra, In &gt; ou = 20 kA, Imax. de surto de 50 até 80 Ka</t>
  </si>
  <si>
    <t>37.24.040</t>
  </si>
  <si>
    <t>Supressor de surto monofásico, Neutro-Terra, In &gt; ou = 20 kA, Imax. de surto de 65 até 80 kA</t>
  </si>
  <si>
    <t>37.25</t>
  </si>
  <si>
    <t>Disjuntores.</t>
  </si>
  <si>
    <t>37.25.090</t>
  </si>
  <si>
    <t>Disjuntor em caixa moldada tripolar, térmico e magnético fixos, tensão de isolamento 480/690V, de 10A a 60A</t>
  </si>
  <si>
    <t>37.25.100</t>
  </si>
  <si>
    <t>Disjuntor em caixa moldada tripolar, térmico e magnético fixos, tensão de isolamento 480/690V, de 70A até 150A</t>
  </si>
  <si>
    <t>37.25.110</t>
  </si>
  <si>
    <t>Disjuntor em caixa moldada tripolar, térmico e magnético fixos, tensão de isolamento 415/690V, de 175A a 250A</t>
  </si>
  <si>
    <t>37.25.200</t>
  </si>
  <si>
    <t>37.25.210</t>
  </si>
  <si>
    <t>37.25.215</t>
  </si>
  <si>
    <t>38</t>
  </si>
  <si>
    <t>38.01</t>
  </si>
  <si>
    <t>Eletroduto em PVC rígido roscável</t>
  </si>
  <si>
    <t>38.01.040</t>
  </si>
  <si>
    <t>Eletroduto de PVC rígido roscável de 3/4´ - com acessórios</t>
  </si>
  <si>
    <t>38.01.060</t>
  </si>
  <si>
    <t>Eletroduto de PVC rígido roscável de 1´ - com acessórios</t>
  </si>
  <si>
    <t>38.01.080</t>
  </si>
  <si>
    <t>Eletroduto de PVC rígido roscável de 1 1/4´ - com acessórios</t>
  </si>
  <si>
    <t>38.01.100</t>
  </si>
  <si>
    <t>Eletroduto de PVC rígido roscável de 1 1/2´ - com acessórios</t>
  </si>
  <si>
    <t>38.01.120</t>
  </si>
  <si>
    <t>Eletroduto de PVC rígido roscável de 2´ - com acessórios</t>
  </si>
  <si>
    <t>38.01.140</t>
  </si>
  <si>
    <t>Eletroduto de PVC rígido roscável de 2 1/2´ - com acessórios</t>
  </si>
  <si>
    <t>38.01.160</t>
  </si>
  <si>
    <t>Eletroduto de PVC rígido roscável de 3´ - com acessórios</t>
  </si>
  <si>
    <t>38.01.180</t>
  </si>
  <si>
    <t>Eletroduto de PVC rígido roscável de 4´ - com acessórios</t>
  </si>
  <si>
    <t>38.04</t>
  </si>
  <si>
    <t>38.04.040</t>
  </si>
  <si>
    <t>38.04.060</t>
  </si>
  <si>
    <t>38.04.080</t>
  </si>
  <si>
    <t>38.04.100</t>
  </si>
  <si>
    <t>38.04.120</t>
  </si>
  <si>
    <t>38.04.140</t>
  </si>
  <si>
    <t>38.04.160</t>
  </si>
  <si>
    <t>38.04.180</t>
  </si>
  <si>
    <t>38.05</t>
  </si>
  <si>
    <t>38.05.040</t>
  </si>
  <si>
    <t>38.05.060</t>
  </si>
  <si>
    <t>38.05.090</t>
  </si>
  <si>
    <t>38.05.100</t>
  </si>
  <si>
    <t>38.05.120</t>
  </si>
  <si>
    <t>38.05.140</t>
  </si>
  <si>
    <t>38.05.160</t>
  </si>
  <si>
    <t>38.05.180</t>
  </si>
  <si>
    <t>38.06</t>
  </si>
  <si>
    <t>38.06.020</t>
  </si>
  <si>
    <t>38.06.040</t>
  </si>
  <si>
    <t>38.06.060</t>
  </si>
  <si>
    <t>38.06.080</t>
  </si>
  <si>
    <t>38.06.100</t>
  </si>
  <si>
    <t>38.06.120</t>
  </si>
  <si>
    <t>38.06.140</t>
  </si>
  <si>
    <t>38.06.160</t>
  </si>
  <si>
    <t>38.06.180</t>
  </si>
  <si>
    <t>38.07</t>
  </si>
  <si>
    <t>Canaleta, perfilado e acessórios</t>
  </si>
  <si>
    <t>38.07.030</t>
  </si>
  <si>
    <t>Grampo tipo ´C´ diâmetro 3/8`, com balancim tamanho grande</t>
  </si>
  <si>
    <t>38.07.050</t>
  </si>
  <si>
    <t>Tampa de pressão para perfilado de 38 x 38 mm</t>
  </si>
  <si>
    <t>38.07.120</t>
  </si>
  <si>
    <t>Saída final, diâmetro de 3/4´</t>
  </si>
  <si>
    <t>38.07.130</t>
  </si>
  <si>
    <t>Saída lateral simples, diâmetro de 3/4´</t>
  </si>
  <si>
    <t>38.07.134</t>
  </si>
  <si>
    <t>Saída lateral simples, diâmetro de 1´</t>
  </si>
  <si>
    <t>38.07.140</t>
  </si>
  <si>
    <t>Saída superior, diâmetro de 3/4´</t>
  </si>
  <si>
    <t>38.07.200</t>
  </si>
  <si>
    <t>Vergalhão com rosca, porca e arruela de diâmetro 3/8´ (tirante)</t>
  </si>
  <si>
    <t>38.07.210</t>
  </si>
  <si>
    <t>Vergalhão com rosca, porca e arruela de diâmetro 1/4´ (tirante)</t>
  </si>
  <si>
    <t>38.07.216</t>
  </si>
  <si>
    <t>Vergalhão com rosca, porca e arruela de diâmetro 5/16´ (tirante)</t>
  </si>
  <si>
    <t>38.07.300</t>
  </si>
  <si>
    <t>38.07.310</t>
  </si>
  <si>
    <t>38.07.340</t>
  </si>
  <si>
    <t>Perfilado liso 38 x 38 mm - com acessórios</t>
  </si>
  <si>
    <t>38.07.700</t>
  </si>
  <si>
    <t>Canaleta aparente com tampa em PVC, autoextinguível, de 85 x 35 mm, com acessórios</t>
  </si>
  <si>
    <t>38.07.710</t>
  </si>
  <si>
    <t>Canaleta aparente com duas tampas em PVC, autoextinguível, de 120 x 35 mm, com acessórios</t>
  </si>
  <si>
    <t>38.07.720</t>
  </si>
  <si>
    <t>Canaleta aparente com duas tampas em PVC, autoextinguível, de 120 x 60 mm, com acessórios</t>
  </si>
  <si>
    <t>38.07.730</t>
  </si>
  <si>
    <t>Suporte com furos de tomada em PVC de 60 x 35 x 150 mm, para canaleta aparente</t>
  </si>
  <si>
    <t>38.07.740</t>
  </si>
  <si>
    <t>Suporte com furos de tomada em PVC de 85 x 35 x 150 mm, para canaleta aparente</t>
  </si>
  <si>
    <t>38.07.750</t>
  </si>
  <si>
    <t>Suporte com furos de tomada em PVC de 60 x 60 x 150 mm, para canaleta aparente</t>
  </si>
  <si>
    <t>38.10</t>
  </si>
  <si>
    <t>Duto fechado de piso e acessórios</t>
  </si>
  <si>
    <t>38.10.010</t>
  </si>
  <si>
    <t>Duto de piso liso em aço, medindo 2 x 25 x 70 mm, com acessórios</t>
  </si>
  <si>
    <t>38.10.020</t>
  </si>
  <si>
    <t>Duto de piso liso em aço, medindo 3 x 25 x 70 mm, com acessórios</t>
  </si>
  <si>
    <t>38.10.024</t>
  </si>
  <si>
    <t>Caixa de derivação ou passagem, para cruzamento de duto, medindo 4 x 25 x 70 mm, sem cruzadora</t>
  </si>
  <si>
    <t>38.10.026</t>
  </si>
  <si>
    <t>Caixa de derivação ou passagem, para cruzamento de duto, medindo 12 x 25 x 70 mm, com cruzadora</t>
  </si>
  <si>
    <t>38.10.030</t>
  </si>
  <si>
    <t>Caixa de derivação ou passagem, para cruzamento de duto, medindo 16 x 25 x 70 mm, com cruzadora</t>
  </si>
  <si>
    <t>38.10.060</t>
  </si>
  <si>
    <t>Caixa de tomada e tampa basculante com rebaixo de 2 x (25 x 70 mm)</t>
  </si>
  <si>
    <t>38.10.070</t>
  </si>
  <si>
    <t>Caixa de tomada e tampa basculante com rebaixo de 3 x (25 x 70 mm)</t>
  </si>
  <si>
    <t>38.10.080</t>
  </si>
  <si>
    <t>Caixa de tomada e tampa basculante com rebaixo de 4 x (25 x 70 mm)</t>
  </si>
  <si>
    <t>38.10.090</t>
  </si>
  <si>
    <t>Suporte de tomada para caixas com 2, 3 ou 4 vias</t>
  </si>
  <si>
    <t>38.12</t>
  </si>
  <si>
    <t>Leitos e acessórios</t>
  </si>
  <si>
    <t>38.12.086</t>
  </si>
  <si>
    <t>Leito para cabos, tipo pesado, em aço galvanizado de 300 x 100 mm - com acessórios</t>
  </si>
  <si>
    <t>38.12.090</t>
  </si>
  <si>
    <t>Leito para cabos, tipo pesado, em aço galvanizado de 400 x 100 mm - com acessórios</t>
  </si>
  <si>
    <t>38.12.100</t>
  </si>
  <si>
    <t>Leito para cabos, tipo pesado, em aço galvanizado de 600 x 100 mm - com acessórios</t>
  </si>
  <si>
    <t>38.12.120</t>
  </si>
  <si>
    <t>Leito para cabos, tipo pesado, em aço galvanizado de 500 x 100 mm - com acessórios</t>
  </si>
  <si>
    <t>38.12.130</t>
  </si>
  <si>
    <t>Leito para cabos, tipo pesado, em aço galvanizado de 800 x 100 mm - com acessórios</t>
  </si>
  <si>
    <t>38.13</t>
  </si>
  <si>
    <t>Eletroduto em polietileno de alta densidade</t>
  </si>
  <si>
    <t>38.13.010</t>
  </si>
  <si>
    <t>Eletroduto corrugado em polietileno de alta densidade, DN= 30 mm, com acessórios</t>
  </si>
  <si>
    <t>38.13.016</t>
  </si>
  <si>
    <t>Eletroduto corrugado em polietileno de alta densidade, DN= 40 mm, com acessórios</t>
  </si>
  <si>
    <t>38.13.020</t>
  </si>
  <si>
    <t>Eletroduto corrugado em polietileno de alta densidade, DN= 50 mm, com acessórios</t>
  </si>
  <si>
    <t>38.13.030</t>
  </si>
  <si>
    <t>Eletroduto corrugado em polietileno de alta densidade, DN= 75 mm, com acessórios</t>
  </si>
  <si>
    <t>38.13.040</t>
  </si>
  <si>
    <t>Eletroduto corrugado em polietileno de alta densidade, DN= 100 mm, com acessórios</t>
  </si>
  <si>
    <t>38.13.050</t>
  </si>
  <si>
    <t>Eletroduto corrugado em polietileno de alta densidade, DN= 125 mm, com acessórios</t>
  </si>
  <si>
    <t>38.13.060</t>
  </si>
  <si>
    <t>Eletroduto corrugado em polietileno de alta densidade, DN= 150 mm, com acessórios</t>
  </si>
  <si>
    <t>38.15</t>
  </si>
  <si>
    <t>Eletroduto metálico flexível</t>
  </si>
  <si>
    <t>38.15.010</t>
  </si>
  <si>
    <t>Eletroduto metálico flexível com capa em PVC de 3/4´</t>
  </si>
  <si>
    <t>38.15.020</t>
  </si>
  <si>
    <t>Eletroduto metálico flexível com capa em PVC de 1´</t>
  </si>
  <si>
    <t>38.15.040</t>
  </si>
  <si>
    <t>Eletroduto metálico flexível com capa em PVC de 2´</t>
  </si>
  <si>
    <t>38.15.110</t>
  </si>
  <si>
    <t>Terminal macho fixo em latão zincado de 3/4´</t>
  </si>
  <si>
    <t>38.15.120</t>
  </si>
  <si>
    <t>Terminal macho fixo em latão zincado de 1´</t>
  </si>
  <si>
    <t>38.15.140</t>
  </si>
  <si>
    <t>Terminal macho fixo em latão zincado de 2´</t>
  </si>
  <si>
    <t>38.15.310</t>
  </si>
  <si>
    <t>Terminal macho giratório em latão zincado de 3/4´</t>
  </si>
  <si>
    <t>38.15.320</t>
  </si>
  <si>
    <t>Terminal macho giratório em latão zincado de 1´</t>
  </si>
  <si>
    <t>38.15.340</t>
  </si>
  <si>
    <t>Terminal macho giratório em latão zincado de 2´</t>
  </si>
  <si>
    <t>38.16</t>
  </si>
  <si>
    <t>Rodapé técnico e acessórios</t>
  </si>
  <si>
    <t>38.16.030</t>
  </si>
  <si>
    <t>Rodapé técnico triplo e tampa com pintura eletrostática</t>
  </si>
  <si>
    <t>38.16.060</t>
  </si>
  <si>
    <t>Curva horizontal tripla de 90°, interna ou externa e tampa com pintura eletrostática</t>
  </si>
  <si>
    <t>38.16.080</t>
  </si>
  <si>
    <t>Tê triplo de 90°, horizontal ou vertical e tampa com pintura eletrostática</t>
  </si>
  <si>
    <t>38.16.090</t>
  </si>
  <si>
    <t>Caixa para tomadas: de energia, RJ, sobressalente, interruptor ou espelho, com pintura eletrostática, para rodapé técnico triplo</t>
  </si>
  <si>
    <t>38.16.110</t>
  </si>
  <si>
    <t>Caixa de derivação embutida ou externa com pintura eletrostática, para rodapé técnico triplo</t>
  </si>
  <si>
    <t>38.16.130</t>
  </si>
  <si>
    <t>Caixa para tomadas: de energia, RJ, sobressalente, interruptor ou espelho, com pintura eletrostática, para rodapé técnico duplo</t>
  </si>
  <si>
    <t>38.16.140</t>
  </si>
  <si>
    <t>Terminal de fechamento ou mata junta com pintura eletrostática, para rodapé técnico triplo</t>
  </si>
  <si>
    <t>38.16.150</t>
  </si>
  <si>
    <t>Rodapé técnico duplo e tampa com pintura eletrostática</t>
  </si>
  <si>
    <t>38.16.160</t>
  </si>
  <si>
    <t>Curva vertical dupla de 90°, interna ou externa e tampa com pintura eletrostática</t>
  </si>
  <si>
    <t>38.16.190</t>
  </si>
  <si>
    <t>Terminal de fechamento ou mata junta com pintura eletrostática, para rodapé técnico duplo</t>
  </si>
  <si>
    <t>38.16.200</t>
  </si>
  <si>
    <t>Curva horizontal dupla de 90°, interna ou externa e tampa com pintura eletrostática</t>
  </si>
  <si>
    <t>38.16.230</t>
  </si>
  <si>
    <t>Curva vertical tripla de 90°, interna ou externa e tampa com pintura eletrostática</t>
  </si>
  <si>
    <t>38.16.250</t>
  </si>
  <si>
    <t>Poste condutor metálico para distribuição, com suporte para tomadas elétricas e RJ, com pintura eletrostática, altura de 3,00 m</t>
  </si>
  <si>
    <t>38.16.270</t>
  </si>
  <si>
    <t>Caixa de derivação embutida ou externa para rodapé técnico duplo</t>
  </si>
  <si>
    <t>38.19</t>
  </si>
  <si>
    <t>Eletroduto em PVC corrugado flexível</t>
  </si>
  <si>
    <t>38.19.020</t>
  </si>
  <si>
    <t>Eletroduto de PVC corrugado flexível leve, diâmetro externo de 20 mm</t>
  </si>
  <si>
    <t>38.19.030</t>
  </si>
  <si>
    <t>Eletroduto de PVC corrugado flexível leve, diâmetro externo de 25 mm</t>
  </si>
  <si>
    <t>38.19.040</t>
  </si>
  <si>
    <t>Eletroduto de PVC corrugado flexível leve, diâmetro externo de 32 mm</t>
  </si>
  <si>
    <t>38.19.210</t>
  </si>
  <si>
    <t>Eletroduto de PVC corrugado flexível reforçado, diâmetro externo de 25 mm</t>
  </si>
  <si>
    <t>38.19.220</t>
  </si>
  <si>
    <t>Eletroduto de PVC corrugado flexível reforçado, diâmetro externo de 32 mm</t>
  </si>
  <si>
    <t>38.21</t>
  </si>
  <si>
    <t>Eletrocalha e acessórios</t>
  </si>
  <si>
    <t>38.21.110</t>
  </si>
  <si>
    <t>Eletrocalha lisa galvanizada a fogo, 50 x 50 mm, com acessórios</t>
  </si>
  <si>
    <t>38.21.120</t>
  </si>
  <si>
    <t>Eletrocalha lisa galvanizada a fogo, 100 x 50 mm, com acessórios</t>
  </si>
  <si>
    <t>38.21.130</t>
  </si>
  <si>
    <t>Eletrocalha lisa galvanizada a fogo, 150 x 50 mm, com acessórios</t>
  </si>
  <si>
    <t>38.21.140</t>
  </si>
  <si>
    <t>Eletrocalha lisa galvanizada a fogo, 200 x 50 mm, com acessórios</t>
  </si>
  <si>
    <t>38.21.150</t>
  </si>
  <si>
    <t>Eletrocalha lisa galvanizada a fogo, 250 x 50 mm, com acessórios</t>
  </si>
  <si>
    <t>38.21.310</t>
  </si>
  <si>
    <t>Eletrocalha lisa galvanizada a fogo, 100 x 100 mm, com acessórios</t>
  </si>
  <si>
    <t>38.21.320</t>
  </si>
  <si>
    <t>Eletrocalha lisa galvanizada a fogo, 150 x 100 mm, com acessórios</t>
  </si>
  <si>
    <t>38.21.330</t>
  </si>
  <si>
    <t>Eletrocalha lisa galvanizada a fogo, 200 x 100 mm, com acessórios</t>
  </si>
  <si>
    <t>38.21.340</t>
  </si>
  <si>
    <t>Eletrocalha lisa galvanizada a fogo, 250 x 100 mm, com acessórios</t>
  </si>
  <si>
    <t>38.21.350</t>
  </si>
  <si>
    <t>Eletrocalha lisa galvanizada a fogo, 300 x 100 mm, com acessórios</t>
  </si>
  <si>
    <t>38.21.360</t>
  </si>
  <si>
    <t>Eletrocalha lisa galvanizada a fogo, 400 x 100 mm, com acessórios</t>
  </si>
  <si>
    <t>38.21.370</t>
  </si>
  <si>
    <t>Eletrocalha lisa galvanizada a fogo, 500 x 100 mm, com acessórios</t>
  </si>
  <si>
    <t>38.21.920</t>
  </si>
  <si>
    <t>Eletrocalha perfurada galvanizada a fogo, 100 x 50 mm, com acessórios</t>
  </si>
  <si>
    <t>38.21.930</t>
  </si>
  <si>
    <t>Eletrocalha perfurada galvanizada a fogo, 150 x 50 mm, com acessórios</t>
  </si>
  <si>
    <t>38.21.940</t>
  </si>
  <si>
    <t>Eletrocalha perfurada galvanizada a fogo, 200 x 50 mm, com acessórios</t>
  </si>
  <si>
    <t>38.21.950</t>
  </si>
  <si>
    <t>Eletrocalha perfurada galvanizada a fogo, 250 x 50 mm, com acessórios</t>
  </si>
  <si>
    <t>38.22</t>
  </si>
  <si>
    <t>Eletrocalha e acessórios.</t>
  </si>
  <si>
    <t>38.22.120</t>
  </si>
  <si>
    <t>Eletrocalha perfurada galvanizada a fogo, 150x100mm, com acessórios</t>
  </si>
  <si>
    <t>38.22.130</t>
  </si>
  <si>
    <t>Eletrocalha perfurada galvanizada a fogo, 200x100mm, com acessórios</t>
  </si>
  <si>
    <t>38.22.140</t>
  </si>
  <si>
    <t>Eletrocalha perfurada galvanizada a fogo, 250x100mm, com acessórios</t>
  </si>
  <si>
    <t>38.22.150</t>
  </si>
  <si>
    <t>Eletrocalha perfurada galvanizada a fogo, 300x100mm, com acessórios</t>
  </si>
  <si>
    <t>38.22.160</t>
  </si>
  <si>
    <t>Eletrocalha perfurada galvanizada a fogo, 400x100mm, com acessórios</t>
  </si>
  <si>
    <t>38.22.170</t>
  </si>
  <si>
    <t>Eletrocalha perfurada galvanizada a fogo, 500x100mm, com acessórios</t>
  </si>
  <si>
    <t>38.22.180</t>
  </si>
  <si>
    <t>Eletrocalha perfurada galvanizada a fogo, 700x100mm, com acessórios</t>
  </si>
  <si>
    <t>38.22.610</t>
  </si>
  <si>
    <t>Tampa de encaixe para eletrocalha, galvanizada a fogo, L= 50mm</t>
  </si>
  <si>
    <t>38.22.620</t>
  </si>
  <si>
    <t>Tampa de encaixe para eletrocalha, galvanizada a fogo, L= 100mm</t>
  </si>
  <si>
    <t>38.22.630</t>
  </si>
  <si>
    <t>Tampa de encaixe para eletrocalha, galvanizada a fogo, L= 150mm</t>
  </si>
  <si>
    <t>38.22.640</t>
  </si>
  <si>
    <t>Tampa de encaixe para eletrocalha, galvanizada a fogo, L= 200mm</t>
  </si>
  <si>
    <t>38.22.650</t>
  </si>
  <si>
    <t>Tampa de encaixe para eletrocalha, galvanizada a fogo, L= 250mm</t>
  </si>
  <si>
    <t>38.22.660</t>
  </si>
  <si>
    <t>Tampa de encaixe para eletrocalha, galvanizada a fogo, L= 300mm</t>
  </si>
  <si>
    <t>38.22.670</t>
  </si>
  <si>
    <t>Tampa de encaixe para eletrocalha, galvanizada a fogo, L= 400mm</t>
  </si>
  <si>
    <t>38.22.680</t>
  </si>
  <si>
    <t>Tampa de encaixe para eletrocalha, galvanizada a fogo, L= 500mm</t>
  </si>
  <si>
    <t>38.22.690</t>
  </si>
  <si>
    <t>Tampa de encaixe para eletrocalha, galvanizada a fogo, L= 700mm</t>
  </si>
  <si>
    <t>38.23</t>
  </si>
  <si>
    <t>Eletrocalha e acessórios..</t>
  </si>
  <si>
    <t>38.23.010</t>
  </si>
  <si>
    <t>Suporte para eletrocalha, galvanizado a fogo, 50x50mm</t>
  </si>
  <si>
    <t>38.23.020</t>
  </si>
  <si>
    <t>Suporte para eletrocalha, galvanizado a fogo, 100x50mm</t>
  </si>
  <si>
    <t>38.23.030</t>
  </si>
  <si>
    <t>Suporte para eletrocalha, galvanizado a fogo, 150x50mm</t>
  </si>
  <si>
    <t>38.23.040</t>
  </si>
  <si>
    <t>Suporte para eletrocalha, galvanizado a fogo, 200x50mm</t>
  </si>
  <si>
    <t>38.23.050</t>
  </si>
  <si>
    <t>Suporte para eletrocalha, galvanizado a fogo, 250x50mm</t>
  </si>
  <si>
    <t>38.23.060</t>
  </si>
  <si>
    <t>Suporte para eletrocalha, galvanizado a fogo, 300x50mm</t>
  </si>
  <si>
    <t>38.23.110</t>
  </si>
  <si>
    <t>Suporte para eletrocalha, galvanizado a fogo, 100x100mm</t>
  </si>
  <si>
    <t>38.23.120</t>
  </si>
  <si>
    <t>Suporte para eletrocalha, galvanizado a fogo, 150x100mm</t>
  </si>
  <si>
    <t>38.23.130</t>
  </si>
  <si>
    <t>Suporte para eletrocalha, galvanizado a fogo, 200x100mm</t>
  </si>
  <si>
    <t>38.23.140</t>
  </si>
  <si>
    <t>Suporte para eletrocalha, galvanizado a fogo, 250x100mm</t>
  </si>
  <si>
    <t>38.23.150</t>
  </si>
  <si>
    <t>Suporte para eletrocalha, galvanizado a fogo, 300x100mm</t>
  </si>
  <si>
    <t>38.23.160</t>
  </si>
  <si>
    <t>Suporte para eletrocalha, galvanizado a fogo, 400x100mm</t>
  </si>
  <si>
    <t>38.23.170</t>
  </si>
  <si>
    <t>Suporte para eletrocalha, galvanizado a fogo, 500x100mm</t>
  </si>
  <si>
    <t>38.23.180</t>
  </si>
  <si>
    <t>Suporte para eletrocalha, galvanizado a fogo, 700x100mm</t>
  </si>
  <si>
    <t>38.23.210</t>
  </si>
  <si>
    <t>Mão francesa simples, galvanizada a fogo, L= 200mm</t>
  </si>
  <si>
    <t>38.23.220</t>
  </si>
  <si>
    <t>Mão francesa simples, galvanizada a fogo, L= 300mm</t>
  </si>
  <si>
    <t>38.23.230</t>
  </si>
  <si>
    <t>Mão francesa simples, galvanizada a fogo, L= 400mm</t>
  </si>
  <si>
    <t>38.23.240</t>
  </si>
  <si>
    <t>Mão francesa simples, galvanizada a fogo, L= 500mm</t>
  </si>
  <si>
    <t>38.23.310</t>
  </si>
  <si>
    <t>Mão francesa dupla, galvanizada a fogo, L= 300mm</t>
  </si>
  <si>
    <t>38.23.320</t>
  </si>
  <si>
    <t>Mão francesa dupla, galvanizada a fogo, L= 400mm</t>
  </si>
  <si>
    <t>38.23.330</t>
  </si>
  <si>
    <t>Mão francesa dupla, galvanizada a fogo, L= 500mm</t>
  </si>
  <si>
    <t>38.23.350</t>
  </si>
  <si>
    <t>Mão francesa dupla, galvanizada a fogo, L= 700mm</t>
  </si>
  <si>
    <t>38.23.410</t>
  </si>
  <si>
    <t>Mão francesa reforçada, galvanizada a fogo, L= 900mm</t>
  </si>
  <si>
    <t>39</t>
  </si>
  <si>
    <t>CONDUTOR E ENFIAÇÃO DE ENERGIA ELÉTRICA E TELEFONIA</t>
  </si>
  <si>
    <t>39.02</t>
  </si>
  <si>
    <t>39.02.010</t>
  </si>
  <si>
    <t>Cabo de cobre de 1,5 mm², isolamento 750 V - isolação em PVC 70°C</t>
  </si>
  <si>
    <t>39.02.016</t>
  </si>
  <si>
    <t>Cabo de cobre de 2,5 mm², isolamento 750 V - isolação em PVC 70°C</t>
  </si>
  <si>
    <t>39.02.020</t>
  </si>
  <si>
    <t>Cabo de cobre de 4 mm², isolamento 750 V - isolação em PVC 70°C</t>
  </si>
  <si>
    <t>39.02.030</t>
  </si>
  <si>
    <t>Cabo de cobre de 6 mm², isolamento 750 V - isolação em PVC 70°C</t>
  </si>
  <si>
    <t>39.02.040</t>
  </si>
  <si>
    <t>Cabo de cobre de 10 mm², isolamento 750 V - isolação em PVC 70°C</t>
  </si>
  <si>
    <t>39.03</t>
  </si>
  <si>
    <t>Cabo de cobre, isolamento 0,6/1kV, isolação em PVC 70°C</t>
  </si>
  <si>
    <t>39.03.160</t>
  </si>
  <si>
    <t>Cabo de cobre de 1,5 mm², isolamento 0,6/1 kV - isolação em PVC 70°C</t>
  </si>
  <si>
    <t>39.03.170</t>
  </si>
  <si>
    <t>Cabo de cobre de 2,5 mm², isolamento 0,6/1 kV - isolação em PVC 70°C</t>
  </si>
  <si>
    <t>39.03.174</t>
  </si>
  <si>
    <t>Cabo de cobre de 4 mm², isolamento 0,6/1 kV - isolação em PVC 70°C.</t>
  </si>
  <si>
    <t>39.03.178</t>
  </si>
  <si>
    <t>Cabo de cobre de 6 mm², isolamento 0,6/1 kV - isolação em PVC 70°C</t>
  </si>
  <si>
    <t>39.03.182</t>
  </si>
  <si>
    <t>Cabo de cobre de 10 mm², isolamento 0,6/1 kV - isolação em PVC 70°C</t>
  </si>
  <si>
    <t>39.04</t>
  </si>
  <si>
    <t>Cabo de cobre nu, têmpera mole, classe 2</t>
  </si>
  <si>
    <t>39.04.050</t>
  </si>
  <si>
    <t>Cabo de cobre nu, têmpera mole, classe 2, de 16 mm²</t>
  </si>
  <si>
    <t>39.04.060</t>
  </si>
  <si>
    <t>Cabo de cobre nu, têmpera mole, classe 2, de 25 mm²</t>
  </si>
  <si>
    <t>39.04.070</t>
  </si>
  <si>
    <t>Cabo de cobre nu, têmpera mole, classe 2, de 35 mm²</t>
  </si>
  <si>
    <t>39.04.080</t>
  </si>
  <si>
    <t>Cabo de cobre nu, têmpera mole, classe 2, de 50 mm²</t>
  </si>
  <si>
    <t>39.04.100</t>
  </si>
  <si>
    <t>Cabo de cobre nu, têmpera mole, classe 2, de 70 mm²</t>
  </si>
  <si>
    <t>39.04.120</t>
  </si>
  <si>
    <t>Cabo de cobre nu, têmpera mole, classe 2, de 95 mm²</t>
  </si>
  <si>
    <t>39.04.180</t>
  </si>
  <si>
    <t>Cabo de cobre nu, têmpera mole, classe 2, de 185 mm²</t>
  </si>
  <si>
    <t>39.05</t>
  </si>
  <si>
    <t>Cabo de cobre tripolar, isolamento 8,7/15 kV, isolação EPR 90°C</t>
  </si>
  <si>
    <t>39.05.070</t>
  </si>
  <si>
    <t>Cabo de cobre de 3x35 mm², isolamento 8,7/15 kV - isolação EPR 90°C</t>
  </si>
  <si>
    <t>39.06</t>
  </si>
  <si>
    <t>Cabo de cobre unipolar, isolamento 8,7/15 kV, isolação EPR 90°C</t>
  </si>
  <si>
    <t>39.06.060</t>
  </si>
  <si>
    <t>39.06.070</t>
  </si>
  <si>
    <t>39.06.074</t>
  </si>
  <si>
    <t>39.06.084</t>
  </si>
  <si>
    <t>39.09</t>
  </si>
  <si>
    <t>Conectores</t>
  </si>
  <si>
    <t>39.09.010</t>
  </si>
  <si>
    <t>39.09.020</t>
  </si>
  <si>
    <t>Conector split-bolt para cabo de 25 mm², latão, simples</t>
  </si>
  <si>
    <t>39.09.040</t>
  </si>
  <si>
    <t>Conector split-bolt para cabo de 35 mm², latão, simples</t>
  </si>
  <si>
    <t>39.09.060</t>
  </si>
  <si>
    <t>Conector split-bolt para cabo de 50 mm², latão, simples</t>
  </si>
  <si>
    <t>39.09.100</t>
  </si>
  <si>
    <t>Conector split-bolt para cabo de 25 mm², latão, com rabicho</t>
  </si>
  <si>
    <t>39.09.120</t>
  </si>
  <si>
    <t>Conector split-bolt para cabo de 35 mm², latão, com rabicho</t>
  </si>
  <si>
    <t>39.09.140</t>
  </si>
  <si>
    <t>Conector split-bolt para cabo de 50 mm², latão, com rabicho</t>
  </si>
  <si>
    <t>39.10</t>
  </si>
  <si>
    <t>Terminais de pressão e compressão</t>
  </si>
  <si>
    <t>39.10.050</t>
  </si>
  <si>
    <t>Terminal de compressão para cabo de 2,5 mm²</t>
  </si>
  <si>
    <t>39.10.060</t>
  </si>
  <si>
    <t>Terminal de pressão/compressão para cabo de 6 até 10 mm²</t>
  </si>
  <si>
    <t>39.10.080</t>
  </si>
  <si>
    <t>Terminal de pressão/compressão para cabo de 16 mm²</t>
  </si>
  <si>
    <t>39.10.120</t>
  </si>
  <si>
    <t>Terminal de pressão/compressão para cabo de 25 mm²</t>
  </si>
  <si>
    <t>39.10.130</t>
  </si>
  <si>
    <t>Terminal de pressão/compressão para cabo de 35 mm²</t>
  </si>
  <si>
    <t>39.10.160</t>
  </si>
  <si>
    <t>Terminal de pressão/compressão para cabo de 50 mm²</t>
  </si>
  <si>
    <t>39.10.200</t>
  </si>
  <si>
    <t>Terminal de pressão/compressão para cabo de 70 mm²</t>
  </si>
  <si>
    <t>39.10.240</t>
  </si>
  <si>
    <t>Terminal de pressão/compressão para cabo de 95 mm²</t>
  </si>
  <si>
    <t>39.10.246</t>
  </si>
  <si>
    <t>Terminal de pressão/compressão para cabo de 120 mm²</t>
  </si>
  <si>
    <t>39.10.250</t>
  </si>
  <si>
    <t>Terminal de pressão/compressão para cabo de 150 mm²</t>
  </si>
  <si>
    <t>39.10.280</t>
  </si>
  <si>
    <t>Terminal de pressão/compressão para cabo de 185 mm²</t>
  </si>
  <si>
    <t>39.10.300</t>
  </si>
  <si>
    <t>Terminal de pressão/compressão para cabo de 240 mm²</t>
  </si>
  <si>
    <t>39.11</t>
  </si>
  <si>
    <t>Fios e cabos telefônicos</t>
  </si>
  <si>
    <t>39.11.020</t>
  </si>
  <si>
    <t>Cabo telefônico CI, com 10 pares de 0,50 mm, para centrais telefônicas, equipamentos e rede interna</t>
  </si>
  <si>
    <t>39.11.040</t>
  </si>
  <si>
    <t>Cabo telefônico CI, com 20 pares de 0,50 mm, para centrais telefônicas, equipamentos e rede interna</t>
  </si>
  <si>
    <t>39.11.080</t>
  </si>
  <si>
    <t>Cabo telefônico CI, com 50 pares de 0,50 mm, para centrais telefônicas, equipamentos e rede interna</t>
  </si>
  <si>
    <t>39.11.090</t>
  </si>
  <si>
    <t>Fio telefônico tipo FI-60, para ligação de aparelhos telefônicos</t>
  </si>
  <si>
    <t>39.11.110</t>
  </si>
  <si>
    <t>Fio telefônico externo tipo FE-160</t>
  </si>
  <si>
    <t>39.11.120</t>
  </si>
  <si>
    <t>Cabo telefônico CTP-APL-SN, com 10 pares de 0,50 mm, para cotos de transição em caixas e entradas</t>
  </si>
  <si>
    <t>39.11.190</t>
  </si>
  <si>
    <t>Cabo telefônico CCE-APL, com 4 pares de 0,50 mm, para conexões em rede externa</t>
  </si>
  <si>
    <t>39.11.210</t>
  </si>
  <si>
    <t>Cabo telefônico secundário de distribuição CTP-APL, com 20 pares de 0,50 mm, para rede externa</t>
  </si>
  <si>
    <t>39.11.230</t>
  </si>
  <si>
    <t>Cabo telefônico secundário de distribuição CTP-APL, com 50 pares de 0,50 mm, para rede externa</t>
  </si>
  <si>
    <t>39.11.240</t>
  </si>
  <si>
    <t>Cabo telefônico secundário de distribuição CTP-APL, com 100 pares de 0,50 mm, para rede externa</t>
  </si>
  <si>
    <t>39.11.270</t>
  </si>
  <si>
    <t>Cabo telefônico secundário de distribuição CTP-APL-G, com 10 pares de 0,50 mm, para rede subterrânea</t>
  </si>
  <si>
    <t>39.11.280</t>
  </si>
  <si>
    <t>Cabo telefônico secundário de distribuição CTP-APL-G, com 20 pares de 0,50 mm, para rede subterrânea</t>
  </si>
  <si>
    <t>39.11.300</t>
  </si>
  <si>
    <t>Cabo telefônico secundário de distribuição CTP-APL-G, com 50 pares de 0,50 mm, para rede subterrânea</t>
  </si>
  <si>
    <t>39.11.400</t>
  </si>
  <si>
    <t>Cabo telefônico secundário de distribuição CTP-APL, com 10 pares de 0,65 mm, para rede externa</t>
  </si>
  <si>
    <t>39.11.410</t>
  </si>
  <si>
    <t>Cabo telefônico secundário de distribuição CTP-APL, com 20 pares de 0,65 mm, para rede externa</t>
  </si>
  <si>
    <t>39.11.430</t>
  </si>
  <si>
    <t>Cabo telefônico secundário de distribuição CTP-APL, com 50 pares de 0,65 mm, para rede externa</t>
  </si>
  <si>
    <t>39.12</t>
  </si>
  <si>
    <t>Cabo de cobre flexível, isolamento 600 V, isolação em VC/E 105°C</t>
  </si>
  <si>
    <t>39.12.510</t>
  </si>
  <si>
    <t>Cabo de cobre flexível blindado de 2 x 1,5 mm², isolamento 600V, isolação em VC/E 105°C - para detecção de incêndio</t>
  </si>
  <si>
    <t>39.12.520</t>
  </si>
  <si>
    <t>Cabo de cobre flexível blindado de 3 x 1,5 mm², isolamento 600V, isolação em VC/E 105°C - para detecção de incêndio</t>
  </si>
  <si>
    <t>39.12.530</t>
  </si>
  <si>
    <t>Cabo de cobre flexível blindado de 2 x 2,5 mm², isolamento 600V, isolação em VC/E 105°C - para detecção de incêndio</t>
  </si>
  <si>
    <t>39.14</t>
  </si>
  <si>
    <t>Cabo de alumínio nu com alma de aço</t>
  </si>
  <si>
    <t>39.14.010</t>
  </si>
  <si>
    <t>Cabo de alumínio nu com alma de aço CAA, 1/0 AWG - Raven</t>
  </si>
  <si>
    <t>39.14.050</t>
  </si>
  <si>
    <t>Cabo de alumínio nu com alma de aço CAA, 4 AWG - Swan</t>
  </si>
  <si>
    <t>39.15</t>
  </si>
  <si>
    <t>Cabo de alumínio nu sem alma de aço</t>
  </si>
  <si>
    <t>39.15.040</t>
  </si>
  <si>
    <t>Cabo de alumínio nu sem alma de aço CA, 2 AWG - Iris</t>
  </si>
  <si>
    <t>39.15.070</t>
  </si>
  <si>
    <t>Cabo de alumínio nu sem alma de aço CA, 2/0 AWG - Aster</t>
  </si>
  <si>
    <t>39.18</t>
  </si>
  <si>
    <t>Cabo para transmissão de dados</t>
  </si>
  <si>
    <t>39.18.100</t>
  </si>
  <si>
    <t>Cabo coaxial tipo RG 6</t>
  </si>
  <si>
    <t>39.18.104</t>
  </si>
  <si>
    <t>Cabo coaxial tipo RG 11</t>
  </si>
  <si>
    <t>39.18.106</t>
  </si>
  <si>
    <t>Cabo coaxial tipo RG 59</t>
  </si>
  <si>
    <t>39.18.110</t>
  </si>
  <si>
    <t>Cabo coaxial tipo RGC 06</t>
  </si>
  <si>
    <t>39.18.114</t>
  </si>
  <si>
    <t>Cabo coaxial tipo RGC 59</t>
  </si>
  <si>
    <t>39.18.120</t>
  </si>
  <si>
    <t>Cabo para rede U/UTP 23 AWG com 4 pares - categoria 6A</t>
  </si>
  <si>
    <t>39.18.126</t>
  </si>
  <si>
    <t>Cabo para rede 24 AWG com 4 pares, categoria 6</t>
  </si>
  <si>
    <t>39.20</t>
  </si>
  <si>
    <t>Reparos, conservações e complementos - GRUPO 39</t>
  </si>
  <si>
    <t>39.20.010</t>
  </si>
  <si>
    <t>Recolocação de condutor aparente com diâmetro externo até 6,5 mm</t>
  </si>
  <si>
    <t>Conector prensa-cabo de 3/4´</t>
  </si>
  <si>
    <t>39.20.030</t>
  </si>
  <si>
    <t>Recolocação de condutor aparente com diâmetro externo acima de 6,5 mm</t>
  </si>
  <si>
    <t>39.21</t>
  </si>
  <si>
    <t>Cabo de cobre flexível, isolamento 0,6/1 kV, isolação em HEPR 90°C</t>
  </si>
  <si>
    <t>39.21.010</t>
  </si>
  <si>
    <t>Cabo de cobre flexível de 1,5 mm², isolamento 0,6/1kV - isolação HEPR 90°C</t>
  </si>
  <si>
    <t>39.21.020</t>
  </si>
  <si>
    <t>Cabo de cobre flexível de 2,5 mm², isolamento 0,6/1kV - isolação HEPR 90°C</t>
  </si>
  <si>
    <t>39.21.030</t>
  </si>
  <si>
    <t>Cabo de cobre flexível de 4 mm², isolamento 0,6/1kV - isolação HEPR 90°C</t>
  </si>
  <si>
    <t>39.21.040</t>
  </si>
  <si>
    <t>Cabo de cobre flexível de 6 mm², isolamento 0,6/1kV - isolação HEPR 90°C</t>
  </si>
  <si>
    <t>39.21.050</t>
  </si>
  <si>
    <t>Cabo de cobre flexível de 10 mm², isolamento 0,6/1kV - isolação HEPR 90°C</t>
  </si>
  <si>
    <t>39.21.060</t>
  </si>
  <si>
    <t>Cabo de cobre flexível de 16 mm², isolamento 0,6/1kV - isolação HEPR 90°C</t>
  </si>
  <si>
    <t>39.21.070</t>
  </si>
  <si>
    <t>Cabo de cobre flexível de 25 mm², isolamento 0,6/1kV - isolação HEPR 90°C</t>
  </si>
  <si>
    <t>39.21.080</t>
  </si>
  <si>
    <t>Cabo de cobre flexível de 35 mm², isolamento 0,6/1kV - isolação HEPR 90°C</t>
  </si>
  <si>
    <t>39.21.090</t>
  </si>
  <si>
    <t>Cabo de cobre flexível de 50 mm², isolamento 0,6/1kV - isolação HEPR 90°C</t>
  </si>
  <si>
    <t>39.21.100</t>
  </si>
  <si>
    <t>Cabo de cobre flexível de 70 mm², isolamento 0,6/1kV - isolação HEPR 90°C</t>
  </si>
  <si>
    <t>39.21.110</t>
  </si>
  <si>
    <t>Cabo de cobre flexível de 95 mm², isolamento 0,6/1kV - isolação HEPR 90°C</t>
  </si>
  <si>
    <t>39.21.120</t>
  </si>
  <si>
    <t>Cabo de cobre flexível de 120 mm², isolamento 0,6/1kV - isolação HEPR 90°C</t>
  </si>
  <si>
    <t>39.21.130</t>
  </si>
  <si>
    <t>Cabo de cobre flexível de 185 mm², isolamento 0,6/1kV - isolação HEPR 90°C</t>
  </si>
  <si>
    <t>39.21.140</t>
  </si>
  <si>
    <t>Cabo de cobre flexível de 240 mm², isolamento 0,6/1kV - isolação HEPR 90°C</t>
  </si>
  <si>
    <t>39.21.201</t>
  </si>
  <si>
    <t>Cabo de cobre flexível de 2 x 2,5 mm², isolamento 0,6/1 kV - isolação HEPR 90°C</t>
  </si>
  <si>
    <t>39.21.230</t>
  </si>
  <si>
    <t>Cabo de cobre flexível de 3 x 1,5 mm², isolamento 0,6/1 kV - isolação HEPR 90°C</t>
  </si>
  <si>
    <t>39.21.231</t>
  </si>
  <si>
    <t>Cabo de cobre flexível de 3 x 2,5 mm², isolamento 0,6/1 kV - isolação HEPR 90°C</t>
  </si>
  <si>
    <t>39.21.234</t>
  </si>
  <si>
    <t>Cabo de cobre flexível de 3 x 10 mm², isolamento 0,6/1 kV - isolação HEPR 90°C</t>
  </si>
  <si>
    <t>39.21.236</t>
  </si>
  <si>
    <t>Cabo de cobre flexível de 3 x 25 mm², isolamento 0,6/1 kV - isolação HEPR 90°C</t>
  </si>
  <si>
    <t>39.21.237</t>
  </si>
  <si>
    <t>Cabo de cobre flexível de 3 x 35 mm², isolamento 0,6/1 kV - isolação HEPR 90°C</t>
  </si>
  <si>
    <t>39.21.254</t>
  </si>
  <si>
    <t>Cabo de cobre flexível de 4 x 10 mm², isolamento 0,6/1 kV - isolação HEPR 90°C</t>
  </si>
  <si>
    <t>39.24</t>
  </si>
  <si>
    <t>Cabo de cobre flexível, isolamento 500 V, isolação PP 70°C</t>
  </si>
  <si>
    <t>39.24.151</t>
  </si>
  <si>
    <t>39.24.152</t>
  </si>
  <si>
    <t>39.24.153</t>
  </si>
  <si>
    <t>39.24.154</t>
  </si>
  <si>
    <t>39.24.173</t>
  </si>
  <si>
    <t>39.24.174</t>
  </si>
  <si>
    <t>39.25</t>
  </si>
  <si>
    <t>Cabo de cobre unipolar, isolamento 15/25 kV, isolação EPR 90 °C / 105 °C</t>
  </si>
  <si>
    <t>39.25.020</t>
  </si>
  <si>
    <t>Cabo de cobre de 35 mm², isolamento 15/25 kV - isolação EPR 105°C</t>
  </si>
  <si>
    <t>39.25.030</t>
  </si>
  <si>
    <t>Cabo de cobre de 50 mm², isolamento 15/25 kV - isolação EPR 105°C</t>
  </si>
  <si>
    <t>39.26</t>
  </si>
  <si>
    <t>Cabo de cobre flexível, isolamento 0,6/1kV - isolação HEPR 90° C - baixa emissão fumaça e gases</t>
  </si>
  <si>
    <t>39.26.010</t>
  </si>
  <si>
    <t>Cabo de cobre flexível de 1,5 mm², isolamento 0,6/1 kV - isolação HEPR 90°C - baixa emissão de fumaça e gases</t>
  </si>
  <si>
    <t>39.26.020</t>
  </si>
  <si>
    <t>Cabo de cobre flexível de 2,5 mm², isolamento 0,6/1 kV - isolação HEPR 90°C - baixa emissão de fumaça e gases</t>
  </si>
  <si>
    <t>39.26.030</t>
  </si>
  <si>
    <t>Cabo de cobre flexível de 4 mm², isolamento 0,6/1 kV -  isolação HEPR 90°C - baixa emissão de fumaça e gases</t>
  </si>
  <si>
    <t>39.26.040</t>
  </si>
  <si>
    <t>Cabo de cobre flexível de 6 mm², isolamento 0,6/1 kV - isolação HEPR 90°C - baixa emissão de fumaça e gases</t>
  </si>
  <si>
    <t>39.26.050</t>
  </si>
  <si>
    <t>Cabo de cobre flexível de 10 mm², isolamento 0,6/1 kV - isolação HEPR 90°C - baixa emissão de fumaça e gases</t>
  </si>
  <si>
    <t>39.26.060</t>
  </si>
  <si>
    <t>Cabo de cobre flexível de 16 mm², isolamento 0,6/1 kV - isolação HEPR 90°C - baixa emissão de fumaça e gases</t>
  </si>
  <si>
    <t>39.26.070</t>
  </si>
  <si>
    <t>Cabo de cobre flexível de 25 mm², isolamento 0,6/1 kV - isolação HEPR 90°C - baixa emissão de fumaça e gases</t>
  </si>
  <si>
    <t>39.26.080</t>
  </si>
  <si>
    <t>Cabo de cobre flexível de 35 mm², isolamento 0,6/1 kV - isolação HEPR 90°C - baixa emissão de fumaça e gases</t>
  </si>
  <si>
    <t>39.26.090</t>
  </si>
  <si>
    <t>Cabo de cobre flexível de 50 mm², isolamento 0,6/1 kV - isolação HEPR 90°C - baixa emissão de fumaça e gases</t>
  </si>
  <si>
    <t>39.26.100</t>
  </si>
  <si>
    <t>Cabo de cobre flexível de 70 mm², isolamento 0,6/1 kV - isolação HEPR 90°C - baixa emissão de fumaça e gases</t>
  </si>
  <si>
    <t>39.26.110</t>
  </si>
  <si>
    <t>Cabo de cobre flexível de 95 mm², isolamento 0,6/1 kV - isolação HEPR 90°C - baixa emissão de fumaça e gases</t>
  </si>
  <si>
    <t>39.26.120</t>
  </si>
  <si>
    <t>Cabo de cobre flexível de 120 mm², isolamento 0,6/1 kV - isolação HEPR 90°C - baixa emissão de fumaça e gases</t>
  </si>
  <si>
    <t>39.26.130</t>
  </si>
  <si>
    <t>Cabo de cobre flexível de 150 mm², isolamento 0,6/1 kV - isolação HEPR 90°C - baixa emissão de fumaça e gases</t>
  </si>
  <si>
    <t>39.26.140</t>
  </si>
  <si>
    <t>Cabo de cobre flexível de 185 mm², isolamento 0,6/1 kV - isolação HEPR 90°C - baixa emissão de fumaça e gases</t>
  </si>
  <si>
    <t>39.26.150</t>
  </si>
  <si>
    <t>Cabo de cobre flexível de 240 mm², isolamento 0,6/1 kV - isolação HEPR 90°C - baixa emissão de fumaça e gases</t>
  </si>
  <si>
    <t>39.27</t>
  </si>
  <si>
    <t>Cabo óptico</t>
  </si>
  <si>
    <t>39.27.010</t>
  </si>
  <si>
    <t>Cabo óptico de terminação, 2 fibras, 50/125 µm - uso interno/externo</t>
  </si>
  <si>
    <t>39.27.020</t>
  </si>
  <si>
    <t>Cabo óptico multimodo, 4 fibras, 50/125 µm - uso interno/externo</t>
  </si>
  <si>
    <t>39.27.030</t>
  </si>
  <si>
    <t>Cabo óptico multimodo, 6 fibras, 50/125 µm - uso interno/externo</t>
  </si>
  <si>
    <t>39.27.110</t>
  </si>
  <si>
    <t>Cabo óptico multimodo, núcleo geleado, 4 fibras, 50/125 µm - uso externo</t>
  </si>
  <si>
    <t>39.27.120</t>
  </si>
  <si>
    <t>Cabo óptico multimodo, núcleo geleado, 6 fibras, 50/125 µm - uso externo</t>
  </si>
  <si>
    <t>39.29</t>
  </si>
  <si>
    <t>Cabo de cobre flexível, isolamento 750 V - isolação 70°C, baixa emissão de fumaça e gases</t>
  </si>
  <si>
    <t>39.29.110</t>
  </si>
  <si>
    <t>39.29.111</t>
  </si>
  <si>
    <t>39.29.112</t>
  </si>
  <si>
    <t>39.29.113</t>
  </si>
  <si>
    <t>39.29.114</t>
  </si>
  <si>
    <t>39.30</t>
  </si>
  <si>
    <t>39.30.010</t>
  </si>
  <si>
    <t>Cabo torcido flexível de 2 x 2,5 mm², isolação em PVC antichama</t>
  </si>
  <si>
    <t>40</t>
  </si>
  <si>
    <t>DISTRIBUIÇÃO DE FORÇA E COMANDO DE ENERGIA ELÉTRICA E TELEFONIA</t>
  </si>
  <si>
    <t>40.01</t>
  </si>
  <si>
    <t>Caixa de passagem estampada</t>
  </si>
  <si>
    <t>40.01.020</t>
  </si>
  <si>
    <t>Caixa de ferro estampada 4´ x 2´</t>
  </si>
  <si>
    <t>40.01.040</t>
  </si>
  <si>
    <t>Caixa de ferro estampada 4´ x 4´</t>
  </si>
  <si>
    <t>40.01.080</t>
  </si>
  <si>
    <t>Caixa de ferro estampada octogonal fundo móvel 4´ x 4´</t>
  </si>
  <si>
    <t>40.01.090</t>
  </si>
  <si>
    <t>Caixa de ferro estampada octogonal de 3´ x 3´</t>
  </si>
  <si>
    <t>40.02</t>
  </si>
  <si>
    <t>Caixa de passagem com tampa</t>
  </si>
  <si>
    <t>40.02.010</t>
  </si>
  <si>
    <t>Caixa de tomada em alumínio para piso 4´ x 4´</t>
  </si>
  <si>
    <t>40.02.020</t>
  </si>
  <si>
    <t>Caixa de passagem em chapa, com tampa parafusada, 100 x 100 x 80 mm</t>
  </si>
  <si>
    <t>40.02.040</t>
  </si>
  <si>
    <t>Caixa de passagem em chapa, com tampa parafusada, 150 x 150 x 80 mm</t>
  </si>
  <si>
    <t>40.02.060</t>
  </si>
  <si>
    <t>Caixa de passagem em chapa, com tampa parafusada, 200 x 200 x 100 mm</t>
  </si>
  <si>
    <t>40.02.080</t>
  </si>
  <si>
    <t>Caixa de passagem em chapa, com tampa parafusada, 300 x 300 x 120 mm</t>
  </si>
  <si>
    <t>40.02.100</t>
  </si>
  <si>
    <t>Caixa de passagem em chapa, com tampa parafusada, 400 x 400 x 150 mm</t>
  </si>
  <si>
    <t>40.02.120</t>
  </si>
  <si>
    <t>Caixa de passagem em chapa, com tampa parafusada, 500 x 500 x 150 mm</t>
  </si>
  <si>
    <t>40.02.440</t>
  </si>
  <si>
    <t>Caixa em alumínio fundido à prova de tempo, umidade, gases, vapores e pó, 150 x 150 x 150 mm</t>
  </si>
  <si>
    <t>40.02.450</t>
  </si>
  <si>
    <t>Caixa em alumínio fundido à prova de tempo, umidade, gases, vapores e pó, 200 x 200 x 200 mm</t>
  </si>
  <si>
    <t>40.02.460</t>
  </si>
  <si>
    <t>Caixa em alumínio fundido à prova de tempo, umidade, gases, vapores e pó, 240 x 240 x 150 mm</t>
  </si>
  <si>
    <t>40.02.470</t>
  </si>
  <si>
    <t>Caixa em alumínio fundido à prova de tempo, umidade, gases, vapores e pó, 445 x 350 x 220 mm</t>
  </si>
  <si>
    <t>40.02.600</t>
  </si>
  <si>
    <t>Caixa de passagem em alumínio fundido à prova de tempo, 100 x 100 mm</t>
  </si>
  <si>
    <t>40.02.610</t>
  </si>
  <si>
    <t>Caixa de passagem em alumínio fundido à prova de tempo, 200 x 200 mm</t>
  </si>
  <si>
    <t>40.02.620</t>
  </si>
  <si>
    <t>Caixa de passagem em alumínio fundido à prova de tempo, 300 x 300 mm</t>
  </si>
  <si>
    <t>40.04</t>
  </si>
  <si>
    <t>Tomadas</t>
  </si>
  <si>
    <t>40.04.080</t>
  </si>
  <si>
    <t>40.04.090</t>
  </si>
  <si>
    <t>Tomada RJ 11 para telefone, sem placa</t>
  </si>
  <si>
    <t>40.04.096</t>
  </si>
  <si>
    <t>Tomada RJ 45 para rede de dados, com placa</t>
  </si>
  <si>
    <t>40.04.140</t>
  </si>
  <si>
    <t>Tomada 3P+T de 32 A, blindada industrial de sobrepor negativa</t>
  </si>
  <si>
    <t>40.04.146</t>
  </si>
  <si>
    <t>Tomada 3P+T de 63 A, blindada industrial de embutir</t>
  </si>
  <si>
    <t>40.04.230</t>
  </si>
  <si>
    <t>Tomada de canaleta/perfilado universal 2P+T, com caixa e tampa</t>
  </si>
  <si>
    <t>40.04.340</t>
  </si>
  <si>
    <t>Plugue e tomada 2P+T de 16 A de sobrepor - 380 / 440 V</t>
  </si>
  <si>
    <t>40.04.390</t>
  </si>
  <si>
    <t>Tomada de energia quadrada com rabicho de 10 A - 250 V , para instalação em painel / rodapé / caixa de tomadas</t>
  </si>
  <si>
    <t>40.04.450</t>
  </si>
  <si>
    <t>Tomada 2P+T de 10 A - 250 V, completa</t>
  </si>
  <si>
    <t>40.04.460</t>
  </si>
  <si>
    <t>Tomada 2P+T de 20 A - 250 V, completa</t>
  </si>
  <si>
    <t>40.04.470</t>
  </si>
  <si>
    <t>Conjunto 2 tomadas 2P+T de 10 A, completo</t>
  </si>
  <si>
    <t>40.04.480</t>
  </si>
  <si>
    <t>Conjunto 1 interruptor simples e 1 tomada 2P+T de 10 A, completo</t>
  </si>
  <si>
    <t>40.04.490</t>
  </si>
  <si>
    <t>Conjunto 2 interruptores simples e 1 tomada 2P+T de 10 A, completo</t>
  </si>
  <si>
    <t>40.05</t>
  </si>
  <si>
    <t>Interruptores e minuterias</t>
  </si>
  <si>
    <t>40.05.020</t>
  </si>
  <si>
    <t>Interruptor com 1 tecla simples e placa</t>
  </si>
  <si>
    <t>40.05.040</t>
  </si>
  <si>
    <t>Interruptor com 2 teclas simples e placa</t>
  </si>
  <si>
    <t>40.05.060</t>
  </si>
  <si>
    <t>Interruptor com 3 teclas simples e placa</t>
  </si>
  <si>
    <t>40.05.080</t>
  </si>
  <si>
    <t>Interruptor com 1 tecla paralelo e placa</t>
  </si>
  <si>
    <t>40.05.100</t>
  </si>
  <si>
    <t>Interruptor com 2 teclas paralelo e placa</t>
  </si>
  <si>
    <t>40.05.120</t>
  </si>
  <si>
    <t>Interruptor com 2 teclas, 1 simples, 1 paralelo e placa</t>
  </si>
  <si>
    <t>40.05.140</t>
  </si>
  <si>
    <t>Interruptor com 3 teclas, 2 simples, 1 paralelo e placa</t>
  </si>
  <si>
    <t>40.05.160</t>
  </si>
  <si>
    <t>Interruptor com 3 teclas, 1 simples, 2 paralelo e placa</t>
  </si>
  <si>
    <t>40.05.170</t>
  </si>
  <si>
    <t>Interruptor bipolar paralelo, 1 tecla dupla e placa</t>
  </si>
  <si>
    <t>40.05.180</t>
  </si>
  <si>
    <t>Interruptor bipolar simples, 1 tecla dupla e placa</t>
  </si>
  <si>
    <t>40.05.320</t>
  </si>
  <si>
    <t>Pulsador 2 A - 250 V, para minuteria com placa</t>
  </si>
  <si>
    <t>40.05.330</t>
  </si>
  <si>
    <t>Variador de luminosidade rotativo até 1000 W, 127/220 V, com placa</t>
  </si>
  <si>
    <t>40.05.340</t>
  </si>
  <si>
    <t>Sensor de presença para teto, com fotocélula, para lâmpada qualquer</t>
  </si>
  <si>
    <t>40.05.350</t>
  </si>
  <si>
    <t>Sensor de presença infravermelho passivo e microondas, alcance de 12 m - sem fio</t>
  </si>
  <si>
    <t>40.06</t>
  </si>
  <si>
    <t>Conduletes</t>
  </si>
  <si>
    <t>40.06.040</t>
  </si>
  <si>
    <t>Condulete metálico de 3/4´</t>
  </si>
  <si>
    <t>40.06.060</t>
  </si>
  <si>
    <t>Condulete metálico de 1´</t>
  </si>
  <si>
    <t>40.06.080</t>
  </si>
  <si>
    <t>Condulete metálico de 1 1/4´</t>
  </si>
  <si>
    <t>40.06.100</t>
  </si>
  <si>
    <t>Condulete metálico de 1 1/2´</t>
  </si>
  <si>
    <t>40.06.120</t>
  </si>
  <si>
    <t>Condulete metálico de 2´</t>
  </si>
  <si>
    <t>40.06.140</t>
  </si>
  <si>
    <t>Condulete metálico de 2 1/2´</t>
  </si>
  <si>
    <t>40.06.160</t>
  </si>
  <si>
    <t>Condulete metálico de 3´</t>
  </si>
  <si>
    <t>40.06.170</t>
  </si>
  <si>
    <t>Condulete metálico de 4´</t>
  </si>
  <si>
    <t>40.06.510</t>
  </si>
  <si>
    <t>Condulete em PVC de 1´ - com tampa</t>
  </si>
  <si>
    <t>40.07</t>
  </si>
  <si>
    <t>Caixa de passagem em PVC</t>
  </si>
  <si>
    <t>40.07.010</t>
  </si>
  <si>
    <t>Caixa em PVC de 4´ x 2´</t>
  </si>
  <si>
    <t>40.07.020</t>
  </si>
  <si>
    <t>Caixa em PVC de 4´ x 4´</t>
  </si>
  <si>
    <t>40.07.040</t>
  </si>
  <si>
    <t>Caixa em PVC octogonal de 4´ x 4´</t>
  </si>
  <si>
    <t>40.10</t>
  </si>
  <si>
    <t>Contator</t>
  </si>
  <si>
    <t>40.10.016</t>
  </si>
  <si>
    <t>Contator de potência 12 A - 1na+1nf</t>
  </si>
  <si>
    <t>40.10.020</t>
  </si>
  <si>
    <t>Contator de potência 9 A - 2na+2nf</t>
  </si>
  <si>
    <t>40.10.040</t>
  </si>
  <si>
    <t>Contator de potência 12 A - 2na+2nf</t>
  </si>
  <si>
    <t>40.10.060</t>
  </si>
  <si>
    <t>Contator de potência 16 A - 2na+2nf</t>
  </si>
  <si>
    <t>40.10.080</t>
  </si>
  <si>
    <t>Contator de potência 22 A/25 A - 2na+2nf</t>
  </si>
  <si>
    <t>40.10.100</t>
  </si>
  <si>
    <t>Contator de potência 32 A - 2na+2nf</t>
  </si>
  <si>
    <t>40.10.106</t>
  </si>
  <si>
    <t>40.10.110</t>
  </si>
  <si>
    <t>Contator de potência 50 A - 2na+2nf</t>
  </si>
  <si>
    <t>40.10.136</t>
  </si>
  <si>
    <t>Contator de potência 110 A - 2na+2nf</t>
  </si>
  <si>
    <t>40.10.140</t>
  </si>
  <si>
    <t>Contator de potência 150 A - 2na+2nf</t>
  </si>
  <si>
    <t>40.10.150</t>
  </si>
  <si>
    <t>Contator de potência 220 A - 2na+2nf</t>
  </si>
  <si>
    <t>40.10.500</t>
  </si>
  <si>
    <t>Minicontator auxiliar - 4na</t>
  </si>
  <si>
    <t>40.10.510</t>
  </si>
  <si>
    <t>Contator auxiliar - 2na+2nf</t>
  </si>
  <si>
    <t>40.10.520</t>
  </si>
  <si>
    <t>Contator auxiliar - 4na+4nf</t>
  </si>
  <si>
    <t>40.11</t>
  </si>
  <si>
    <t>Relé</t>
  </si>
  <si>
    <t>40.11.010</t>
  </si>
  <si>
    <t>40.11.020</t>
  </si>
  <si>
    <t>Relé bimetálico de sobrecarga para acoplamento direto, faixas de ajuste de 9,0/12 A</t>
  </si>
  <si>
    <t>40.11.030</t>
  </si>
  <si>
    <t>Relé bimetálico de sobrecarga para acoplamento direto, faixas de ajuste de 20/32 A até 50/63 A</t>
  </si>
  <si>
    <t>40.11.050</t>
  </si>
  <si>
    <t>40.11.060</t>
  </si>
  <si>
    <t>40.11.070</t>
  </si>
  <si>
    <t>Relé supervisor trifásico contra falta de fase, inversão de fase e mínima tensão</t>
  </si>
  <si>
    <t>40.11.120</t>
  </si>
  <si>
    <t>40.11.191</t>
  </si>
  <si>
    <t>40.11.230</t>
  </si>
  <si>
    <t>40.11.240</t>
  </si>
  <si>
    <t>Relé de tempo eletrônico de 3 - 30seg 220V 50/60Hz</t>
  </si>
  <si>
    <t>40.11.250</t>
  </si>
  <si>
    <t>Relé de impulso bipolar, 16 A, 250 V CA</t>
  </si>
  <si>
    <t>40.12</t>
  </si>
  <si>
    <t>Chave comutadora e seletora</t>
  </si>
  <si>
    <t>40.12.020</t>
  </si>
  <si>
    <t>Chave comutadora/seletora com 1 polo e 3 posições para 63 A</t>
  </si>
  <si>
    <t>40.12.030</t>
  </si>
  <si>
    <t>Chave comutadora/seletora com 1 polo e 3 posições para 25 A</t>
  </si>
  <si>
    <t>40.12.200</t>
  </si>
  <si>
    <t>Chave comutadora/seletora com 1 pólo e 2 posições para 25 A</t>
  </si>
  <si>
    <t>40.12.210</t>
  </si>
  <si>
    <t>Chave comutadora/seletora com 3 polos e 3 posições para 25 A</t>
  </si>
  <si>
    <t>40.13</t>
  </si>
  <si>
    <t>Amperímetro</t>
  </si>
  <si>
    <t>40.13.010</t>
  </si>
  <si>
    <t>Chave comutadora para amperímetro</t>
  </si>
  <si>
    <t>40.13.040</t>
  </si>
  <si>
    <t>40.14</t>
  </si>
  <si>
    <t>Voltímetro</t>
  </si>
  <si>
    <t>40.14.010</t>
  </si>
  <si>
    <t>Chave comutadora para voltímetro</t>
  </si>
  <si>
    <t>40.14.030</t>
  </si>
  <si>
    <t>Voltímetro de ferro móvel de 96 x 96 mm, escalas variáveis de 0/150 V, 0/250 V, 0/300 V, 0/500 V e 0/600 V</t>
  </si>
  <si>
    <t>40.20</t>
  </si>
  <si>
    <t>Reparos, conservações e complementos - GRUPO 40</t>
  </si>
  <si>
    <t>40.20.050</t>
  </si>
  <si>
    <t>Sinalizador com lâmpada</t>
  </si>
  <si>
    <t>40.20.060</t>
  </si>
  <si>
    <t>Botão de comando duplo sem sinalizador</t>
  </si>
  <si>
    <t>40.20.090</t>
  </si>
  <si>
    <t>Botoeira com retenção para quadro/painel</t>
  </si>
  <si>
    <t>40.20.100</t>
  </si>
  <si>
    <t>Botoeira de comando liga-desliga, sem sinalização</t>
  </si>
  <si>
    <t>40.20.110</t>
  </si>
  <si>
    <t>Alarme sonoro bitonal 220 V para painel de comando</t>
  </si>
  <si>
    <t>40.20.120</t>
  </si>
  <si>
    <t>Placa de 4´ x 2´</t>
  </si>
  <si>
    <t>40.20.140</t>
  </si>
  <si>
    <t>Placa de 4´ x 4´</t>
  </si>
  <si>
    <t>40.20.200</t>
  </si>
  <si>
    <t>Chave de boia normalmente fechada ou aberta</t>
  </si>
  <si>
    <t>40.20.240</t>
  </si>
  <si>
    <t>Plugue com 2P+T de 10A, 250V</t>
  </si>
  <si>
    <t>40.20.250</t>
  </si>
  <si>
    <t>Plugue prolongador com 2P+T de 10A, 250V</t>
  </si>
  <si>
    <t>40.20.300</t>
  </si>
  <si>
    <t>Chave de nível tipo boia pendular (pera), com contato microswitch</t>
  </si>
  <si>
    <t>40.20.310</t>
  </si>
  <si>
    <t>Placa/espelho em latão escovado 4´ x 4´, para 02 tomadas elétrica</t>
  </si>
  <si>
    <t>40.20.320</t>
  </si>
  <si>
    <t>Placa/espelho em latão escovado 4´ x 4´, para 01 tomada elétrica</t>
  </si>
  <si>
    <t>41</t>
  </si>
  <si>
    <t>ILUMINAÇÃO</t>
  </si>
  <si>
    <t>41.02</t>
  </si>
  <si>
    <t>Lâmpadas</t>
  </si>
  <si>
    <t>41.04</t>
  </si>
  <si>
    <t>Acessórios para iluminação</t>
  </si>
  <si>
    <t>41.04.020</t>
  </si>
  <si>
    <t>Receptáculo de porcelana com parafuso de fixação com rosca E-27</t>
  </si>
  <si>
    <t>41.04.050</t>
  </si>
  <si>
    <t>Trilho eletrificado de alimentação com 1 circuito, em alumínio com pintura na cor branco, inclusive acessórios</t>
  </si>
  <si>
    <t>41.05</t>
  </si>
  <si>
    <t>Lâmpada de descarga de alta potência</t>
  </si>
  <si>
    <t>41.05.710</t>
  </si>
  <si>
    <t>Lâmpada de vapor metálico tubular, base G12 de 70 W</t>
  </si>
  <si>
    <t>41.05.720</t>
  </si>
  <si>
    <t>Lâmpada de vapor metálico tubular, base G12 de 150 W</t>
  </si>
  <si>
    <t>41.05.800</t>
  </si>
  <si>
    <t>Lâmpada de vapor metálico tubular, base RX7s bilateral de 70 W</t>
  </si>
  <si>
    <t>41.06</t>
  </si>
  <si>
    <t>41.06.100</t>
  </si>
  <si>
    <t>Lâmpada halógena refletora PAR20, base E27 de 50 W - 220 V</t>
  </si>
  <si>
    <t>41.06.130</t>
  </si>
  <si>
    <t>41.06.410</t>
  </si>
  <si>
    <t>Lâmpada halógena tubular, base R7s bilateral de 300 W - 110 ou 220 V</t>
  </si>
  <si>
    <t>41.07</t>
  </si>
  <si>
    <t>41.07.020</t>
  </si>
  <si>
    <t>Lâmpada fluorescente tubular, base bipino bilateral de 15 W</t>
  </si>
  <si>
    <t>41.07.030</t>
  </si>
  <si>
    <t>Lâmpada fluorescente tubular, base bipino bilateral de 16 W</t>
  </si>
  <si>
    <t>41.07.050</t>
  </si>
  <si>
    <t>Lâmpada fluorescente tubular, base bipino bilateral de 20 W</t>
  </si>
  <si>
    <t>41.07.060</t>
  </si>
  <si>
    <t>Lâmpada fluorescente tubular, base bipino bilateral de 28 W</t>
  </si>
  <si>
    <t>41.07.070</t>
  </si>
  <si>
    <t>Lâmpada fluorescente tubular, base bipino bilateral de 32 W</t>
  </si>
  <si>
    <t>41.07.200</t>
  </si>
  <si>
    <t>Lâmpada fluorescente tubular, base bipino bilateral de 32 W, com camada trifósforo</t>
  </si>
  <si>
    <t>41.07.320</t>
  </si>
  <si>
    <t>Lâmpada fluorescente tubular "HO", base bipino bilateral de 110 W</t>
  </si>
  <si>
    <t>41.07.400</t>
  </si>
  <si>
    <t>Lâmpada fluorescente compacta eletrônica "2U", base E27 de 9 W - 110 ou 220 V</t>
  </si>
  <si>
    <t>41.07.410</t>
  </si>
  <si>
    <t>Lâmpada fluorescente compacta eletrônica "2U", base E27 de 11 W - 110 ou 220 V</t>
  </si>
  <si>
    <t>41.07.420</t>
  </si>
  <si>
    <t>Lâmpada fluorescente compacta eletrônica "3U", base E27 de 15 W - 110 ou 220 V</t>
  </si>
  <si>
    <t>41.07.430</t>
  </si>
  <si>
    <t>Lâmpada fluorescente compacta eletrônica "3U", base E27 de 20 W - 110 ou 220 V</t>
  </si>
  <si>
    <t>41.07.440</t>
  </si>
  <si>
    <t>Lâmpada fluorescente compacta eletrônica "3U", base E27 de 23 W - 110 ou 220 V</t>
  </si>
  <si>
    <t>41.07.450</t>
  </si>
  <si>
    <t>Lâmpada fluorescente compacta eletrônica "3U", base E27 de 25 W - 110 ou 220 V</t>
  </si>
  <si>
    <t>41.07.800</t>
  </si>
  <si>
    <t>Lâmpada fluorescente compacta "1U", base G-23 de 9 W</t>
  </si>
  <si>
    <t>41.07.810</t>
  </si>
  <si>
    <t>Lâmpada fluorescente compacta "2U", base G-24D-2 de 18 W</t>
  </si>
  <si>
    <t>41.07.820</t>
  </si>
  <si>
    <t>Lâmpada fluorescente compacta "2U", base G-24D-3 de 26 W</t>
  </si>
  <si>
    <t>41.07.830</t>
  </si>
  <si>
    <t>41.07.860</t>
  </si>
  <si>
    <t>41.08</t>
  </si>
  <si>
    <t>41.08.010</t>
  </si>
  <si>
    <t>41.08.210</t>
  </si>
  <si>
    <t>Reator eletromagnético de alto fator de potência, para lâmpada vapor de sódio 70 W / 220 V</t>
  </si>
  <si>
    <t>41.08.230</t>
  </si>
  <si>
    <t>Reator eletromagnético de alto fator de potência, para lâmpada vapor de sódio 150 W / 220 V</t>
  </si>
  <si>
    <t>41.08.250</t>
  </si>
  <si>
    <t>Reator eletromagnético de alto fator de potência, para lâmpada vapor de sódio 250 W / 220 V</t>
  </si>
  <si>
    <t>41.08.270</t>
  </si>
  <si>
    <t>Reator eletromagnético de alto fator de potência, para lâmpada vapor de sódio 400 W / 220 V</t>
  </si>
  <si>
    <t>41.08.280</t>
  </si>
  <si>
    <t>Reator eletromagnético de alto fator de potência, para lâmpada vapor de sódio 1000 W / 220 V</t>
  </si>
  <si>
    <t>41.08.420</t>
  </si>
  <si>
    <t>Reator eletromagnético de alto fator de potência, para lâmpada vapor metálico 70 W / 220 V</t>
  </si>
  <si>
    <t>41.08.440</t>
  </si>
  <si>
    <t>Reator eletromagnético de alto fator de potência, para lâmpada vapor metálico 150 W / 220 V</t>
  </si>
  <si>
    <t>41.08.450</t>
  </si>
  <si>
    <t>Reator eletromagnético de alto fator de potência, para lâmpada vapor metálico 250 W / 220 V</t>
  </si>
  <si>
    <t>41.08.460</t>
  </si>
  <si>
    <t>Reator eletromagnético de alto fator de potência, para lâmpada vapor metálico 400 W / 220 V</t>
  </si>
  <si>
    <t>41.09</t>
  </si>
  <si>
    <t>41.09.710</t>
  </si>
  <si>
    <t>41.09.720</t>
  </si>
  <si>
    <t>Reator eletrônico de alto fator de potência com partida instantânea, para duas lâmpadas fluorescentes tubulares, base bipino bilateral, 16 W - 127 V / 220 V</t>
  </si>
  <si>
    <t>41.09.740</t>
  </si>
  <si>
    <t>41.09.750</t>
  </si>
  <si>
    <t>Reator eletrônico de alto fator de potência com partida instantânea, para duas lâmpadas fluorescentes tubulares, base bipino bilateral, 32 W - 127 V / 220 V</t>
  </si>
  <si>
    <t>41.09.830</t>
  </si>
  <si>
    <t>Reator eletrônico de alto fator de potência com partida instantânea, para duas lâmpadas fluorescentes tubulares "HO", base bipino bilateral, 110 W - 220 V</t>
  </si>
  <si>
    <t>41.09.870</t>
  </si>
  <si>
    <t>41.09.890</t>
  </si>
  <si>
    <t>41.10</t>
  </si>
  <si>
    <t>Postes e acessórios</t>
  </si>
  <si>
    <t>41.10.060</t>
  </si>
  <si>
    <t>41.10.070</t>
  </si>
  <si>
    <t>Cruzeta reforçada em ferro galvanizado para fixação de quatro luminárias</t>
  </si>
  <si>
    <t>41.10.080</t>
  </si>
  <si>
    <t>Cruzeta reforçada em ferro galvanizado para fixação de duas luminárias</t>
  </si>
  <si>
    <t>41.10.260</t>
  </si>
  <si>
    <t>Poste telecônico curvo em aço SAE 1010/1020 galvanizado a fogo, altura de 8,00 m</t>
  </si>
  <si>
    <t>41.10.330</t>
  </si>
  <si>
    <t>Poste telecônico reto em aço SAE 1010/1020 galvanizado a fogo, altura de 10,00 m</t>
  </si>
  <si>
    <t>41.10.340</t>
  </si>
  <si>
    <t>Poste telecônico reto em aço SAE 1010/1020 galvanizado a fogo, altura de 8,00 m</t>
  </si>
  <si>
    <t>41.10.400</t>
  </si>
  <si>
    <t>Poste telecônico em aço SAE 1010/1020 galvanizado a fogo, com espera para uma luminária, altura de 3,00 m</t>
  </si>
  <si>
    <t>41.10.410</t>
  </si>
  <si>
    <t>Poste telecônico em aço SAE 1010/1020 galvanizado a fogo, com espera para duas luminárias, altura de 3,00 m</t>
  </si>
  <si>
    <t>41.10.430</t>
  </si>
  <si>
    <t>Poste telecônico reto em aço SAE 1010/1020 galvanizado a fogo, altura de 6,00 m</t>
  </si>
  <si>
    <t>41.10.490</t>
  </si>
  <si>
    <t>41.10.500</t>
  </si>
  <si>
    <t>Poste telecônico reto em aço SAE 1010/1020 galvanizado a fogo, altura de 4,00 m</t>
  </si>
  <si>
    <t>41.11</t>
  </si>
  <si>
    <t>Aparelho de iluminação pública e decorativa</t>
  </si>
  <si>
    <t>41.11.060</t>
  </si>
  <si>
    <t>Luminária fechada para iluminação pública tipo pétala pequena</t>
  </si>
  <si>
    <t>41.11.090</t>
  </si>
  <si>
    <t>Luminária com corpo em tubo de alumínio tipo balizador para uso externo</t>
  </si>
  <si>
    <t>41.11.100</t>
  </si>
  <si>
    <t>Luminária retangular fechada para iluminação externa em poste, tipo pétala grande</t>
  </si>
  <si>
    <t>41.11.110</t>
  </si>
  <si>
    <t>Luminária retangular fechada para iluminação externa em poste, tipo pétala pequena</t>
  </si>
  <si>
    <t>41.12</t>
  </si>
  <si>
    <t>Aparelho de iluminação de longo alcance e específica</t>
  </si>
  <si>
    <t>41.12.050</t>
  </si>
  <si>
    <t>41.12.060</t>
  </si>
  <si>
    <t>41.12.070</t>
  </si>
  <si>
    <t>41.12.080</t>
  </si>
  <si>
    <t>41.12.090</t>
  </si>
  <si>
    <t>41.13</t>
  </si>
  <si>
    <t>Aparelho de iluminação a prova de tempo, gases e vapores</t>
  </si>
  <si>
    <t>41.13.030</t>
  </si>
  <si>
    <t>41.13.040</t>
  </si>
  <si>
    <t>41.13.050</t>
  </si>
  <si>
    <t>41.13.200</t>
  </si>
  <si>
    <t>41.14</t>
  </si>
  <si>
    <t>Aparelho de iluminação comercial e industrial</t>
  </si>
  <si>
    <t>41.14.020</t>
  </si>
  <si>
    <t>41.14.070</t>
  </si>
  <si>
    <t>41.14.090</t>
  </si>
  <si>
    <t>41.14.180</t>
  </si>
  <si>
    <t>41.14.210</t>
  </si>
  <si>
    <t>41.14.310</t>
  </si>
  <si>
    <t>41.14.390</t>
  </si>
  <si>
    <t>41.14.430</t>
  </si>
  <si>
    <t>41.14.510</t>
  </si>
  <si>
    <t>Luminária industrial pendente com refletor prismático sem alojamento para reator, para lâmpadas vapor de sódio/metálico ou mista de 150/250/400W</t>
  </si>
  <si>
    <t>41.14.530</t>
  </si>
  <si>
    <t>Luminária redonda de sobrepor com difusor em vidro temperado jateado para 1 ou 2 lâmpadas fluorescentes compactas de 18/26W</t>
  </si>
  <si>
    <t>41.14.560</t>
  </si>
  <si>
    <t>Luminária retangular de embutir tipo calha aberta com aletas parabólicas para 2 lâmpadas fluorescentes tubulares de 28/54W</t>
  </si>
  <si>
    <t>41.14.590</t>
  </si>
  <si>
    <t>Luminária industrial pendente tipo calha aberta instalação em perfilado para 1 ou 2 lâmpadas fluorescentes tubulares 14W</t>
  </si>
  <si>
    <t>41.14.600</t>
  </si>
  <si>
    <t>Luminária industrial pendente tipo calha aberta instalação em perfilado para 1 ou 2 lâmpadas fluorescentes tubulares 28/54W</t>
  </si>
  <si>
    <t>41.14.620</t>
  </si>
  <si>
    <t>Luminária retangular de sobrepor tipo calha aberta com refletor e aletas parabólicas para 2 lâmpadas fluorescentes tubulares 28/54W</t>
  </si>
  <si>
    <t>41.14.640</t>
  </si>
  <si>
    <t>Luminária retangular de embutir tipo calha aberta com refletor em alumínio de alto brilho para 2 lâmpadas fluorescentes tubulares de 28/54W</t>
  </si>
  <si>
    <t>41.14.670</t>
  </si>
  <si>
    <t>Luminária triangular de sobrepor tipo arandela para fluorescente compacta de 15/20/23W</t>
  </si>
  <si>
    <t>41.14.700</t>
  </si>
  <si>
    <t>Luminária retangular de sobrepor ou arandela tipo calha fechada com difusor em acrílico para 1 lâmpada fluorescente tubular de 28/54W</t>
  </si>
  <si>
    <t>41.14.730</t>
  </si>
  <si>
    <t>Luminária redonda de embutir com refletor em alumínio jateado e difusor em vidro para 2 lâmpadas fluorescentes compactas duplas de 18/26W</t>
  </si>
  <si>
    <t>41.14.740</t>
  </si>
  <si>
    <t>Luminária retangular de embutir assimétrica para 1 lâmpada fluorescente tubular de 14W</t>
  </si>
  <si>
    <t>41.14.750</t>
  </si>
  <si>
    <t>41.14.770</t>
  </si>
  <si>
    <t>Luminária quadrada de embutir tipo calha fechada, com difusor plano em acrílico, para 4 lâmpadas fluorescentes tubulares de 14/16/18 W</t>
  </si>
  <si>
    <t>41.14.780</t>
  </si>
  <si>
    <t>Luminária retangular de sobrepor tipo calha fechada, com difusor plano em acrílico, para 4 lâmpadas fluorescentes tubulares de 14/16/18 W</t>
  </si>
  <si>
    <t>41.14.790</t>
  </si>
  <si>
    <t>Luminária retangular de embutir tipo calha aberta com refletor assimétrico em alumínio de alto brilho para 2 lâmpadas fluorescentes tubulares de 28/54W</t>
  </si>
  <si>
    <t>41.15</t>
  </si>
  <si>
    <t>Aparelho de iluminação interna decorativa</t>
  </si>
  <si>
    <t>41.15.170</t>
  </si>
  <si>
    <t>Luminária redonda de embutir, com foco orientável e acessório antiofuscante, para 1 lâmpada dicroica de 50 W</t>
  </si>
  <si>
    <t>41.15.240</t>
  </si>
  <si>
    <t>Luminária tipo "Spot" para trilho, foco orientável, corpo em alumínio pintado, refletor em alumínio anodizado, para uma lâmpada halógena PAR30 de 75 W</t>
  </si>
  <si>
    <t>41.20</t>
  </si>
  <si>
    <t>Reparos, conservações e complementos - GRUPO 41</t>
  </si>
  <si>
    <t>41.20.020</t>
  </si>
  <si>
    <t>Recolocação de aparelhos de iluminação ou projetores fixos em teto, piso ou parede</t>
  </si>
  <si>
    <t>41.20.080</t>
  </si>
  <si>
    <t>Plafon plástico e/ou PVC para acabamento de ponto de luz, com soquete E-27 para lâmpada fluorescente compacta</t>
  </si>
  <si>
    <t>41.30</t>
  </si>
  <si>
    <t>Luminária e acessórios especiais</t>
  </si>
  <si>
    <t>41.30.250</t>
  </si>
  <si>
    <t>Luminária tipo arandela para lâmpada vapor metálico de 250 W ou 400 W</t>
  </si>
  <si>
    <t>41.31</t>
  </si>
  <si>
    <t>Iluminação Led</t>
  </si>
  <si>
    <t>41.31.010</t>
  </si>
  <si>
    <t>41.31.040</t>
  </si>
  <si>
    <t>41.31.050</t>
  </si>
  <si>
    <t>41.31.060</t>
  </si>
  <si>
    <t>41.31.070</t>
  </si>
  <si>
    <t>41.31.080</t>
  </si>
  <si>
    <t>41.31.085</t>
  </si>
  <si>
    <t>42</t>
  </si>
  <si>
    <t>42.01</t>
  </si>
  <si>
    <t>42.01.020</t>
  </si>
  <si>
    <t>Captor tipo Franklin, h= 300 mm, 4 pontos, 1 descida, acabamento cromado</t>
  </si>
  <si>
    <t>42.01.040</t>
  </si>
  <si>
    <t>Captor tipo Franklin, h= 300 mm, 4 pontos, 2 descidas, acabamento cromado</t>
  </si>
  <si>
    <t>42.01.060</t>
  </si>
  <si>
    <t>Luva de redução galvanizada de 2´ x 3/4´</t>
  </si>
  <si>
    <t>42.01.080</t>
  </si>
  <si>
    <t>Niple duplo galvanizado de 2´</t>
  </si>
  <si>
    <t>42.01.086</t>
  </si>
  <si>
    <t>Captor tipo terminal aéreo, h= 300 mm em alumínio</t>
  </si>
  <si>
    <t>42.01.090</t>
  </si>
  <si>
    <t>Captor tipo terminal aéreo, h= 300 mm, diâmetro de 1/4´ em cobre</t>
  </si>
  <si>
    <t>42.01.096</t>
  </si>
  <si>
    <t>Captor tipo terminal aéreo, h= 250 mm, diâmetro de 3/8´ galvanizado a fogo</t>
  </si>
  <si>
    <t>42.01.098</t>
  </si>
  <si>
    <t>Captor tipo terminal aéreo, h= 600 mm, diâmetro de 3/8´ galvanizado a fogo</t>
  </si>
  <si>
    <t>42.02</t>
  </si>
  <si>
    <t>42.02.010</t>
  </si>
  <si>
    <t>Isolador galvanizado uso geral, simples com rosca mecânica</t>
  </si>
  <si>
    <t>42.02.020</t>
  </si>
  <si>
    <t>Isolador galvanizado uso geral, reforçado para fixação a 90°</t>
  </si>
  <si>
    <t>42.02.040</t>
  </si>
  <si>
    <t>Isolador galvanizado uso geral, simples com chapa de encosto</t>
  </si>
  <si>
    <t>42.02.060</t>
  </si>
  <si>
    <t>Isolador galvanizado uso geral, reforçado com chapa de encosto</t>
  </si>
  <si>
    <t>42.02.080</t>
  </si>
  <si>
    <t>Isolador galvanizado uso geral, simples com calha para telha ondulada</t>
  </si>
  <si>
    <t>42.02.100</t>
  </si>
  <si>
    <t>Isolador galvanizado uso geral, reforçado com calha para telha ondulada</t>
  </si>
  <si>
    <t>42.03</t>
  </si>
  <si>
    <t>42.03.020</t>
  </si>
  <si>
    <t>Isolador galvanizado para mastro de diâmetro 2´, simples com 1 descida</t>
  </si>
  <si>
    <t>42.03.040</t>
  </si>
  <si>
    <t>Isolador galvanizado para mastro de diâmetro 2´, simples com 2 descidas</t>
  </si>
  <si>
    <t>42.03.060</t>
  </si>
  <si>
    <t>Isolador galvanizado para mastro de diâmetro 2´, reforçado com 1 descida</t>
  </si>
  <si>
    <t>42.03.080</t>
  </si>
  <si>
    <t>Isolador galvanizado para mastro de diâmetro 2´, reforçado com 2 descidas</t>
  </si>
  <si>
    <t>42.04</t>
  </si>
  <si>
    <t>42.04.020</t>
  </si>
  <si>
    <t>Braçadeira de contraventagem para mastro de diâmetro 2´</t>
  </si>
  <si>
    <t>42.04.040</t>
  </si>
  <si>
    <t>Apoio para mastro de diâmetro 2´</t>
  </si>
  <si>
    <t>42.04.060</t>
  </si>
  <si>
    <t>Base para mastro de diâmetro 2´</t>
  </si>
  <si>
    <t>42.04.080</t>
  </si>
  <si>
    <t>Contraventagem com cabo para mastro de diâmetro 2´</t>
  </si>
  <si>
    <t>42.04.120</t>
  </si>
  <si>
    <t>Mastro simples galvanizado de diâmetro 2´</t>
  </si>
  <si>
    <t>42.04.140</t>
  </si>
  <si>
    <t>Suporte porta bandeira simples para mastro de diâmetro 2´</t>
  </si>
  <si>
    <t>42.04.160</t>
  </si>
  <si>
    <t>Suporte porta bandeira reforçado para mastro de diâmetro 2´</t>
  </si>
  <si>
    <t>42.05</t>
  </si>
  <si>
    <t>Componentes para cabo de descida</t>
  </si>
  <si>
    <t>42.05.010</t>
  </si>
  <si>
    <t>Sinalizador de obstáculo simples, sem célula fotoelétrica</t>
  </si>
  <si>
    <t>42.05.020</t>
  </si>
  <si>
    <t>Braçadeira para fixação do aparelho sinalizador para mastro de diâmetro 2´</t>
  </si>
  <si>
    <t>42.05.030</t>
  </si>
  <si>
    <t>Sinalizador de obstáculo duplo, sem célula fotoelétrica</t>
  </si>
  <si>
    <t>42.05.050</t>
  </si>
  <si>
    <t>Sinalizador de obstáculo simples, com célula fotoelétrica</t>
  </si>
  <si>
    <t>42.05.070</t>
  </si>
  <si>
    <t>Sinalizador de obstáculo duplo, com célula fotoelétrica</t>
  </si>
  <si>
    <t>42.05.100</t>
  </si>
  <si>
    <t>Caixa de inspeção suspensa</t>
  </si>
  <si>
    <t>42.05.110</t>
  </si>
  <si>
    <t>Conector cabo/haste de 3/4´</t>
  </si>
  <si>
    <t>42.05.120</t>
  </si>
  <si>
    <t>Conector de emenda em latão para cabo de até 50 mm² com 4 parafusos</t>
  </si>
  <si>
    <t>42.05.140</t>
  </si>
  <si>
    <t>Conector olhal cabo/haste de 3/4´</t>
  </si>
  <si>
    <t>42.05.160</t>
  </si>
  <si>
    <t>Conector olhal cabo/haste de 5/8´</t>
  </si>
  <si>
    <t>42.05.170</t>
  </si>
  <si>
    <t>Vergalhão liso de aço galvanizado, diâmetro de 3/8´</t>
  </si>
  <si>
    <t>42.05.180</t>
  </si>
  <si>
    <t>Esticador em latão para cabo de cobre</t>
  </si>
  <si>
    <t>42.05.190</t>
  </si>
  <si>
    <t>42.05.200</t>
  </si>
  <si>
    <t>Haste de aterramento de 5/8´ x 2,40 m</t>
  </si>
  <si>
    <t>42.05.210</t>
  </si>
  <si>
    <t>42.05.220</t>
  </si>
  <si>
    <t>42.05.230</t>
  </si>
  <si>
    <t>Clips de fixação para vergalhão em aço galvanizado de 3/8´</t>
  </si>
  <si>
    <t>42.05.240</t>
  </si>
  <si>
    <t>Suporte para tubo de proteção com chapa de encosto, diâmetro 2´</t>
  </si>
  <si>
    <t>42.05.250</t>
  </si>
  <si>
    <t>42.05.260</t>
  </si>
  <si>
    <t>Suporte para tubo de proteção com grapa para chumbar, diâmetro 2´</t>
  </si>
  <si>
    <t>42.05.270</t>
  </si>
  <si>
    <t>42.05.290</t>
  </si>
  <si>
    <t>Suporte para fixação de terminal aéreo e/ou de cabo de cobre nu, com base plana</t>
  </si>
  <si>
    <t>42.05.300</t>
  </si>
  <si>
    <t>Tampa para caixa de inspeção cilíndrica, aço galvanizado</t>
  </si>
  <si>
    <t>42.05.310</t>
  </si>
  <si>
    <t>Caixa de inspeção do terra cilíndrica em PVC rígido, diâmetro de 300 mm - h= 250 mm</t>
  </si>
  <si>
    <t>42.05.320</t>
  </si>
  <si>
    <t>Caixa de inspeção do terra cilíndrica em PVC rígido, diâmetro de 300 mm - h= 400 mm</t>
  </si>
  <si>
    <t>42.05.330</t>
  </si>
  <si>
    <t>Caixa de inspeção do terra cilíndrica em PVC rígido, diâmetro de 300 mm - h= 600 mm</t>
  </si>
  <si>
    <t>42.05.340</t>
  </si>
  <si>
    <t>42.05.370</t>
  </si>
  <si>
    <t>42.05.380</t>
  </si>
  <si>
    <t>42.05.390</t>
  </si>
  <si>
    <t>Presilha em latão para cabos de 16 até 50 mm²</t>
  </si>
  <si>
    <t>42.05.410</t>
  </si>
  <si>
    <t>Suporte para fixação de terminal aéreo e/ou de cabo de cobre nu, com base ondulada</t>
  </si>
  <si>
    <t>42.05.440</t>
  </si>
  <si>
    <t>42.05.450</t>
  </si>
  <si>
    <t>Conector com rabicho e porca em latão para cabo de 16 a 35 mm²</t>
  </si>
  <si>
    <t>42.05.510</t>
  </si>
  <si>
    <t>42.05.520</t>
  </si>
  <si>
    <t>42.05.542</t>
  </si>
  <si>
    <t>Tela equipotencial em aço inoxidável, largura de 200 mm, espessura de 1,4 mm</t>
  </si>
  <si>
    <t>42.05.550</t>
  </si>
  <si>
    <t>42.05.560</t>
  </si>
  <si>
    <t>42.05.570</t>
  </si>
  <si>
    <t>Terminal estanhado com 1 furo e 1 compressão - 16 mm²</t>
  </si>
  <si>
    <t>42.05.580</t>
  </si>
  <si>
    <t>Terminal estanhado com 1 furo e 1 compressão - 35 mm²</t>
  </si>
  <si>
    <t>42.05.590</t>
  </si>
  <si>
    <t>Terminal estanhado com 1 furo e 1 compressão - 50 mm²</t>
  </si>
  <si>
    <t>42.05.620</t>
  </si>
  <si>
    <t>Terminal estanhado com 2 furos e 1 compressão - 50 mm²</t>
  </si>
  <si>
    <t>42.05.630</t>
  </si>
  <si>
    <t>42.05.650</t>
  </si>
  <si>
    <t>Malha fechada pré-fabricada em fio de cobre de 16mm e mesch 30 x 30cm para aterramento</t>
  </si>
  <si>
    <t>42.20</t>
  </si>
  <si>
    <t>Reparos, conservações e complementos - GRUPO 42</t>
  </si>
  <si>
    <t>42.20.080</t>
  </si>
  <si>
    <t>Solda exotérmica conexão cabo-cabo horizontal em X, bitola do cabo de 16-16mm² a 35-35mm²</t>
  </si>
  <si>
    <t>42.20.090</t>
  </si>
  <si>
    <t>Solda exotérmica conexão cabo-cabo horizontal em X, bitola do cabo de 50-25mm² a 95-50mm²</t>
  </si>
  <si>
    <t>42.20.120</t>
  </si>
  <si>
    <t>Solda exotérmica conexão cabo-cabo horizontal em X sobreposto, bitola do cabo de 35-35mm² a 50-35mm²</t>
  </si>
  <si>
    <t>42.20.130</t>
  </si>
  <si>
    <t>Solda exotérmica conexão cabo-cabo horizontal em X sobreposto, bitola do cabo de 50-50mm² a 95-50mm²</t>
  </si>
  <si>
    <t>42.20.150</t>
  </si>
  <si>
    <t>Solda exotérmica conexão cabo-cabo horizontal em T, bitola do cabo de 16-16mm² a 50-35mm², 70-35mm² e 95-35mm²</t>
  </si>
  <si>
    <t>42.20.160</t>
  </si>
  <si>
    <t>Solda exotérmica conexão cabo-cabo horizontal em T, bitola do cabo de 50-50mm² a 95-50mm²</t>
  </si>
  <si>
    <t>42.20.170</t>
  </si>
  <si>
    <t>Solda exotérmica conexão cabo-cabo horizontal reto, bitola do cabo de 16mm² a 70mm²</t>
  </si>
  <si>
    <t>42.20.190</t>
  </si>
  <si>
    <t>42.20.210</t>
  </si>
  <si>
    <t>42.20.220</t>
  </si>
  <si>
    <t>42.20.230</t>
  </si>
  <si>
    <t>42.20.240</t>
  </si>
  <si>
    <t>42.20.250</t>
  </si>
  <si>
    <t>42.20.260</t>
  </si>
  <si>
    <t>42.20.270</t>
  </si>
  <si>
    <t>42.20.280</t>
  </si>
  <si>
    <t>42.20.290</t>
  </si>
  <si>
    <t>42.20.300</t>
  </si>
  <si>
    <t>Solda exotérmica conexão cabo-terminal com duas fixações, bitola do cabo de 25mm² a 50mm² para terminal 3x25</t>
  </si>
  <si>
    <t>42.20.310</t>
  </si>
  <si>
    <t>Solda exotérmica conexão cabo-superfície de aço, bitola do cabo de 16mm² a 35mm²</t>
  </si>
  <si>
    <t>42.20.320</t>
  </si>
  <si>
    <t>Solda exotérmica conexão cabo-superfície de aço, bitola do cabo de 50mm² a 95mm²</t>
  </si>
  <si>
    <t>43</t>
  </si>
  <si>
    <t>APARELHOS ELÉTRICOS, HIDRÁULICOS E A GÁS.</t>
  </si>
  <si>
    <t>43.01</t>
  </si>
  <si>
    <t>Bebedouros</t>
  </si>
  <si>
    <t>43.01.010</t>
  </si>
  <si>
    <t>Bebedouro elétrico de pressão em aço inoxidável, capacidade 4 l/h - simples</t>
  </si>
  <si>
    <t>43.01.030</t>
  </si>
  <si>
    <t>Bebedouro elétrico de pressão em aço inoxidável, capacidade 4 l/h - conjugado</t>
  </si>
  <si>
    <t>43.02</t>
  </si>
  <si>
    <t>Chuveiros</t>
  </si>
  <si>
    <t>43.02.010</t>
  </si>
  <si>
    <t>Chuveiro frio em PVC, diâmetro de 10 cm</t>
  </si>
  <si>
    <t>43.02.070</t>
  </si>
  <si>
    <t>43.02.080</t>
  </si>
  <si>
    <t>43.02.100</t>
  </si>
  <si>
    <t>Chuveiro com jato regulável em metal com acabamento cromado</t>
  </si>
  <si>
    <t>43.02.120</t>
  </si>
  <si>
    <t>Chuveiro frio em PVC, diâmetro de 10 cm, com registro e tubo de ligação acoplados</t>
  </si>
  <si>
    <t>43.02.130</t>
  </si>
  <si>
    <t>Chuveiro frio em PVC, diâmetro de 15 cm, com registro e tubo de ligação acoplados</t>
  </si>
  <si>
    <t>43.02.140</t>
  </si>
  <si>
    <t>43.02.160</t>
  </si>
  <si>
    <t>Chuveiro lava-olhos, acionamento manual, tubulação em ferro galvanizado com pintura epóxi cor verde</t>
  </si>
  <si>
    <t>43.02.170</t>
  </si>
  <si>
    <t>43.02.180</t>
  </si>
  <si>
    <t>43.03</t>
  </si>
  <si>
    <t>Aquecedores</t>
  </si>
  <si>
    <t>43.03.050</t>
  </si>
  <si>
    <t>Aquecedor a gás de acumulação, capacidade 300 l</t>
  </si>
  <si>
    <t>43.03.130</t>
  </si>
  <si>
    <t>Aquecedor a gás de acumulação, capacidade 500 l</t>
  </si>
  <si>
    <t>43.03.220</t>
  </si>
  <si>
    <t>Sistema de aquecimento de passagem a gás com sistema misturador para abastecimento de até 08 duchas</t>
  </si>
  <si>
    <t>43.03.230</t>
  </si>
  <si>
    <t>Sistema de aquecimento de passagem a gás com sistema misturador para abastecimento de até 16 duchas</t>
  </si>
  <si>
    <t>43.03.240</t>
  </si>
  <si>
    <t>Sistema de aquecimento de passagem a gás com sistema misturador para abastecimento de até 24 duchas</t>
  </si>
  <si>
    <t>43.03.500</t>
  </si>
  <si>
    <t>43.03.510</t>
  </si>
  <si>
    <t>43.03.550</t>
  </si>
  <si>
    <t>Reservatório térmico horizontal em aço inoxidável AISI 304, capacidade de 500 litros</t>
  </si>
  <si>
    <t>43.04</t>
  </si>
  <si>
    <t>Torneiras elétricas</t>
  </si>
  <si>
    <t>43.04.020</t>
  </si>
  <si>
    <t>Torneira elétrica</t>
  </si>
  <si>
    <t>43.05</t>
  </si>
  <si>
    <t>Exaustor, ventilador e circulador de ar</t>
  </si>
  <si>
    <t>43.05.030</t>
  </si>
  <si>
    <t>43.06</t>
  </si>
  <si>
    <t>Emissores de som</t>
  </si>
  <si>
    <t>43.06.010</t>
  </si>
  <si>
    <t>Cigarra de embutir 50/60HZ até 127V, com placa</t>
  </si>
  <si>
    <t>43.07</t>
  </si>
  <si>
    <t>Aparelho condicionador de ar</t>
  </si>
  <si>
    <t>43.07.300</t>
  </si>
  <si>
    <t>Ar condicionado a frio, tipo split cassete com capacidade de 18.000 BTU/h</t>
  </si>
  <si>
    <t>43.07.310</t>
  </si>
  <si>
    <t>Ar condicionado a frio, tipo split cassete com capacidade de 24.000 BTU/h</t>
  </si>
  <si>
    <t>43.07.320</t>
  </si>
  <si>
    <t>Ar condicionado a frio, tipo split cassete com capacidade de 36.000 BTU/h</t>
  </si>
  <si>
    <t>43.07.330</t>
  </si>
  <si>
    <t>Ar condicionado a frio, tipo split parede com capacidade de 12.000 BTU/h</t>
  </si>
  <si>
    <t>43.07.340</t>
  </si>
  <si>
    <t>Ar condicionado a frio, tipo split parede com capacidade de 18.000 BTU/h</t>
  </si>
  <si>
    <t>43.07.350</t>
  </si>
  <si>
    <t>Ar condicionado a frio, tipo split parede com capacidade de 24.000 BTU/h</t>
  </si>
  <si>
    <t>43.07.360</t>
  </si>
  <si>
    <t>Ar condicionado a frio, tipo split parede com capacidade de 30.000 BTU/h</t>
  </si>
  <si>
    <t>43.07.370</t>
  </si>
  <si>
    <t>Ar condicionado a frio, tipo split piso teto com capacidade de 18.000 BTU/h</t>
  </si>
  <si>
    <t>43.07.380</t>
  </si>
  <si>
    <t>Ar condicionado a frio, tipo split piso teto com capacidade de 24.000 BTU/h</t>
  </si>
  <si>
    <t>43.07.390</t>
  </si>
  <si>
    <t>Ar condicionado a frio, tipo split piso teto com capacidade de 36.000 BTU/h</t>
  </si>
  <si>
    <t>43.08</t>
  </si>
  <si>
    <t>Equipamentos para sistema VRF ar condicionado</t>
  </si>
  <si>
    <t>43.08.001</t>
  </si>
  <si>
    <t>Condensador para sistema VRF de ar condicionado, capacidade até 6,0 TR</t>
  </si>
  <si>
    <t>43.08.002</t>
  </si>
  <si>
    <t>Condensador para sistema VRF de ar condicionado, capacidade de 8,0 TR a 10,0 TR</t>
  </si>
  <si>
    <t>43.08.003</t>
  </si>
  <si>
    <t>Condensador para sistema VRF de ar condicionado, capacidade de 11,0 TR a 13,0 TR</t>
  </si>
  <si>
    <t>43.08.004</t>
  </si>
  <si>
    <t>Condensador para sistema VRF de ar condicionado, capacidade de 14,0 TR a 16,0 TR</t>
  </si>
  <si>
    <t>43.08.020</t>
  </si>
  <si>
    <t>Evaporador para sistema VRF de ar condicionado, tipo parede, capacidade de 1,0 TR</t>
  </si>
  <si>
    <t>43.08.021</t>
  </si>
  <si>
    <t>Evaporador para sistema VRF de ar condicionado, tipo parede, capacidade de 2,0 TR</t>
  </si>
  <si>
    <t>43.08.022</t>
  </si>
  <si>
    <t>Evaporador para sistema VRF de ar condicionado, tipo parede, capacidade de 3,0 TR</t>
  </si>
  <si>
    <t>43.08.030</t>
  </si>
  <si>
    <t>Evaporador para sistema VRF de ar condicionado, tipo piso teto, capacidade de 1,0 TR</t>
  </si>
  <si>
    <t>43.08.031</t>
  </si>
  <si>
    <t>Evaporador para sistema VRF de ar condicionado, tipo piso teto, capacidade de 2,0 TR</t>
  </si>
  <si>
    <t>43.08.032</t>
  </si>
  <si>
    <t>Evaporador para sistema VRF de ar condicionado, tipo piso teto, capacidade de 3,0 TR</t>
  </si>
  <si>
    <t>43.08.033</t>
  </si>
  <si>
    <t>Evaporador para sistema VRF de ar condicionado, tipo piso teto, capacidade de 4,0 TR</t>
  </si>
  <si>
    <t>43.08.040</t>
  </si>
  <si>
    <t>Evaporador para sistema VRF de ar condicionado, tipo cassete, capacidade de 1,0 TR</t>
  </si>
  <si>
    <t>43.08.041</t>
  </si>
  <si>
    <t>Evaporador para sistema VRF de ar condicionado, tipo cassete, capacidade de 2,0 TR</t>
  </si>
  <si>
    <t>43.08.042</t>
  </si>
  <si>
    <t>Evaporador para sistema VRF de ar condicionado, tipo cassete, capacidade de 3,0 TR</t>
  </si>
  <si>
    <t>43.08.043</t>
  </si>
  <si>
    <t>Evaporador para sistema VRF de ar condicionado, tipo cassete, capacidade de 4,0 TR</t>
  </si>
  <si>
    <t>43.10</t>
  </si>
  <si>
    <t>43.10.050</t>
  </si>
  <si>
    <t>Conjunto motor-bomba (centrífuga) 10 cv, monoestágio, Hman= 24 a 36 mca, Q= 53 a 45 m³/h</t>
  </si>
  <si>
    <t>43.10.090</t>
  </si>
  <si>
    <t>Conjunto motor-bomba (centrífuga) 20 cv, monoestágio, Hman= 40 a 70 mca, Q= 76 a 28 m³/h</t>
  </si>
  <si>
    <t>43.10.110</t>
  </si>
  <si>
    <t>Conjunto motor-bomba (centrífuga) 5 cv, monoestágio, Hmam= 14 a 26 mca, Q= 56 a 30 m³/h</t>
  </si>
  <si>
    <t>43.10.130</t>
  </si>
  <si>
    <t>Conjunto motor-bomba (centrífuga) 3/4 cv, monoestágio, Hman= 10 a 16 mca, Q= 12,7 a 8 m³/h</t>
  </si>
  <si>
    <t>43.10.210</t>
  </si>
  <si>
    <t>Conjunto motor-bomba (centrífuga) 60 cv, monoestágio, Hman= 90 a 125 mca, Q= 115 a 50 m³/h</t>
  </si>
  <si>
    <t>43.10.230</t>
  </si>
  <si>
    <t>Conjunto motor-bomba (centrífuga) 2 cv, monoestágio, Hman= 12 a 27 mca, Q= 25 a 8 m³/h</t>
  </si>
  <si>
    <t>43.10.250</t>
  </si>
  <si>
    <t>Conjunto motor-bomba (centrífuga) 15 cv, monoestágio, Hman= 30 a 60 mca, Q= 82 a 20 m³/h</t>
  </si>
  <si>
    <t>43.10.290</t>
  </si>
  <si>
    <t>Conjunto motor-bomba (centrífuga) 5 cv, monoestágio, Hman= 24 a 33 mca, Q= 41,6 a 35,2 m³/h</t>
  </si>
  <si>
    <t>43.10.450</t>
  </si>
  <si>
    <t>Conjunto motor-bomba (centrífuga) 30 cv, monoestágio, Hman= 20 a 50 mca, Q= 197 a 112 m³/h</t>
  </si>
  <si>
    <t>43.10.452</t>
  </si>
  <si>
    <t>Conjunto motor-bomba (centrífuga) 1,5 cv, multiestágio, Hman= 20 a 35 mca, Q= 7,1 a 4,5 m³/h</t>
  </si>
  <si>
    <t>43.10.454</t>
  </si>
  <si>
    <t>Conjunto motor-bomba (centrífuga) 3 cv, multiestágio, Hman= 30 a 45 mca, Q= 12,4 a 8,4 m³/h</t>
  </si>
  <si>
    <t>43.10.456</t>
  </si>
  <si>
    <t>Conjunto motor-bomba (centrífuga) 3 cv, multiestágio, Hman= 35 a 60 mca, Q= 7,8 a 5,8 m³/h</t>
  </si>
  <si>
    <t>43.10.480</t>
  </si>
  <si>
    <t>Conjunto motor-bomba (centrífuga) 7,5 cv, multiestágio, Hman= 30 a 80 mca, Q= 21,6 a 12,0 m³/h</t>
  </si>
  <si>
    <t>43.10.490</t>
  </si>
  <si>
    <t>Conjunto motor-bomba (centrífuga) 5 cv, multiestágio, Hman= 25 a 50 mca, Q= 21,0 a 13,3 m³/h</t>
  </si>
  <si>
    <t>43.10.620</t>
  </si>
  <si>
    <t>Conjunto motor-bomba (centrífuga), 0,5 cv, monoestágio, Hman= 10 a 20 mca, Q= 7,5 a 1,5 m³/h</t>
  </si>
  <si>
    <t>43.10.670</t>
  </si>
  <si>
    <t>Conjunto motor-bomba (centrífuga) 0,5 cv, monoestágio, trifásico, Hman= 9 a 21 mca, Q= 8,3 a 2,0 m³/h</t>
  </si>
  <si>
    <t>43.10.730</t>
  </si>
  <si>
    <t>Conjunto motor-bomba (centrífuga) 30 cv, monoestágio trifásico, Hman= 70 a 94 mca, Q= 34,80 a 61,7 m³/h</t>
  </si>
  <si>
    <t>43.10.740</t>
  </si>
  <si>
    <t>Conjunto motor-bomba (centrífuga) 20 cv, monoestágio trifásico, Hman= 62 a 90 mca, Q= 21,1 a 43,8 m³/h</t>
  </si>
  <si>
    <t>43.10.750</t>
  </si>
  <si>
    <t>Conjunto motor-bomba (centrífuga) 1 cv, monoestágio trifásico, Hman= 8 a 25 mca e Q= 11 a 1,50 m³/h</t>
  </si>
  <si>
    <t>43.10.770</t>
  </si>
  <si>
    <t>Conjunto motor-bomba (centrífuga) 40 cv, monoestágio trifásico, Hman= 45 a 75 mca e Q= 120 a 75 m³/h</t>
  </si>
  <si>
    <t>43.10.780</t>
  </si>
  <si>
    <t>Conjunto motor-bomba (centrífuga) 50 cv, monoestágio trifásico, Hman= 61 a 81 mca e Q= 170 a 80 m³/h</t>
  </si>
  <si>
    <t>43.10.790</t>
  </si>
  <si>
    <t>43.10.794</t>
  </si>
  <si>
    <t>43.11</t>
  </si>
  <si>
    <t>Bombas submersíveis</t>
  </si>
  <si>
    <t>43.11.050</t>
  </si>
  <si>
    <t>Conjunto motor-bomba submersível para poço profundo de 6´, Q= 10 a 20m³/h, Hman= 80 a 48 mca, até 6 HP</t>
  </si>
  <si>
    <t>43.11.060</t>
  </si>
  <si>
    <t>Conjunto motor-bomba submersível para poço profundo de 6´, Q= 10 a 20m³/h, Hman= 108 a 64,5 mca, 8 HP</t>
  </si>
  <si>
    <t>43.11.100</t>
  </si>
  <si>
    <t>Conjunto motor-bomba submersível para poço profundo de 6´, Q= 10 a 20m³/h, Hman= 274 a 170 mca, 20 HP</t>
  </si>
  <si>
    <t>43.11.110</t>
  </si>
  <si>
    <t>Conjunto motor-bomba submersível para poço profundo de 6´, Q= 20 a 34m³/h, Hman= 56,5 a 32 mca, até 8 HP</t>
  </si>
  <si>
    <t>43.11.130</t>
  </si>
  <si>
    <t>Conjunto motor-bomba submersível para poço profundo de 6´, Q= 20 a 34m³/h, Hman= 92,5 a 53 mca, 12,5 HP</t>
  </si>
  <si>
    <t>43.11.150</t>
  </si>
  <si>
    <t>Conjunto motor-bomba submersível para poço profundo de 6´, Q= 20 a 34m³/h, Hman= 152 a 88 mca, 20 HP</t>
  </si>
  <si>
    <t>43.11.320</t>
  </si>
  <si>
    <t>Conjunto motor-bomba submersível vertical para esgoto, Q= 4,8 a 25,8 m³/h, Hmam= 19 a 5 mca, potência 1 cv, diâmetro de sólidos até 20mm</t>
  </si>
  <si>
    <t>43.11.330</t>
  </si>
  <si>
    <t>Conjunto motor-bomba submersível vertical para esgoto, Q= 4,6 a 57,2 m³/h, Hman= 13 a 4 mca, potência 2 a 3,5 cv, diâmetro de sólidos até 50mm</t>
  </si>
  <si>
    <t>43.11.360</t>
  </si>
  <si>
    <t>Conjunto motor-bomba submersível vertical para águas residuais, Q= 2 a16 m³/h, Hman= 12 a 2 mca, potência de 0,5 cv</t>
  </si>
  <si>
    <t>43.11.370</t>
  </si>
  <si>
    <t>Conjunto motor-bomba submersível vertical para águas residuais, Q= 3 a 20 m³/h, Hman= 13 a 5 mca, potência de 1 cv</t>
  </si>
  <si>
    <t>43.11.380</t>
  </si>
  <si>
    <t>Conjunto motor-bomba submersível vertical para águas residuais, Q= 10 a 50 m³/h, Hman= 22 a 4 mca, potência 4 cv</t>
  </si>
  <si>
    <t>43.11.390</t>
  </si>
  <si>
    <t>Conjunto motor-bomba submersível vertical para águas residuais, Q= 8 a 45 m³/h, Hman= 10,5 a 3,5 mca, potência 1,5 cv</t>
  </si>
  <si>
    <t>43.11.400</t>
  </si>
  <si>
    <t>Conjunto motor-bomba submersível vertical para esgoto, Q= 3,4 a 86,3 m³/h, Hman= 14 a 5 mca, potência 5 cv</t>
  </si>
  <si>
    <t>43.11.410</t>
  </si>
  <si>
    <t>Conjunto motor-bomba submersível vertical para esgoto, Q= 9,1 a 113,6m³/h, Hman= 20 a 15 mca, potência 10 cv</t>
  </si>
  <si>
    <t>43.11.420</t>
  </si>
  <si>
    <t>Conjunto motor-bomba submersível vertical para esgoto, Q=9,3 a 69,0 m³/h, Hman=15 a 7 mca, potência 3cv, diâmetro de sólidos 50/65mm</t>
  </si>
  <si>
    <t>43.11.460</t>
  </si>
  <si>
    <t>Conjunto motor-bomba submersível vertical para esgoto, Q= 40 m³/h, Hman= 40 mca, diâmetro de sólidos até 50 mm</t>
  </si>
  <si>
    <t>43.12</t>
  </si>
  <si>
    <t>Bombas especiais, uso industrial</t>
  </si>
  <si>
    <t>43.12.500</t>
  </si>
  <si>
    <t>Filtro de areia com carga de areia filtrante, vazão de 16,9 m³/h</t>
  </si>
  <si>
    <t>43.20</t>
  </si>
  <si>
    <t>Reparos, conservações e complementos - GRUPO 43</t>
  </si>
  <si>
    <t>43.20.130</t>
  </si>
  <si>
    <t>Caixa de passagem para condicionamento de ar tipo Split, com saída de dreno único na vertical - 39 x 22 x 6 cm</t>
  </si>
  <si>
    <t>43.20.140</t>
  </si>
  <si>
    <t>Bomba de remoção de condensados para condicionadores de ar</t>
  </si>
  <si>
    <t>43.20.200</t>
  </si>
  <si>
    <t>Controlador de temperatura analógico</t>
  </si>
  <si>
    <t>43.20.210</t>
  </si>
  <si>
    <t>Bomba de circulação para água quente</t>
  </si>
  <si>
    <t>44</t>
  </si>
  <si>
    <t>APARELHOS E METAIS HIDRÁULICOS</t>
  </si>
  <si>
    <t>44.01</t>
  </si>
  <si>
    <t>Aparelhos e louças</t>
  </si>
  <si>
    <t>44.01.030</t>
  </si>
  <si>
    <t>Bacia turca de louça - 6 litros</t>
  </si>
  <si>
    <t>44.01.050</t>
  </si>
  <si>
    <t>Bacia sifonada de louça sem tampa - 6 litros</t>
  </si>
  <si>
    <t>44.01.070</t>
  </si>
  <si>
    <t>Bacia sifonada de louça sem tampa com saída horizontal - 6 litros</t>
  </si>
  <si>
    <t>44.01.100</t>
  </si>
  <si>
    <t>Lavatório de louça sem coluna</t>
  </si>
  <si>
    <t>44.01.110</t>
  </si>
  <si>
    <t>Lavatório de louça com coluna</t>
  </si>
  <si>
    <t>44.01.160</t>
  </si>
  <si>
    <t>Lavatório de louça pequeno com coluna suspensa - linha especial</t>
  </si>
  <si>
    <t>44.01.170</t>
  </si>
  <si>
    <t>Lavatório em polipropileno</t>
  </si>
  <si>
    <t>44.01.200</t>
  </si>
  <si>
    <t>Mictório de louça sifonado auto aspirante</t>
  </si>
  <si>
    <t>44.01.240</t>
  </si>
  <si>
    <t>Lavatório em louça com coluna suspensa</t>
  </si>
  <si>
    <t>44.01.270</t>
  </si>
  <si>
    <t>Cuba de louça de embutir oval</t>
  </si>
  <si>
    <t>44.01.310</t>
  </si>
  <si>
    <t>Tanque de louça com coluna de 30 litros</t>
  </si>
  <si>
    <t>44.01.340</t>
  </si>
  <si>
    <t>Tanque simples em concreto pré-moldado</t>
  </si>
  <si>
    <t>44.01.360</t>
  </si>
  <si>
    <t>Tanque de louça com coluna de 18 a 20 litros</t>
  </si>
  <si>
    <t>44.01.370</t>
  </si>
  <si>
    <t>Tanque em granito sintético, linha comercial - sem pertences</t>
  </si>
  <si>
    <t>44.01.610</t>
  </si>
  <si>
    <t>Lavatório de louça para canto, sem coluna - sem pertences</t>
  </si>
  <si>
    <t>44.01.670</t>
  </si>
  <si>
    <t>Caixa de descarga em plástico, de sobrepor, capacidade 6 litros com engate flexível</t>
  </si>
  <si>
    <t>44.01.680</t>
  </si>
  <si>
    <t>Caixa de descarga em plástico, de sobrepor, capacidade 9 litros com engate flexível</t>
  </si>
  <si>
    <t>44.01.690</t>
  </si>
  <si>
    <t>Tanque de louça sem coluna de 30 litros</t>
  </si>
  <si>
    <t>44.01.700</t>
  </si>
  <si>
    <t>Banheira para imersão sem hidromassagem</t>
  </si>
  <si>
    <t>44.01.800</t>
  </si>
  <si>
    <t>Bacia sifonada com caixa de descarga acoplada sem tampa - 6 litros</t>
  </si>
  <si>
    <t>44.01.850</t>
  </si>
  <si>
    <t>Cuba de louça de embutir redonda</t>
  </si>
  <si>
    <t>44.02</t>
  </si>
  <si>
    <t>Bancadas e tampos</t>
  </si>
  <si>
    <t>44.02.060</t>
  </si>
  <si>
    <t>Tampo/bancada em granito com espessura de 3 cm</t>
  </si>
  <si>
    <t>44.02.100</t>
  </si>
  <si>
    <t>Tampo/bancada em mármore nacional espessura de 3 cm</t>
  </si>
  <si>
    <t>44.02.200</t>
  </si>
  <si>
    <t>Tampo/bancada em concreto armado, revestido em aço inoxidável fosco polido</t>
  </si>
  <si>
    <t>44.03</t>
  </si>
  <si>
    <t>Acessórios e metais</t>
  </si>
  <si>
    <t>44.03.010</t>
  </si>
  <si>
    <t>Dispenser toalheiro em ABS e policarbonato para bobina de 20 cm x 200 m, com alavanca</t>
  </si>
  <si>
    <t>44.03.020</t>
  </si>
  <si>
    <t>Meia saboneteira de louça de embutir</t>
  </si>
  <si>
    <t>44.03.030</t>
  </si>
  <si>
    <t>Dispenser toalheiro metálico esmaltado para bobina de 25cm x 50m, sem alavanca</t>
  </si>
  <si>
    <t>44.03.040</t>
  </si>
  <si>
    <t>Saboneteira de louça de embutir</t>
  </si>
  <si>
    <t>44.03.050</t>
  </si>
  <si>
    <t>Dispenser papel higiênico em ABS para rolão 300 / 600 m, com visor</t>
  </si>
  <si>
    <t>44.03.080</t>
  </si>
  <si>
    <t>Porta-papel de louça de embutir</t>
  </si>
  <si>
    <t>44.03.090</t>
  </si>
  <si>
    <t>Cabide cromado para banheiro</t>
  </si>
  <si>
    <t>44.03.130</t>
  </si>
  <si>
    <t>Saboneteira tipo dispenser, para refil de 800 ml</t>
  </si>
  <si>
    <t>44.03.180</t>
  </si>
  <si>
    <t>Dispenser toalheiro em ABS, para folhas</t>
  </si>
  <si>
    <t>44.03.210</t>
  </si>
  <si>
    <t>Ducha cromada simples</t>
  </si>
  <si>
    <t>44.03.260</t>
  </si>
  <si>
    <t>44.03.300</t>
  </si>
  <si>
    <t>Torneira volante tipo alavanca</t>
  </si>
  <si>
    <t>44.03.310</t>
  </si>
  <si>
    <t>Torneira de mesa para lavatório, acionamento hidromecânico, com registro integrado regulador de vazão, em latão cromado, DN= 1/2´</t>
  </si>
  <si>
    <t>44.03.360</t>
  </si>
  <si>
    <t>Ducha higiênica cromada</t>
  </si>
  <si>
    <t>44.03.370</t>
  </si>
  <si>
    <t>Torneira curta com rosca para uso geral, em latão fundido sem acabamento, DN= 1/2´</t>
  </si>
  <si>
    <t>44.03.380</t>
  </si>
  <si>
    <t>Torneira curta com rosca para uso geral, em latão fundido sem acabamento, DN= 3/4´</t>
  </si>
  <si>
    <t>44.03.400</t>
  </si>
  <si>
    <t>Torneira curta com rosca para uso geral, em latão fundido cromado, DN= 3/4´</t>
  </si>
  <si>
    <t>44.03.420</t>
  </si>
  <si>
    <t>Torneira curta sem rosca para uso geral, em latão fundido sem acabamento, DN= 3/4´</t>
  </si>
  <si>
    <t>44.03.430</t>
  </si>
  <si>
    <t>Torneira curta sem rosca para uso geral, em latão fundido cromado, DN= 1/2´</t>
  </si>
  <si>
    <t>44.03.440</t>
  </si>
  <si>
    <t>Torneira curta sem rosca para uso geral, em latão fundido cromado, DN= 3/4´</t>
  </si>
  <si>
    <t>44.03.450</t>
  </si>
  <si>
    <t>Torneira longa sem rosca para uso geral, em latão fundido cromado</t>
  </si>
  <si>
    <t>44.03.460</t>
  </si>
  <si>
    <t>Torneira para lavatório em latão fundido cromado, DN= 1/2´</t>
  </si>
  <si>
    <t>44.03.470</t>
  </si>
  <si>
    <t>Torneira de parede para pia com bica móvel e arejador, em latão fundido cromado</t>
  </si>
  <si>
    <t>44.03.480</t>
  </si>
  <si>
    <t>Torneira de mesa para lavatório compacta, acionamento hidromecânico, em latão cromado, DN= 1/2´</t>
  </si>
  <si>
    <t>44.03.500</t>
  </si>
  <si>
    <t>Aparelho misturador de parede, para pia, com bica móvel, acabamento cromado</t>
  </si>
  <si>
    <t>44.03.510</t>
  </si>
  <si>
    <t>Torneira de parede antivandalismo, DN= 3/4´</t>
  </si>
  <si>
    <t>44.03.590</t>
  </si>
  <si>
    <t>Torneira de mesa para pia com bica móvel e arejador em latão fundido cromado</t>
  </si>
  <si>
    <t>44.03.630</t>
  </si>
  <si>
    <t>44.03.640</t>
  </si>
  <si>
    <t>Torneira de parede acionamento hidromecânico, em latão cromado, DN= 1/2´ ou 3/4´</t>
  </si>
  <si>
    <t>44.03.670</t>
  </si>
  <si>
    <t>Caixa de descarga de embutir, acionamento frontal, completa</t>
  </si>
  <si>
    <t>44.03.690</t>
  </si>
  <si>
    <t>Torneira de parede em ABS, DN 1/2´ ou 3/4´, 10cm</t>
  </si>
  <si>
    <t>44.03.700</t>
  </si>
  <si>
    <t>Torneira de parede em ABS, DN 1/2´ ou 3/4´, 15cm</t>
  </si>
  <si>
    <t>44.03.720</t>
  </si>
  <si>
    <t>Torneira de mesa para lavatório, acionamento hidromecânico com alavanca, registro integrado regulador de vazão, em latão cromado, DN= 1/2´</t>
  </si>
  <si>
    <t>44.03.870</t>
  </si>
  <si>
    <t>Ducha higiênica branca de PVC</t>
  </si>
  <si>
    <t>44.03.900</t>
  </si>
  <si>
    <t>Secador de mãos em ABS</t>
  </si>
  <si>
    <t>44.03.920</t>
  </si>
  <si>
    <t>Ducha higiênica com registro</t>
  </si>
  <si>
    <t>44.03.940</t>
  </si>
  <si>
    <t>Válvula dupla para bancada de laboratório, uso em GLP, com bico para mangueira - diâmetro de 1/4´ a 1/2´</t>
  </si>
  <si>
    <t>44.03.950</t>
  </si>
  <si>
    <t>Válvula para cuba de laboratório, com nuca giratória e bico escalonado para mangueira</t>
  </si>
  <si>
    <t>44.04</t>
  </si>
  <si>
    <t>Prateleiras</t>
  </si>
  <si>
    <t>44.04.030</t>
  </si>
  <si>
    <t>Prateleira em granito com espessura de 2 cm</t>
  </si>
  <si>
    <t>44.04.040</t>
  </si>
  <si>
    <t>Prateleira em granilite</t>
  </si>
  <si>
    <t>44.04.050</t>
  </si>
  <si>
    <t>Prateleira em granito com espessura de 3 cm</t>
  </si>
  <si>
    <t>44.06</t>
  </si>
  <si>
    <t>Aparelhos de aço inoxidável</t>
  </si>
  <si>
    <t>44.06.010</t>
  </si>
  <si>
    <t>Lavatório coletivo em aço inoxidável</t>
  </si>
  <si>
    <t>44.06.100</t>
  </si>
  <si>
    <t>Mictório coletivo em aço inoxidável</t>
  </si>
  <si>
    <t>44.06.200</t>
  </si>
  <si>
    <t>Tanque em aço inoxidável</t>
  </si>
  <si>
    <t>44.06.250</t>
  </si>
  <si>
    <t>Cuba em aço inoxidável simples de 300 x 140mm</t>
  </si>
  <si>
    <t>44.06.300</t>
  </si>
  <si>
    <t>Cuba em aço inoxidável simples de 400x340x140mm</t>
  </si>
  <si>
    <t>44.06.310</t>
  </si>
  <si>
    <t>Cuba em aço inoxidável simples de 465x300x140mm</t>
  </si>
  <si>
    <t>44.06.320</t>
  </si>
  <si>
    <t>Cuba em aço inoxidável simples de 560x330x140mm</t>
  </si>
  <si>
    <t>44.06.330</t>
  </si>
  <si>
    <t>Cuba em aço inoxidável simples de 500x400x400mm</t>
  </si>
  <si>
    <t>44.06.360</t>
  </si>
  <si>
    <t>Cuba em aço inoxidável simples de 500x400x200mm</t>
  </si>
  <si>
    <t>44.06.400</t>
  </si>
  <si>
    <t>Cuba em aço inoxidável simples de 500x400x300mm</t>
  </si>
  <si>
    <t>44.06.410</t>
  </si>
  <si>
    <t>Cuba em aço inoxidável simples de 600x500x300mm</t>
  </si>
  <si>
    <t>44.06.470</t>
  </si>
  <si>
    <t>Cuba em aço inoxidável simples de 600x500x350mm</t>
  </si>
  <si>
    <t>44.06.520</t>
  </si>
  <si>
    <t>Cuba em aço inoxidável simples de 600x500x400mm</t>
  </si>
  <si>
    <t>44.06.570</t>
  </si>
  <si>
    <t>Cuba em aço inoxidável simples de 700x600x450mm</t>
  </si>
  <si>
    <t>44.06.600</t>
  </si>
  <si>
    <t>Cuba em aço inoxidável simples de 1400x900x500mm</t>
  </si>
  <si>
    <t>44.06.610</t>
  </si>
  <si>
    <t>Cuba em aço inoxidável simples de 1100x600x400mm</t>
  </si>
  <si>
    <t>44.06.700</t>
  </si>
  <si>
    <t>Cuba em aço inoxidável dupla de 715x400x140mm</t>
  </si>
  <si>
    <t>44.06.710</t>
  </si>
  <si>
    <t>Cuba em aço inoxidável dupla de 835x340x140mm</t>
  </si>
  <si>
    <t>44.06.750</t>
  </si>
  <si>
    <t>Cuba em aço inoxidável dupla de 1020x400x250mm</t>
  </si>
  <si>
    <t>44.20</t>
  </si>
  <si>
    <t>Reparos, conservações e complementos - GRUPO 44</t>
  </si>
  <si>
    <t>44.20.010</t>
  </si>
  <si>
    <t>Sifão plástico sanfonado universal de 1´</t>
  </si>
  <si>
    <t>44.20.020</t>
  </si>
  <si>
    <t>Recolocação de torneiras</t>
  </si>
  <si>
    <t>44.20.040</t>
  </si>
  <si>
    <t>Recolocação de sifões</t>
  </si>
  <si>
    <t>44.20.060</t>
  </si>
  <si>
    <t>Recolocação de aparelhos sanitários, incluindo acessórios</t>
  </si>
  <si>
    <t>44.20.080</t>
  </si>
  <si>
    <t>Recolocação de caixas de descarga de sobrepor</t>
  </si>
  <si>
    <t>44.20.100</t>
  </si>
  <si>
    <t>Engate flexível metálico DN= 1/2´</t>
  </si>
  <si>
    <t>44.20.110</t>
  </si>
  <si>
    <t>Engate flexível de PVC DN= 1/2´</t>
  </si>
  <si>
    <t>44.20.120</t>
  </si>
  <si>
    <t>Canopla para válvula de descarga</t>
  </si>
  <si>
    <t>44.20.121</t>
  </si>
  <si>
    <t>Arejador com articulador em ABS cromado para torneira padrão, completo</t>
  </si>
  <si>
    <t>44.20.130</t>
  </si>
  <si>
    <t>Tubo de ligação para mictório, DN= 1/2´</t>
  </si>
  <si>
    <t>44.20.150</t>
  </si>
  <si>
    <t>Acabamento cromado para registro</t>
  </si>
  <si>
    <t>44.20.160</t>
  </si>
  <si>
    <t>Botão para válvula de descarga</t>
  </si>
  <si>
    <t>44.20.180</t>
  </si>
  <si>
    <t>Reparo para válvula de descarga</t>
  </si>
  <si>
    <t>44.20.200</t>
  </si>
  <si>
    <t>Sifão de metal cromado de 1 1/2´ x 2´</t>
  </si>
  <si>
    <t>44.20.220</t>
  </si>
  <si>
    <t>Sifão de metal cromado de 1´ x 1 1/2´</t>
  </si>
  <si>
    <t>44.20.230</t>
  </si>
  <si>
    <t>Tubo de ligação para sanitário</t>
  </si>
  <si>
    <t>44.20.240</t>
  </si>
  <si>
    <t>Sifão plástico com copo, rígido, de 1´ x 1 1/2´</t>
  </si>
  <si>
    <t>44.20.260</t>
  </si>
  <si>
    <t>Sifão plástico com copo, rígido, de 1 1/4´ x 2´</t>
  </si>
  <si>
    <t>44.20.280</t>
  </si>
  <si>
    <t>Tampa de plástico para bacia sanitária</t>
  </si>
  <si>
    <t>44.20.300</t>
  </si>
  <si>
    <t>Bolsa para bacia sanitária</t>
  </si>
  <si>
    <t>44.20.310</t>
  </si>
  <si>
    <t>Filtro de pressão em ABS, para 360 l/h</t>
  </si>
  <si>
    <t>44.20.390</t>
  </si>
  <si>
    <t>Válvula de PVC para lavatório</t>
  </si>
  <si>
    <t>44.20.620</t>
  </si>
  <si>
    <t>Válvula americana</t>
  </si>
  <si>
    <t>44.20.640</t>
  </si>
  <si>
    <t>Válvula de metal cromado de 1 1/2´</t>
  </si>
  <si>
    <t>44.20.650</t>
  </si>
  <si>
    <t>Válvula de metal cromado de 1´</t>
  </si>
  <si>
    <t>45</t>
  </si>
  <si>
    <t>ENTRADA DE ÁGUA, INCÊNDIO E GÁS</t>
  </si>
  <si>
    <t>45.01</t>
  </si>
  <si>
    <t>Entrada de água</t>
  </si>
  <si>
    <t>45.01.020</t>
  </si>
  <si>
    <t>Entrada completa de água com abrigo e registro de gaveta, DN= 3/4´</t>
  </si>
  <si>
    <t>45.01.040</t>
  </si>
  <si>
    <t>Entrada completa de água com abrigo e registro de gaveta, DN= 1´</t>
  </si>
  <si>
    <t>45.01.060</t>
  </si>
  <si>
    <t>Entrada completa de água com abrigo e registro de gaveta, DN= 1 1/2´</t>
  </si>
  <si>
    <t>45.01.066</t>
  </si>
  <si>
    <t>Entrada completa de água com abrigo e registro de gaveta, DN= 2´</t>
  </si>
  <si>
    <t>45.01.080</t>
  </si>
  <si>
    <t>Entrada completa de água com abrigo e registro de gaveta, DN= 2 1/2´</t>
  </si>
  <si>
    <t>45.01.082</t>
  </si>
  <si>
    <t>Entrada completa de água com abrigo e registro de gaveta, DN= 3´</t>
  </si>
  <si>
    <t>45.02</t>
  </si>
  <si>
    <t>Entrada de gás</t>
  </si>
  <si>
    <t>45.02.020</t>
  </si>
  <si>
    <t>Entrada completa de gás GLP domiciliar com 2 bujões de 13 kg</t>
  </si>
  <si>
    <t>45.02.040</t>
  </si>
  <si>
    <t>Entrada completa de gás GLP com 2 cilindros de 45 kg</t>
  </si>
  <si>
    <t>45.02.060</t>
  </si>
  <si>
    <t>Entrada completa de gás GLP com 4 cilindros de 45 kg</t>
  </si>
  <si>
    <t>45.02.080</t>
  </si>
  <si>
    <t>Entrada completa de gás GLP com 6 cilindros de 45 kg</t>
  </si>
  <si>
    <t>45.02.200</t>
  </si>
  <si>
    <t>Abrigo padronizado de gás GLP encanado</t>
  </si>
  <si>
    <t>45.03</t>
  </si>
  <si>
    <t>Hidrômetro</t>
  </si>
  <si>
    <t>45.03.010</t>
  </si>
  <si>
    <t>Hidrômetro em ferro fundido, diâmetro 50 mm (2´)</t>
  </si>
  <si>
    <t>45.03.030</t>
  </si>
  <si>
    <t>Hidrômetro em ferro fundido, diâmetro 100 mm (4´)</t>
  </si>
  <si>
    <t>45.03.100</t>
  </si>
  <si>
    <t>Hidrômetro em bronze, diâmetro de 25 mm (1´)</t>
  </si>
  <si>
    <t>45.03.110</t>
  </si>
  <si>
    <t>Hidrômetro em bronze, diâmetro de 40 mm (1 1/2´)</t>
  </si>
  <si>
    <t>45.03.200</t>
  </si>
  <si>
    <t>Filtro tipo cesto para hidrômetro de 50 mm (2´)</t>
  </si>
  <si>
    <t>45.20</t>
  </si>
  <si>
    <t>Reparos, conservações e complementos - GRUPO 45</t>
  </si>
  <si>
    <t>45.20.020</t>
  </si>
  <si>
    <t>Cilindro de gás (GLP) de 45 kg, com carga</t>
  </si>
  <si>
    <t>46</t>
  </si>
  <si>
    <t>TUBULAÇÃO E CONDUTORES PARA LÍQUIDOS E GASES.</t>
  </si>
  <si>
    <t>46.01</t>
  </si>
  <si>
    <t>46.01.010</t>
  </si>
  <si>
    <t>Tubo de PVC rígido soldável marrom, DN= 20 mm, (1/2´), inclusive conexões</t>
  </si>
  <si>
    <t>46.01.020</t>
  </si>
  <si>
    <t>Tubo de PVC rígido soldável marrom, DN= 25 mm, (3/4´), inclusive conexões</t>
  </si>
  <si>
    <t>46.01.030</t>
  </si>
  <si>
    <t>Tubo de PVC rígido soldável marrom, DN= 32 mm, (1´), inclusive conexões</t>
  </si>
  <si>
    <t>46.01.040</t>
  </si>
  <si>
    <t>Tubo de PVC rígido soldável marrom, DN= 40 mm, (1 1/4´), inclusive conexões</t>
  </si>
  <si>
    <t>46.01.050</t>
  </si>
  <si>
    <t>Tubo de PVC rígido soldável marrom, DN= 50 mm, (1 1/2´), inclusive conexões</t>
  </si>
  <si>
    <t>46.01.060</t>
  </si>
  <si>
    <t>Tubo de PVC rígido soldável marrom, DN= 60 mm, (2´), inclusive conexões</t>
  </si>
  <si>
    <t>46.01.070</t>
  </si>
  <si>
    <t>Tubo de PVC rígido soldável marrom, DN= 75 mm, (2 1/2´), inclusive conexões</t>
  </si>
  <si>
    <t>46.01.080</t>
  </si>
  <si>
    <t>Tubo de PVC rígido soldável marrom, DN= 85 mm, (3´), inclusive conexões</t>
  </si>
  <si>
    <t>46.01.090</t>
  </si>
  <si>
    <t>Tubo de PVC rígido soldável marrom, DN= 110 mm, (4´), inclusive conexões</t>
  </si>
  <si>
    <t>46.02</t>
  </si>
  <si>
    <t>46.02.010</t>
  </si>
  <si>
    <t>Tubo de PVC rígido branco, pontas lisas, soldável, linha esgoto série normal, DN= 40 mm, inclusive conexões</t>
  </si>
  <si>
    <t>46.02.050</t>
  </si>
  <si>
    <t>Tubo de PVC rígido branco PxB com virola e anel de borracha, linha esgoto série normal, DN= 50 mm, inclusive conexões</t>
  </si>
  <si>
    <t>46.02.060</t>
  </si>
  <si>
    <t>Tubo de PVC rígido branco PxB com virola e anel de borracha, linha esgoto série normal, DN= 75 mm, inclusive conexões</t>
  </si>
  <si>
    <t>46.02.070</t>
  </si>
  <si>
    <t>Tubo de PVC rígido branco PxB com virola e anel de borracha, linha esgoto série normal, DN= 100 mm, inclusive conexões</t>
  </si>
  <si>
    <t>46.03</t>
  </si>
  <si>
    <t>46.03.038</t>
  </si>
  <si>
    <t>Tubo de PVC rígido PxB com virola e anel de borracha, linha esgoto série reforçada ´R´, DN= 50 mm, inclusive conexões</t>
  </si>
  <si>
    <t>46.03.040</t>
  </si>
  <si>
    <t>Tubo de PVC rígido PxB com virola e anel de borracha, linha esgoto série reforçada ´R´, DN= 75 mm, inclusive conexões</t>
  </si>
  <si>
    <t>46.03.050</t>
  </si>
  <si>
    <t>Tubo de PVC rígido PxB com virola e anel de borracha, linha esgoto série reforçada ´R´, DN= 100 mm, inclusive conexões</t>
  </si>
  <si>
    <t>46.03.060</t>
  </si>
  <si>
    <t>Tubo de PVC rígido PxB com virola e anel de borracha, linha esgoto série reforçada ´R´. DN= 150 mm, inclusive conexões</t>
  </si>
  <si>
    <t>46.03.080</t>
  </si>
  <si>
    <t>Tubo de PVC rígido, pontas lisas, soldável, linha esgoto série reforçada ´R´, DN= 40 mm, inclusive conexões</t>
  </si>
  <si>
    <t>46.04</t>
  </si>
  <si>
    <t>46.04.010</t>
  </si>
  <si>
    <t>Tubo de PVC rígido tipo PBA classe 15, DN= 50mm, (DE= 60mm), inclusive conexões</t>
  </si>
  <si>
    <t>46.04.020</t>
  </si>
  <si>
    <t>Tubo de PVC rígido tipo PBA classe 15, DN= 75mm, (DE= 85mm), inclusive conexões</t>
  </si>
  <si>
    <t>46.04.030</t>
  </si>
  <si>
    <t>Tubo de PVC rígido tipo PBA classe 15, DN= 100mm, (DE= 110mm), inclusive conexões</t>
  </si>
  <si>
    <t>46.04.040</t>
  </si>
  <si>
    <t>Tubo de PVC rígido DEFoFo, DN= 100mm (DE= 118mm), inclusive conexões</t>
  </si>
  <si>
    <t>46.04.050</t>
  </si>
  <si>
    <t>Tubo de PVC rígido DEFoFo, DN= 150mm (DE= 170mm), inclusive conexões</t>
  </si>
  <si>
    <t>46.04.070</t>
  </si>
  <si>
    <t>Tubo de PVC rígido DEFoFo, DN= 200mm (DE= 222mm), inclusive conexões</t>
  </si>
  <si>
    <t>46.04.080</t>
  </si>
  <si>
    <t>Tubo de PVC rígido DEFoFo, DN= 250mm (DE= 274mm), inclusive conexões</t>
  </si>
  <si>
    <t>46.04.090</t>
  </si>
  <si>
    <t>Tubo de PVC rígido DEFoFo, DN= 300mm (DE= 326mm), inclusive conexões</t>
  </si>
  <si>
    <t>46.05</t>
  </si>
  <si>
    <t>46.05.020</t>
  </si>
  <si>
    <t>Tubo PVC rígido, tipo Coletor Esgoto, junta elástica, DN= 100 mm, inclusive conexões</t>
  </si>
  <si>
    <t>46.05.040</t>
  </si>
  <si>
    <t>Tubo PVC rígido, tipo Coletor Esgoto, junta elástica, DN= 150 mm, inclusive conexões</t>
  </si>
  <si>
    <t>46.05.050</t>
  </si>
  <si>
    <t>Tubo PVC rígido, tipo Coletor Esgoto, junta elástica, DN= 200 mm, inclusive conexões</t>
  </si>
  <si>
    <t>46.05.060</t>
  </si>
  <si>
    <t>Tubo PVC rígido, tipo Coletor Esgoto, junta elástica, DN= 250 mm, inclusive conexões</t>
  </si>
  <si>
    <t>46.05.070</t>
  </si>
  <si>
    <t>Tubo PVC rígido, tipo Coletor Esgoto, junta elástica, DN= 300 mm, inclusive conexões</t>
  </si>
  <si>
    <t>46.05.090</t>
  </si>
  <si>
    <t>Tubo PVC rígido, tipo Coletor Esgoto, junta elástica, DN= 400 mm, inclusive conexões</t>
  </si>
  <si>
    <t>46.07</t>
  </si>
  <si>
    <t>46.07.010</t>
  </si>
  <si>
    <t>46.07.020</t>
  </si>
  <si>
    <t>46.07.030</t>
  </si>
  <si>
    <t>46.07.040</t>
  </si>
  <si>
    <t>46.07.050</t>
  </si>
  <si>
    <t>46.07.060</t>
  </si>
  <si>
    <t>46.07.070</t>
  </si>
  <si>
    <t>46.07.080</t>
  </si>
  <si>
    <t>46.07.090</t>
  </si>
  <si>
    <t>46.07.100</t>
  </si>
  <si>
    <t>46.08</t>
  </si>
  <si>
    <t>46.08.006</t>
  </si>
  <si>
    <t>46.08.010</t>
  </si>
  <si>
    <t>46.08.020</t>
  </si>
  <si>
    <t>46.08.030</t>
  </si>
  <si>
    <t>46.08.040</t>
  </si>
  <si>
    <t>46.08.050</t>
  </si>
  <si>
    <t>46.08.070</t>
  </si>
  <si>
    <t>46.08.080</t>
  </si>
  <si>
    <t>46.08.100</t>
  </si>
  <si>
    <t>46.08.110</t>
  </si>
  <si>
    <t>46.09</t>
  </si>
  <si>
    <t>Conexões e acessórios em ferro fundido, predial e tradicional, esgoto e pluvial</t>
  </si>
  <si>
    <t>46.09.050</t>
  </si>
  <si>
    <t>Joelho 45° em ferro fundido, linha predial tradicional, DN= 50 mm</t>
  </si>
  <si>
    <t>46.09.060</t>
  </si>
  <si>
    <t>Joelho 45° em ferro fundido, linha predial tradicional, DN= 75 mm</t>
  </si>
  <si>
    <t>46.09.070</t>
  </si>
  <si>
    <t>Joelho 45° em ferro fundido, linha predial tradicional, DN= 100 mm</t>
  </si>
  <si>
    <t>46.09.080</t>
  </si>
  <si>
    <t>Joelho 45° em ferro fundido, linha predial tradicional, DN= 150 mm</t>
  </si>
  <si>
    <t>46.09.100</t>
  </si>
  <si>
    <t>Joelho 87° 30´ em ferro fundido, linha predial tradicional, DN= 50 mm</t>
  </si>
  <si>
    <t>46.09.110</t>
  </si>
  <si>
    <t>Joelho 87° 30´ em ferro fundido, linha predial tradicional, DN= 75 mm</t>
  </si>
  <si>
    <t>46.09.120</t>
  </si>
  <si>
    <t>Joelho 87° 30´ em ferro fundido, linha predial tradicional, DN= 100 mm</t>
  </si>
  <si>
    <t>46.09.130</t>
  </si>
  <si>
    <t>Joelho 87° 30´ em ferro fundido, linha predial tradicional, DN= 150 mm</t>
  </si>
  <si>
    <t>46.09.150</t>
  </si>
  <si>
    <t>Luva bolsa e bolsa em ferro fundido, linha predial tradicional, DN= 50 mm</t>
  </si>
  <si>
    <t>46.09.160</t>
  </si>
  <si>
    <t>Luva bolsa e bolsa em ferro fundido, linha predial tradicional, DN= 75 mm</t>
  </si>
  <si>
    <t>46.09.170</t>
  </si>
  <si>
    <t>Luva bolsa e bolsa em ferro fundido, linha predial tradicional, DN= 100 mm</t>
  </si>
  <si>
    <t>46.09.180</t>
  </si>
  <si>
    <t>Luva bolsa e bolsa em ferro fundido, linha predial tradicional, DN= 150 mm</t>
  </si>
  <si>
    <t>46.09.200</t>
  </si>
  <si>
    <t>Placa cega em ferro fundido, linha predial tradicional, DN= 75 mm</t>
  </si>
  <si>
    <t>46.09.210</t>
  </si>
  <si>
    <t>Placa cega em ferro fundido, linha predial tradicional, DN= 100 mm</t>
  </si>
  <si>
    <t>46.09.230</t>
  </si>
  <si>
    <t>Junção 45° em ferro fundido, linha predial tradicional, DN= 50 x 50 mm</t>
  </si>
  <si>
    <t>46.09.240</t>
  </si>
  <si>
    <t>Junção 45° em ferro fundido, linha predial tradicional, DN= 75 x 50 mm</t>
  </si>
  <si>
    <t>46.09.250</t>
  </si>
  <si>
    <t>Junção 45° em ferro fundido, linha predial tradicional, DN= 75 x 75 mm</t>
  </si>
  <si>
    <t>46.09.260</t>
  </si>
  <si>
    <t>Junção 45° em ferro fundido, linha predial tradicional, DN= 100 x 50 mm</t>
  </si>
  <si>
    <t>46.09.270</t>
  </si>
  <si>
    <t>Junção 45° em ferro fundido, linha predial tradicional, DN= 100 x 75 mm</t>
  </si>
  <si>
    <t>46.09.280</t>
  </si>
  <si>
    <t>Junção 45° em ferro fundido, linha predial tradicional, DN= 100 x 100 mm</t>
  </si>
  <si>
    <t>46.09.290</t>
  </si>
  <si>
    <t>Junção 45° em ferro fundido, linha predial tradicional, DN= 150 x 100 mm</t>
  </si>
  <si>
    <t>46.09.300</t>
  </si>
  <si>
    <t>Junção dupla 45° em ferro fundido, linha predial tradicional, DN= 100 mm</t>
  </si>
  <si>
    <t>46.09.320</t>
  </si>
  <si>
    <t>Te sanitário 87° 30´ em ferro fundido, linha predial tradicional, DN= 50 x 50 mm</t>
  </si>
  <si>
    <t>46.09.330</t>
  </si>
  <si>
    <t>Te sanitário 87° 30´ em ferro fundido, linha predial tradicional, DN= 75 x 50 mm</t>
  </si>
  <si>
    <t>46.09.340</t>
  </si>
  <si>
    <t>Te sanitário 87° 30´ em ferro fundido, linha predial tradicional, DN= 75 x 75 mm</t>
  </si>
  <si>
    <t>46.09.350</t>
  </si>
  <si>
    <t>Te sanitário 87° 30´ em ferro fundido, linha predial tradicional, DN= 100 x 50 mm</t>
  </si>
  <si>
    <t>46.09.360</t>
  </si>
  <si>
    <t>Te sanitário 87° 30´ em ferro fundido, linha predial tradicional, DN= 100 x 75 mm</t>
  </si>
  <si>
    <t>46.09.370</t>
  </si>
  <si>
    <t>Te sanitário 87° 30´ em ferro fundido, linha predial tradicional, DN= 100 x 100 mm</t>
  </si>
  <si>
    <t>46.09.400</t>
  </si>
  <si>
    <t>Bucha de redução em ferro fundido, linha predial tradicional, DN= 75 x 50 mm</t>
  </si>
  <si>
    <t>46.09.410</t>
  </si>
  <si>
    <t>Bucha de redução em ferro fundido, linha predial tradicional, DN= 100 x 75 mm</t>
  </si>
  <si>
    <t>46.09.420</t>
  </si>
  <si>
    <t>Bucha de redução em ferro fundido, linha predial tradicional, DN= 150 x 100 mm</t>
  </si>
  <si>
    <t>46.10</t>
  </si>
  <si>
    <t>46.10.010</t>
  </si>
  <si>
    <t>Tubo de cobre classe A, DN= 15mm (1/2´), inclusive conexões</t>
  </si>
  <si>
    <t>46.10.020</t>
  </si>
  <si>
    <t>Tubo de cobre classe A, DN= 22mm (3/4´), inclusive conexões</t>
  </si>
  <si>
    <t>46.10.030</t>
  </si>
  <si>
    <t>Tubo de cobre classe A, DN= 28mm (1´), inclusive conexões</t>
  </si>
  <si>
    <t>46.10.040</t>
  </si>
  <si>
    <t>Tubo de cobre classe A, DN= 35mm (1 1/4´), inclusive conexões</t>
  </si>
  <si>
    <t>46.10.050</t>
  </si>
  <si>
    <t>Tubo de cobre classe A, DN= 42mm (1 1/2´), inclusive conexões</t>
  </si>
  <si>
    <t>46.10.060</t>
  </si>
  <si>
    <t>Tubo de cobre classe A, DN= 54mm (2´), inclusive conexões</t>
  </si>
  <si>
    <t>46.10.070</t>
  </si>
  <si>
    <t>Tubo de cobre classe A, DN= 66mm (2 1/2´), inclusive conexões</t>
  </si>
  <si>
    <t>46.10.080</t>
  </si>
  <si>
    <t>Tubo de cobre classe A, DN= 79mm (3´), inclusive conexões</t>
  </si>
  <si>
    <t>46.10.090</t>
  </si>
  <si>
    <t>Tubo de cobre classe A, DN= 104mm (4´), inclusive conexões</t>
  </si>
  <si>
    <t>46.10.200</t>
  </si>
  <si>
    <t>Tubo de cobre classe E, DN= 22mm (3/4´), inclusive conexões</t>
  </si>
  <si>
    <t>46.10.210</t>
  </si>
  <si>
    <t>Tubo de cobre classe E, DN= 28mm (1´), inclusive conexões</t>
  </si>
  <si>
    <t>46.10.220</t>
  </si>
  <si>
    <t>Tubo de cobre classe E, DN= 35mm (1 1/4´), inclusive conexões</t>
  </si>
  <si>
    <t>46.10.230</t>
  </si>
  <si>
    <t>Tubo de cobre classe E, DN= 42mm (1 1/2´), inclusive conexões</t>
  </si>
  <si>
    <t>46.10.240</t>
  </si>
  <si>
    <t>Tubo de cobre classe E, DN= 54mm (2´), inclusive conexões</t>
  </si>
  <si>
    <t>46.10.250</t>
  </si>
  <si>
    <t>Tubo de cobre classe E, DN= 66mm (2 1/2´), inclusive conexões</t>
  </si>
  <si>
    <t>46.12</t>
  </si>
  <si>
    <t>Tubulação em concreto para rede de águas pluviais</t>
  </si>
  <si>
    <t>46.12.010</t>
  </si>
  <si>
    <t>Tubo de concreto (PS-1), DN= 300mm</t>
  </si>
  <si>
    <t>46.12.020</t>
  </si>
  <si>
    <t>Tubo de concreto (PS-1), DN= 400mm</t>
  </si>
  <si>
    <t>46.12.050</t>
  </si>
  <si>
    <t>Tubo de concreto (PS-2), DN= 300mm</t>
  </si>
  <si>
    <t>46.12.060</t>
  </si>
  <si>
    <t>Tubo de concreto (PS-2), DN= 400mm</t>
  </si>
  <si>
    <t>46.12.070</t>
  </si>
  <si>
    <t>Tubo de concreto (PS-2), DN= 500mm</t>
  </si>
  <si>
    <t>46.12.080</t>
  </si>
  <si>
    <t>Tubo de concreto (PA-1), DN= 600mm</t>
  </si>
  <si>
    <t>46.12.100</t>
  </si>
  <si>
    <t>Tubo de concreto (PA-1), DN= 800mm</t>
  </si>
  <si>
    <t>46.12.120</t>
  </si>
  <si>
    <t>Tubo de concreto (PA-1), DN= 1000mm</t>
  </si>
  <si>
    <t>46.12.140</t>
  </si>
  <si>
    <t>Tubo de concreto (PA-1), DN= 1200mm</t>
  </si>
  <si>
    <t>46.12.150</t>
  </si>
  <si>
    <t>Tubo de concreto (PA-2), DN= 600mm</t>
  </si>
  <si>
    <t>46.12.160</t>
  </si>
  <si>
    <t>Tubo de concreto (PA-2), DN= 800mm</t>
  </si>
  <si>
    <t>46.12.170</t>
  </si>
  <si>
    <t>Tubo de concreto (PA-2), DN= 1000mm</t>
  </si>
  <si>
    <t>46.12.180</t>
  </si>
  <si>
    <t>Tubo de concreto (PA-3), DN= 600mm</t>
  </si>
  <si>
    <t>46.12.190</t>
  </si>
  <si>
    <t>Tubo de concreto (PA-3), DN= 800mm</t>
  </si>
  <si>
    <t>46.12.200</t>
  </si>
  <si>
    <t>Tubo de concreto (PA-3), DN= 1000mm</t>
  </si>
  <si>
    <t>46.12.210</t>
  </si>
  <si>
    <t>Meio tubo de concreto, DN= 300mm</t>
  </si>
  <si>
    <t>46.12.220</t>
  </si>
  <si>
    <t>Meio tubo de concreto, DN= 400mm</t>
  </si>
  <si>
    <t>46.12.240</t>
  </si>
  <si>
    <t>Meio tubo de concreto, DN= 600mm</t>
  </si>
  <si>
    <t>46.12.250</t>
  </si>
  <si>
    <t>Tubo de concreto (PA-2), DN= 1500mm</t>
  </si>
  <si>
    <t>46.12.260</t>
  </si>
  <si>
    <t>Tubo de concreto (PA-1), DN= 400mm</t>
  </si>
  <si>
    <t>46.12.270</t>
  </si>
  <si>
    <t>Tubo de concreto (PA-2), DN= 400mm</t>
  </si>
  <si>
    <t>46.12.280</t>
  </si>
  <si>
    <t>Tubo de concreto (PA-3), DN= 400mm</t>
  </si>
  <si>
    <t>46.12.290</t>
  </si>
  <si>
    <t>Tubo de concreto (PA-2), DN= 700mm</t>
  </si>
  <si>
    <t>46.12.300</t>
  </si>
  <si>
    <t>Tubo de concreto (PA-2), DN= 500mm</t>
  </si>
  <si>
    <t>46.12.310</t>
  </si>
  <si>
    <t>Tubo de concreto (PA-2), DN= 900mm</t>
  </si>
  <si>
    <t>46.12.320</t>
  </si>
  <si>
    <t>Tubo de concreto (PA-1), DN= 300mm</t>
  </si>
  <si>
    <t>46.12.330</t>
  </si>
  <si>
    <t>Tubo de concreto (PA-2), DN= 300mm</t>
  </si>
  <si>
    <t>46.12.340</t>
  </si>
  <si>
    <t>Meio tubo de concreto, DN= 200mm</t>
  </si>
  <si>
    <t>46.13</t>
  </si>
  <si>
    <t>46.13.006</t>
  </si>
  <si>
    <t>Tubo em polietileno de alta densidade corrugado perfurado, DN= 2 1/2´, inclusive conexões</t>
  </si>
  <si>
    <t>46.13.010</t>
  </si>
  <si>
    <t>Tubo em polietileno de alta densidade corrugado perfurado, DN= 3´, inclusive conexões</t>
  </si>
  <si>
    <t>46.13.020</t>
  </si>
  <si>
    <t>Tubo em polietileno de alta densidade corrugado perfurado, DN= 4´, inclusive conexões</t>
  </si>
  <si>
    <t>46.13.026</t>
  </si>
  <si>
    <t>Tubo em polietileno de alta densidade corrugado perfurado, DN= 6´, inclusive conexões</t>
  </si>
  <si>
    <t>46.13.030</t>
  </si>
  <si>
    <t>Tubo em polietileno de alta densidade corrugado perfurado, DN= 8´, inclusive conexões</t>
  </si>
  <si>
    <t>46.14</t>
  </si>
  <si>
    <t>46.14.020</t>
  </si>
  <si>
    <t>Tubo de ferro fundido classe K-7 com junta elástica, DN= 150mm, inclusive conexões</t>
  </si>
  <si>
    <t>46.14.030</t>
  </si>
  <si>
    <t>Tubo de ferro fundido classe K-7 com junta elástica, DN= 200mm, inclusive conexões</t>
  </si>
  <si>
    <t>46.14.040</t>
  </si>
  <si>
    <t>Tubo de ferro fundido classe K-7 com junta elástica, DN= 250mm, inclusive conexões</t>
  </si>
  <si>
    <t>46.14.050</t>
  </si>
  <si>
    <t>Tubo de ferro fundido classe K-7 com junta elástica, DN= 350mm, inclusive conexões</t>
  </si>
  <si>
    <t>46.14.060</t>
  </si>
  <si>
    <t>Tubo de ferro fundido classe K-7 com junta elástica, DN= 300mm, inclusive conexões</t>
  </si>
  <si>
    <t>46.14.490</t>
  </si>
  <si>
    <t>Tubo de ferro fundido classe k-9 com junta elástica, DN= 80mm, inclusive conexões</t>
  </si>
  <si>
    <t>46.14.510</t>
  </si>
  <si>
    <t>Tubo de ferro fundido classe K-9 com junta elástica, DN= 100mm, inclusive conexões</t>
  </si>
  <si>
    <t>46.14.520</t>
  </si>
  <si>
    <t>Tubo de ferro fundido classe K-9 com junta elástica, DN= 150mm, inclusive conexões</t>
  </si>
  <si>
    <t>46.14.530</t>
  </si>
  <si>
    <t>Tubo de ferro fundido classe K-9 com junta elástica, DN= 200mm, inclusive conexões</t>
  </si>
  <si>
    <t>46.14.540</t>
  </si>
  <si>
    <t>Tubo de ferro fundido classe k-9 com junta elástica, DN= 250mm, inclusive conexões</t>
  </si>
  <si>
    <t>46.14.550</t>
  </si>
  <si>
    <t>Tubo de ferro fundido classe K-9 com junta elástica, DN= 300mm, inclusive conexões</t>
  </si>
  <si>
    <t>46.14.560</t>
  </si>
  <si>
    <t>Tubo de ferro fundido classe k-9 com junta elástica, DN= 350mm, inclusive conexões</t>
  </si>
  <si>
    <t>46.15</t>
  </si>
  <si>
    <t>46.15.111</t>
  </si>
  <si>
    <t>Tubo em polietileno de alta densidade DE=160 mm - PN-10, inclusive conexões</t>
  </si>
  <si>
    <t>46.15.112</t>
  </si>
  <si>
    <t>Tubo em polietileno de alta densidade DE=200 mm - PN-10, inclusive conexões</t>
  </si>
  <si>
    <t>46.15.113</t>
  </si>
  <si>
    <t>Tubo em polietileno de alta densidade DE=225 mm - PN-10, inclusive conexões</t>
  </si>
  <si>
    <t>46.18</t>
  </si>
  <si>
    <t>46.18.010</t>
  </si>
  <si>
    <t>Tubo em ferro fundido com ponta e ponta TCLA - DN= 80mm, sem juntas e conexões</t>
  </si>
  <si>
    <t>46.18.020</t>
  </si>
  <si>
    <t>Tubo em ferro fundido com ponta e ponta TCLA - DN= 100mm, sem juntas e conexões</t>
  </si>
  <si>
    <t>46.18.030</t>
  </si>
  <si>
    <t>Tubo em ferro fundido com ponta e ponta TCLA - DN= 150mm, sem juntas e conexões</t>
  </si>
  <si>
    <t>46.18.040</t>
  </si>
  <si>
    <t>Tubo em ferro fundido com ponta e ponta TCLA - DN= 200mm, sem juntas e conexões</t>
  </si>
  <si>
    <t>46.18.050</t>
  </si>
  <si>
    <t>Tubo em ferro fundido com ponta e ponta TCLA - DN= 250mm, sem juntas e conexões</t>
  </si>
  <si>
    <t>46.18.060</t>
  </si>
  <si>
    <t>Tubo em ferro fundido com ponta e ponta TCLA - DN= 300mm, sem juntas e conexões</t>
  </si>
  <si>
    <t>46.18.089</t>
  </si>
  <si>
    <t>Flange avulso em ferro fundido, classe PN-10, DN= 50mm</t>
  </si>
  <si>
    <t>46.18.090</t>
  </si>
  <si>
    <t>Flange avulso em ferro fundido, classe PN-10, DN= 80mm</t>
  </si>
  <si>
    <t>46.18.100</t>
  </si>
  <si>
    <t>Flange avulso em ferro fundido, classe PN-10, DN= 100mm</t>
  </si>
  <si>
    <t>46.18.110</t>
  </si>
  <si>
    <t>Flange avulso em ferro fundido, classe PN-10, DN= 150mm</t>
  </si>
  <si>
    <t>46.18.120</t>
  </si>
  <si>
    <t>Flange avulso em ferro fundido, classe PN-10, DN= 200mm</t>
  </si>
  <si>
    <t>46.18.130</t>
  </si>
  <si>
    <t>Flange avulso em ferro fundido, classe PN-10, DN= 250mm</t>
  </si>
  <si>
    <t>46.18.140</t>
  </si>
  <si>
    <t>Flange avulso em ferro fundido, classe PN-10, DN= 300mm</t>
  </si>
  <si>
    <t>46.18.168</t>
  </si>
  <si>
    <t>Curva de 90° em ferro fundido com flanges, classe PN-10, DN= 50mm</t>
  </si>
  <si>
    <t>46.18.170</t>
  </si>
  <si>
    <t>Curva de 90° em ferro fundido, com flanges, classe PN-10, DN= 80mm</t>
  </si>
  <si>
    <t>46.18.180</t>
  </si>
  <si>
    <t>Curva de 90° em ferro fundido, com flanges, classe PN-10, DN= 100mm</t>
  </si>
  <si>
    <t>46.18.190</t>
  </si>
  <si>
    <t>Curva de 90° em ferro fundido, com flanges, classe PN-10, DN= 150mm</t>
  </si>
  <si>
    <t>46.18.410</t>
  </si>
  <si>
    <t>Te em ferro fundido, com flanges, classe PN-10, DN= 80mm, com derivação de 80mm</t>
  </si>
  <si>
    <t>46.18.420</t>
  </si>
  <si>
    <t>Te em ferro fundido, com flanges, classe PN-10, DN= 100mm, com derivações de 80 até 100mm</t>
  </si>
  <si>
    <t>46.18.430</t>
  </si>
  <si>
    <t>Te em ferro fundido, com flanges, classe PN-10, DN= 150mm, com derivações de 80 até 150mm</t>
  </si>
  <si>
    <t>46.18.560</t>
  </si>
  <si>
    <t>Junta Gibault em ferro fundido, DN= 80mm, completa</t>
  </si>
  <si>
    <t>46.18.570</t>
  </si>
  <si>
    <t>Junta Gibault em ferro fundido, DN= 100 mm, completa</t>
  </si>
  <si>
    <t>46.19</t>
  </si>
  <si>
    <t>46.19.500</t>
  </si>
  <si>
    <t>Redução excêntrica em ferro fundido, com flanges, classe PN-10, DN= 100mm x 80mm</t>
  </si>
  <si>
    <t>46.19.510</t>
  </si>
  <si>
    <t>Redução excêntrica em ferro fundido, com flanges, classe PN-10, DN= 150mm x 80/100mm</t>
  </si>
  <si>
    <t>46.19.520</t>
  </si>
  <si>
    <t>Redução excêntrica em ferro fundido, com flanges, classe PN-10, DN= 200mm x 100/150mm</t>
  </si>
  <si>
    <t>46.19.530</t>
  </si>
  <si>
    <t>Redução excêntrica em ferro fundido, com flanges, classe PN-10, DN= 250mm x 150/200mm</t>
  </si>
  <si>
    <t>46.19.590</t>
  </si>
  <si>
    <t>Redução concêntrica em ferro fundido, com flanges, classe PN-10, DN= 80 x 50mm</t>
  </si>
  <si>
    <t>46.19.600</t>
  </si>
  <si>
    <t>Redução concêntrica em ferro fundido, com flanges, classe PN-10, DN= 100mm x 80mm</t>
  </si>
  <si>
    <t>46.19.610</t>
  </si>
  <si>
    <t>Redução concêntrica em ferro fundido, com flanges, classe PN-10, DN= 150mm x 80/100mm</t>
  </si>
  <si>
    <t>46.19.620</t>
  </si>
  <si>
    <t>Redução concêntrica em ferro fundido, com flanges, classe PN-10, DN= 200mm x 100/150mm</t>
  </si>
  <si>
    <t>46.19.630</t>
  </si>
  <si>
    <t>Redução concêntrica em ferro fundido, com flanges, classe PN-10, DN= 250mm x 150/200mm</t>
  </si>
  <si>
    <t>46.20</t>
  </si>
  <si>
    <t>Reparos, conservações e complementos - GRUPO 46</t>
  </si>
  <si>
    <t>46.20.010</t>
  </si>
  <si>
    <t>Assentamento de tubo de concreto com diâmetro até 600 mm</t>
  </si>
  <si>
    <t>46.20.020</t>
  </si>
  <si>
    <t>Assentamento de tubo de concreto com diâmetro de 700 até 1500 mm</t>
  </si>
  <si>
    <t>46.21</t>
  </si>
  <si>
    <t>46.21.012</t>
  </si>
  <si>
    <t>Tubo de aço carbono preto sem costura Schedule 40, DN= 1´ - inclusive conexões</t>
  </si>
  <si>
    <t>46.21.036</t>
  </si>
  <si>
    <t>Tubo de aço carbono preto sem costura Schedule 40, DN= 1 1/4´ - inclusive conexões</t>
  </si>
  <si>
    <t>46.21.040</t>
  </si>
  <si>
    <t>Tubo de aço carbono preto sem costura Schedule 40, DN= 1 1/2´ - inclusive conexões</t>
  </si>
  <si>
    <t>46.21.046</t>
  </si>
  <si>
    <t>Tubo de aço carbono preto sem costura Schedule 40, DN= 2´ - inclusive conexões</t>
  </si>
  <si>
    <t>46.21.056</t>
  </si>
  <si>
    <t>Tubo de aço carbono preto sem costura Schedule 40, DN= 2 1/2´ - inclusive conexões</t>
  </si>
  <si>
    <t>46.21.060</t>
  </si>
  <si>
    <t>Tubo de aço carbono preto sem costura Schedule 40, DN= 3´ - inclusive conexões</t>
  </si>
  <si>
    <t>46.21.066</t>
  </si>
  <si>
    <t>Tubo de aço carbono preto sem costura Schedule 40, DN= 3 1/2´ - inclusive conexões</t>
  </si>
  <si>
    <t>46.21.080</t>
  </si>
  <si>
    <t>Tubo de aço carbono preto sem costura Schedule 40, DN= 4´ - inclusive conexões</t>
  </si>
  <si>
    <t>46.21.090</t>
  </si>
  <si>
    <t>Tubo de aço carbono preto sem costura Schedule 40, DN= 5´ - inclusive conexões</t>
  </si>
  <si>
    <t>46.21.100</t>
  </si>
  <si>
    <t>Tubo de aço carbono preto sem costura Schedule 40, DN= 6´ - inclusive conexões</t>
  </si>
  <si>
    <t>46.21.110</t>
  </si>
  <si>
    <t>Tubo de aço carbono preto sem costura Schedule 40, DN= 8´ - inclusive conexões</t>
  </si>
  <si>
    <t>46.21.140</t>
  </si>
  <si>
    <t>Tubo de aço carbono preto com costura Schedule 40, DN= 10´ - inclusive conexões</t>
  </si>
  <si>
    <t>46.21.150</t>
  </si>
  <si>
    <t>Tubo de aço carbono preto com costura Schedule 40, DN= 12´ - inclusive conexões</t>
  </si>
  <si>
    <t>46.23</t>
  </si>
  <si>
    <t>Tubulação em concreto para rede de esgoto sanitário</t>
  </si>
  <si>
    <t>46.23.110</t>
  </si>
  <si>
    <t>Tubo de concreto classe EA-3, DN= 400 mm</t>
  </si>
  <si>
    <t>46.23.120</t>
  </si>
  <si>
    <t>Tubo de concreto classe EA-3, DN= 500 mm</t>
  </si>
  <si>
    <t>46.23.130</t>
  </si>
  <si>
    <t>Tubo de concreto classe EA-3, DN= 600 mm</t>
  </si>
  <si>
    <t>46.23.140</t>
  </si>
  <si>
    <t>Tubo de concreto classe EA-3, DN= 700 mm</t>
  </si>
  <si>
    <t>46.23.150</t>
  </si>
  <si>
    <t>Tubo de concreto classe EA-3, DN= 800 mm</t>
  </si>
  <si>
    <t>46.23.160</t>
  </si>
  <si>
    <t>Tubo de concreto classe EA-3, DN= 900 mm</t>
  </si>
  <si>
    <t>46.23.170</t>
  </si>
  <si>
    <t>Tubo de concreto classe EA-3, DN= 1000 mm</t>
  </si>
  <si>
    <t>46.23.180</t>
  </si>
  <si>
    <t>Tubo de concreto classe EA-3, DN= 1200 mm</t>
  </si>
  <si>
    <t>46.26</t>
  </si>
  <si>
    <t>46.26.010</t>
  </si>
  <si>
    <t>Tubo em ferro fundido com ponta e ponta, predial SMU, DN= 50 mm</t>
  </si>
  <si>
    <t>46.26.020</t>
  </si>
  <si>
    <t>Tubo em ferro fundido com ponta e ponta, predial SMU, DN= 75 mm</t>
  </si>
  <si>
    <t>46.26.030</t>
  </si>
  <si>
    <t>Tubo em ferro fundido com ponta e ponta, predial SMU, DN= 100 mm</t>
  </si>
  <si>
    <t>46.26.040</t>
  </si>
  <si>
    <t>Tubo em ferro fundido com ponta e ponta, predial SMU, DN= 150 mm</t>
  </si>
  <si>
    <t>46.26.050</t>
  </si>
  <si>
    <t>Tubo em ferro fundido com ponta e ponta, predial SMU, DN= 200 mm</t>
  </si>
  <si>
    <t>46.26.060</t>
  </si>
  <si>
    <t>Junta de união em aço inoxidável com parafuso de aço zincado, para tubo em ferro fundido predial SMU, DN= 50 mm</t>
  </si>
  <si>
    <t>46.26.070</t>
  </si>
  <si>
    <t>Junta de união em aço inoxidável com parafuso de aço zincado, para tubo em ferro fundido predial SMU, DN= 75 mm</t>
  </si>
  <si>
    <t>46.26.080</t>
  </si>
  <si>
    <t>Junta de união em aço inoxidável com parafuso de aço zincado, para tubo em ferro fundido predial SMU, DN= 100 mm</t>
  </si>
  <si>
    <t>46.26.090</t>
  </si>
  <si>
    <t>Junta de união em aço inoxidável com parafuso de aço zincado, para tubo em ferro fundido predial SMU, DN= 150 mm</t>
  </si>
  <si>
    <t>46.26.100</t>
  </si>
  <si>
    <t>Junta de união em aço inoxidável com parafuso de aço zincado, para tubo em ferro fundido predial SMU, DN= 200 mm</t>
  </si>
  <si>
    <t>46.26.110</t>
  </si>
  <si>
    <t>Conjunto de ancoragem para tubo em ferro fundido predial SMU, DN= 50 mm</t>
  </si>
  <si>
    <t>46.26.120</t>
  </si>
  <si>
    <t>Conjunto de ancoragem para tubo em ferro fundido predial SMU, DN= 75 mm</t>
  </si>
  <si>
    <t>46.26.130</t>
  </si>
  <si>
    <t>Conjunto de ancoragem para tubo em ferro fundido predial SMU, DN= 100 mm</t>
  </si>
  <si>
    <t>46.26.136</t>
  </si>
  <si>
    <t>Conjunto de ancoragem para tubo em ferro fundido predial SMU, DN= 125 mm</t>
  </si>
  <si>
    <t>46.26.140</t>
  </si>
  <si>
    <t>Conjunto de ancoragem para tubo em ferro fundido predial SMU, DN= 150 mm</t>
  </si>
  <si>
    <t>46.26.150</t>
  </si>
  <si>
    <t>Conjunto de ancoragem para tubo em ferro fundido predial SMU, DN= 200 mm</t>
  </si>
  <si>
    <t>46.26.200</t>
  </si>
  <si>
    <t>Tubo em ferro fundido com ponta e ponta, predial SMU, DN= 125 mm</t>
  </si>
  <si>
    <t>46.26.210</t>
  </si>
  <si>
    <t>Tubo em ferro fundido com ponta e ponta, predial SMU, DN= 250 mm</t>
  </si>
  <si>
    <t>46.26.400</t>
  </si>
  <si>
    <t>Joelho 45° em ferro fundido, predial SMU, DN= 50 mm</t>
  </si>
  <si>
    <t>46.26.410</t>
  </si>
  <si>
    <t>Joelho 45° em ferro fundido, predial SMU, DN= 75 mm</t>
  </si>
  <si>
    <t>46.26.420</t>
  </si>
  <si>
    <t>Joelho 45° em ferro fundido, predial SMU, DN= 100 mm</t>
  </si>
  <si>
    <t>46.26.426</t>
  </si>
  <si>
    <t>Joelho 45° em ferro fundido, predial SMU, DN= 125 mm</t>
  </si>
  <si>
    <t>46.26.430</t>
  </si>
  <si>
    <t>Joelho 45° em ferro fundido, predial SMU, DN= 150 mm</t>
  </si>
  <si>
    <t>46.26.440</t>
  </si>
  <si>
    <t>Joelho 45° em ferro fundido, predial SMU, DN= 200 mm</t>
  </si>
  <si>
    <t>46.26.460</t>
  </si>
  <si>
    <t>Joelho 88° em ferro fundido, predial SMU, DN= 50 mm</t>
  </si>
  <si>
    <t>46.26.470</t>
  </si>
  <si>
    <t>Joelho 88° em ferro fundido, predial SMU, DN= 75 mm</t>
  </si>
  <si>
    <t>46.26.480</t>
  </si>
  <si>
    <t>Joelho 88° em ferro fundido, predial SMU, DN= 100 mm</t>
  </si>
  <si>
    <t>46.26.490</t>
  </si>
  <si>
    <t>Joelho 88° em ferro fundido, predial SMU, DN= 150 mm</t>
  </si>
  <si>
    <t>46.26.500</t>
  </si>
  <si>
    <t>Joelho 88° em ferro fundido, predial SMU, DN= 200 mm</t>
  </si>
  <si>
    <t>46.26.510</t>
  </si>
  <si>
    <t>Junção 45° em ferro fundido, predial SMU, DN= 50 x 50 mm</t>
  </si>
  <si>
    <t>46.26.516</t>
  </si>
  <si>
    <t>Junção 45° em ferro fundido, predial SMU, DN= 75 x 50 mm</t>
  </si>
  <si>
    <t>46.26.520</t>
  </si>
  <si>
    <t>Junção 45° em ferro fundido, predial SMU, DN= 75 x 75 mm</t>
  </si>
  <si>
    <t>46.26.540</t>
  </si>
  <si>
    <t>Junção 45° em ferro fundido, predial SMU, DN= 100 x 75 mm</t>
  </si>
  <si>
    <t>46.26.550</t>
  </si>
  <si>
    <t>Junção 45° em ferro fundido, predial SMU, DN= 100 x 100 mm</t>
  </si>
  <si>
    <t>46.26.560</t>
  </si>
  <si>
    <t>Junção 45° em ferro fundido, predial SMU, DN= 150 x 150 mm</t>
  </si>
  <si>
    <t>46.26.580</t>
  </si>
  <si>
    <t>Junta de união em aço inoxidável com parafuso de aço zincado, para tubo em ferro fundido predial SMU, DN= 125 mm</t>
  </si>
  <si>
    <t>46.26.590</t>
  </si>
  <si>
    <t>Junta de união em aço inoxidável com parafuso de aço zincado, para tubo em ferro fundido predial SMU, DN= 250 mm</t>
  </si>
  <si>
    <t>46.26.600</t>
  </si>
  <si>
    <t>Redução excêntrica em ferro fundido, predial SMU, DN= 75 x 50 mm</t>
  </si>
  <si>
    <t>46.26.610</t>
  </si>
  <si>
    <t>Redução excêntrica em ferro fundido, predial SMU, DN= 100 x 75 mm</t>
  </si>
  <si>
    <t>46.26.612</t>
  </si>
  <si>
    <t>Redução excêntrica em ferro fundido, predial SMU, DN= 125 x 75 mm</t>
  </si>
  <si>
    <t>46.26.614</t>
  </si>
  <si>
    <t>Redução excêntrica em ferro fundido, predial SMU, DN= 125 x 100 mm</t>
  </si>
  <si>
    <t>46.26.616</t>
  </si>
  <si>
    <t>Redução excêntrica em ferro fundido, predial SMU, DN= 150 x 75 mm</t>
  </si>
  <si>
    <t>46.26.632</t>
  </si>
  <si>
    <t>Redução excêntrica em ferro fundido, predial SMU, DN= 150 x 100 mm</t>
  </si>
  <si>
    <t>46.26.636</t>
  </si>
  <si>
    <t>Redução excêntrica em ferro fundido, predial SMU, DN= 200 x 125 mm</t>
  </si>
  <si>
    <t>46.26.640</t>
  </si>
  <si>
    <t>Redução excêntrica em ferro fundido, predial SMU, DN= 200 x 150 mm</t>
  </si>
  <si>
    <t>46.26.690</t>
  </si>
  <si>
    <t>Redução excêntrica em ferro fundido, predial SMU, DN= 250 x 200 mm</t>
  </si>
  <si>
    <t>46.26.700</t>
  </si>
  <si>
    <t>Te de visita em ferro fundido, predial SMU, DN= 75 mm</t>
  </si>
  <si>
    <t>46.26.710</t>
  </si>
  <si>
    <t>Te de visita em ferro fundido, predial SMU, DN= 100 mm</t>
  </si>
  <si>
    <t>46.26.720</t>
  </si>
  <si>
    <t>Te de visita em ferro fundido, predial SMU, DN= 125 mm</t>
  </si>
  <si>
    <t>46.26.730</t>
  </si>
  <si>
    <t>Te de visita em ferro fundido, predial SMU, DN= 150 mm</t>
  </si>
  <si>
    <t>46.26.740</t>
  </si>
  <si>
    <t>Te de visita em ferro fundido, predial SMU, DN= 200 mm</t>
  </si>
  <si>
    <t>46.26.800</t>
  </si>
  <si>
    <t>Abraçadeira dentada para travamento em aço inoxidável, com parafuso de aço zincado, para tubo em ferro fundido predial SMU, DN= 50 mm</t>
  </si>
  <si>
    <t>46.26.810</t>
  </si>
  <si>
    <t>Abraçadeira dentada para travamento em aço inoxidável, com parafuso de aço zincado, para tubo em ferro fundido predial SMU, DN= 75 mm</t>
  </si>
  <si>
    <t>46.26.820</t>
  </si>
  <si>
    <t>Abraçadeira dentada para travamento em aço inoxidável, com parafuso de aço zincado, para tubo em ferro fundido predial SMU, DN= 100 mm</t>
  </si>
  <si>
    <t>46.26.830</t>
  </si>
  <si>
    <t>Abraçadeira dentada para travamento em aço inoxidável, com parafuso de aço zincado, para tubo em ferro fundido predial SMU, DN= 150 mm</t>
  </si>
  <si>
    <t>46.26.840</t>
  </si>
  <si>
    <t>Tampão simples em ferro fundido, predial SMU, DN= 150 mm</t>
  </si>
  <si>
    <t>46.26.900</t>
  </si>
  <si>
    <t>Junção 45° em ferro fundido, predial SMU, DN= 125 x 100 mm</t>
  </si>
  <si>
    <t>46.26.910</t>
  </si>
  <si>
    <t>Junção 45° em ferro fundido, predial SMU, DN= 150 x 100 mm</t>
  </si>
  <si>
    <t>46.26.920</t>
  </si>
  <si>
    <t>Junção 45° em ferro fundido, predial SMU, DN= 200 x 100 mm</t>
  </si>
  <si>
    <t>46.26.930</t>
  </si>
  <si>
    <t>Junção 45° em ferro fundido, predial SMU, DN= 200 x 200 mm</t>
  </si>
  <si>
    <t>46.27</t>
  </si>
  <si>
    <t>46.27.050</t>
  </si>
  <si>
    <t>Tubo de cobre flexível, espessura 1/32" - diâmetro 3/16", inclusive conexões</t>
  </si>
  <si>
    <t>46.27.060</t>
  </si>
  <si>
    <t>Tubo de cobre flexível, espessura 1/32" - diâmetro 1/4", inclusive conexões</t>
  </si>
  <si>
    <t>46.27.070</t>
  </si>
  <si>
    <t>Tubo de cobre flexível, espessura 1/32" - diâmetro 5/16", inclusive conexões</t>
  </si>
  <si>
    <t>46.27.080</t>
  </si>
  <si>
    <t>Tubo de cobre flexível, espessura 1/32" - diâmetro 3/8", inclusive conexões</t>
  </si>
  <si>
    <t>46.27.090</t>
  </si>
  <si>
    <t>Tubo de cobre flexível, espessura 1/32" - diâmetro 1/2", inclusive conexões</t>
  </si>
  <si>
    <t>46.27.100</t>
  </si>
  <si>
    <t>Tubo de cobre flexível, espessura 1/32" - diâmetro 5/8", inclusive conexões</t>
  </si>
  <si>
    <t>46.27.110</t>
  </si>
  <si>
    <t>Tubo de cobre flexível, espessura 1/32" - diâmetro 3/4", inclusive conexões</t>
  </si>
  <si>
    <t>46.32</t>
  </si>
  <si>
    <t>46.32.001</t>
  </si>
  <si>
    <t>Tubo de cobre sem costura, rígido, espessura 1/16" - diâmetro 3/8", inclusive conexões</t>
  </si>
  <si>
    <t>46.32.002</t>
  </si>
  <si>
    <t>Tubo de cobre sem costura, rígido, espessura 1/16" - diâmetro 1/2", inclusive conexões</t>
  </si>
  <si>
    <t>46.32.003</t>
  </si>
  <si>
    <t>Tubo de cobre sem costura, rígido, espessura 1/16" - diâmetro 5/8", inclusive conexões</t>
  </si>
  <si>
    <t>46.32.004</t>
  </si>
  <si>
    <t>Tubo de cobre sem costura, rígido, espessura 1/16" - diâmetro 3/4", inclusive conexões</t>
  </si>
  <si>
    <t>46.32.005</t>
  </si>
  <si>
    <t>Tubo de cobre sem costura, rígido, espessura 1/16" - diâmetro 7/8", inclusive conexões</t>
  </si>
  <si>
    <t>46.32.006</t>
  </si>
  <si>
    <t>Tubo de cobre sem costura, rígido, espessura 1/16" - diâmetro 1", inclusive conexões</t>
  </si>
  <si>
    <t>46.32.007</t>
  </si>
  <si>
    <t>Tubo de cobre sem costura, rígido, espessura 1/16" - diâmetro 1.1/8", inclusive conexões</t>
  </si>
  <si>
    <t>46.32.008</t>
  </si>
  <si>
    <t>Tubo de cobre sem costura, rígido, espessura 1/16" - diâmetro 1.1/4", inclusive conexões</t>
  </si>
  <si>
    <t>46.32.009</t>
  </si>
  <si>
    <t>Tubo de cobre sem costura, rígido, espessura 1/16" - diâmetro 1.3/8", inclusive conexões</t>
  </si>
  <si>
    <t>46.32.010</t>
  </si>
  <si>
    <t>Tubo de cobre sem costura, rígido, espessura 1/16" - diâmetro 1.1/2", inclusive conexões</t>
  </si>
  <si>
    <t>46.32.011</t>
  </si>
  <si>
    <t>Tubo de cobre sem costura, rígido, espessura 1/16" - diâmetro 1.5/8", inclusive conexões</t>
  </si>
  <si>
    <t>47</t>
  </si>
  <si>
    <t>VÁLVULAS E APARELHOS DE MEDIÇÃO E CONTROLE PARA LÍQUIDOS E GASES</t>
  </si>
  <si>
    <t>47.01</t>
  </si>
  <si>
    <t>Registro e / ou válvula em latão fundido sem acabamento</t>
  </si>
  <si>
    <t>47.01.010</t>
  </si>
  <si>
    <t>Registro de gaveta em latão fundido sem acabamento, DN= 1/2´</t>
  </si>
  <si>
    <t>47.01.020</t>
  </si>
  <si>
    <t>Registro de gaveta em latão fundido sem acabamento, DN= 3/4´</t>
  </si>
  <si>
    <t>47.01.030</t>
  </si>
  <si>
    <t>Registro de gaveta em latão fundido sem acabamento, DN= 1´</t>
  </si>
  <si>
    <t>47.01.040</t>
  </si>
  <si>
    <t>Registro de gaveta em latão fundido sem acabamento, DN= 1 1/4´</t>
  </si>
  <si>
    <t>47.01.050</t>
  </si>
  <si>
    <t>Registro de gaveta em latão fundido sem acabamento, DN= 1 1/2´</t>
  </si>
  <si>
    <t>47.01.060</t>
  </si>
  <si>
    <t>Registro de gaveta em latão fundido sem acabamento, DN= 2´</t>
  </si>
  <si>
    <t>47.01.070</t>
  </si>
  <si>
    <t>Registro de gaveta em latão fundido sem acabamento, DN= 2 1/2´</t>
  </si>
  <si>
    <t>47.01.080</t>
  </si>
  <si>
    <t>Registro de gaveta em latão fundido sem acabamento, DN= 3´</t>
  </si>
  <si>
    <t>47.01.090</t>
  </si>
  <si>
    <t>Registro de gaveta em latão fundido sem acabamento, DN= 4´</t>
  </si>
  <si>
    <t>47.01.130</t>
  </si>
  <si>
    <t>Registro de pressão em latão fundido sem acabamento, DN= 3/4´</t>
  </si>
  <si>
    <t>47.01.170</t>
  </si>
  <si>
    <t>Válvula de esfera monobloco em latão fundido passagem plena, acionamento com alavanca, DN= 1/2´</t>
  </si>
  <si>
    <t>47.01.180</t>
  </si>
  <si>
    <t>Válvula de esfera monobloco em latão fundido passagem plena, acionamento com alavanca, DN= 3/4´</t>
  </si>
  <si>
    <t>47.01.190</t>
  </si>
  <si>
    <t>Válvula de esfera monobloco em latão fundido passagem plena, acionamento com alavanca, DN= 1´</t>
  </si>
  <si>
    <t>47.01.210</t>
  </si>
  <si>
    <t>Válvula de esfera monobloco em latão fundido passagem plena, acionamento com alavanca, DN= 2´</t>
  </si>
  <si>
    <t>47.01.220</t>
  </si>
  <si>
    <t>Válvula de esfera monobloco em latão fundido passagem plena, acionamento com alavanca, DN= 4´</t>
  </si>
  <si>
    <t>47.02</t>
  </si>
  <si>
    <t>Registro e / ou válvula em latão fundido com acabamento cromado</t>
  </si>
  <si>
    <t>47.02.010</t>
  </si>
  <si>
    <t>Registro de gaveta em latão fundido cromado com canopla, DN= 1/2´ - linha especial</t>
  </si>
  <si>
    <t>47.02.020</t>
  </si>
  <si>
    <t>Registro de gaveta em latão fundido cromado com canopla, DN= 3/4´ - linha especial</t>
  </si>
  <si>
    <t>47.02.030</t>
  </si>
  <si>
    <t>Registro de gaveta em latão fundido cromado com canopla, DN= 1´ - linha especial</t>
  </si>
  <si>
    <t>47.02.040</t>
  </si>
  <si>
    <t>Registro de gaveta em latão fundido cromado com canopla, DN= 1 1/4´ - linha especial</t>
  </si>
  <si>
    <t>47.02.050</t>
  </si>
  <si>
    <t>Registro de gaveta em latão fundido cromado com canopla, DN= 1 1/2´ - linha especial</t>
  </si>
  <si>
    <t>47.02.100</t>
  </si>
  <si>
    <t>Registro de pressão em latão fundido cromado com canopla, DN= 1/2´ - linha especial</t>
  </si>
  <si>
    <t>47.02.110</t>
  </si>
  <si>
    <t>Registro de pressão em latão fundido cromado com canopla, DN= 3/4´ - linha especial</t>
  </si>
  <si>
    <t>47.02.200</t>
  </si>
  <si>
    <t>Registro regulador de vazão para chuveiro e ducha em latão cromado com canopla, DN= 1/2´</t>
  </si>
  <si>
    <t>47.02.210</t>
  </si>
  <si>
    <t>Registro regulador de vazão para torneira, misturador e bidê, em latão cromado com canopla, DN= 1/2´</t>
  </si>
  <si>
    <t>47.04</t>
  </si>
  <si>
    <t>Válvula de descarga ou para acionamento de metais sanitários</t>
  </si>
  <si>
    <t>47.04.020</t>
  </si>
  <si>
    <t>Válvula de descarga com registro próprio, duplo acionamento limitador de fluxo, DN= 1 1/4´</t>
  </si>
  <si>
    <t>47.04.030</t>
  </si>
  <si>
    <t>Válvula de descarga com registro próprio, DN= 1 1/4´</t>
  </si>
  <si>
    <t>47.04.040</t>
  </si>
  <si>
    <t>Válvula de descarga com registro próprio, DN= 1 1/2´</t>
  </si>
  <si>
    <t>47.04.050</t>
  </si>
  <si>
    <t>Válvula de descarga antivandalismo, DN= 1 1/2´</t>
  </si>
  <si>
    <t>47.04.080</t>
  </si>
  <si>
    <t>Válvula de descarga externa, tipo alavanca com registro próprio, DN= 1 1/4´ e DN= 1 1/2´</t>
  </si>
  <si>
    <t>47.04.090</t>
  </si>
  <si>
    <t>Válvula de mictório antivandalismo, DN= 3/4´</t>
  </si>
  <si>
    <t>47.04.100</t>
  </si>
  <si>
    <t>Válvula de mictório padrão, vazão automática, DN= 3/4´</t>
  </si>
  <si>
    <t>47.04.110</t>
  </si>
  <si>
    <t>Válvula de acionamento hidromecânico para piso</t>
  </si>
  <si>
    <t>47.04.120</t>
  </si>
  <si>
    <t>Válvula de acionamento hidromecânico para ducha, em latão cromado, DN= 3/4´</t>
  </si>
  <si>
    <t>47.04.180</t>
  </si>
  <si>
    <t>Válvula de descarga com registro próprio, duplo acionamento limitador de fluxo, DN = 1 1/2´</t>
  </si>
  <si>
    <t>47.05</t>
  </si>
  <si>
    <t>Registro e / ou válvula em bronze</t>
  </si>
  <si>
    <t>47.05.010</t>
  </si>
  <si>
    <t>Válvula de retenção horizontal em bronze, DN= 3/4´</t>
  </si>
  <si>
    <t>47.05.020</t>
  </si>
  <si>
    <t>Válvula de retenção horizontal em bronze, DN= 1´</t>
  </si>
  <si>
    <t>47.05.030</t>
  </si>
  <si>
    <t>Válvula de retenção horizontal em bronze, DN= 1 1/4´</t>
  </si>
  <si>
    <t>47.05.040</t>
  </si>
  <si>
    <t>Válvula de retenção horizontal em bronze, DN= 1 1/2´</t>
  </si>
  <si>
    <t>47.05.050</t>
  </si>
  <si>
    <t>Válvula de retenção horizontal em bronze, DN= 2´</t>
  </si>
  <si>
    <t>47.05.060</t>
  </si>
  <si>
    <t>Válvula de retenção horizontal em bronze, DN= 2 1/2´</t>
  </si>
  <si>
    <t>47.05.070</t>
  </si>
  <si>
    <t>Válvula de retenção horizontal em bronze, DN= 3´</t>
  </si>
  <si>
    <t>47.05.080</t>
  </si>
  <si>
    <t>Válvula de retenção horizontal em bronze, DN= 4´</t>
  </si>
  <si>
    <t>47.05.100</t>
  </si>
  <si>
    <t>Válvula de retenção vertical em bronze, DN= 1´</t>
  </si>
  <si>
    <t>47.05.110</t>
  </si>
  <si>
    <t>Válvula de retenção vertical em bronze, DN= 1 1/4´</t>
  </si>
  <si>
    <t>47.05.120</t>
  </si>
  <si>
    <t>Válvula de retenção vertical em bronze, DN= 1 1/2´</t>
  </si>
  <si>
    <t>47.05.130</t>
  </si>
  <si>
    <t>Válvula de retenção vertical em bronze, DN= 2´</t>
  </si>
  <si>
    <t>47.05.140</t>
  </si>
  <si>
    <t>Válvula de retenção vertical em bronze, DN= 2 1/2´</t>
  </si>
  <si>
    <t>47.05.150</t>
  </si>
  <si>
    <t>Válvula de retenção vertical em bronze, DN= 3´</t>
  </si>
  <si>
    <t>47.05.160</t>
  </si>
  <si>
    <t>Válvula de retenção vertical em bronze, DN= 4´</t>
  </si>
  <si>
    <t>47.05.170</t>
  </si>
  <si>
    <t>Válvula de retenção de pé com crivo em bronze, DN= 1´</t>
  </si>
  <si>
    <t>47.05.180</t>
  </si>
  <si>
    <t>Válvula de retenção de pé com crivo em bronze, DN= 1 1/4´</t>
  </si>
  <si>
    <t>47.05.190</t>
  </si>
  <si>
    <t>Válvula de retenção de pé com crivo em bronze, DN= 1 1/2´</t>
  </si>
  <si>
    <t>47.05.200</t>
  </si>
  <si>
    <t>Válvula de retenção de pé com crivo em bronze, DN= 2´</t>
  </si>
  <si>
    <t>47.05.210</t>
  </si>
  <si>
    <t>Válvula de retenção de pé com crivo em bronze, DN= 2 1/2´</t>
  </si>
  <si>
    <t>47.05.220</t>
  </si>
  <si>
    <t>Válvula de gaveta em bronze, classe 125 libras para vapor e classe 200 libras para água, óleo e gás, DN= 6´</t>
  </si>
  <si>
    <t>47.05.230</t>
  </si>
  <si>
    <t>Válvula de gaveta em bronze, classe 125 libras para vapor e classe 200 libras para água, óleo e gás, DN= 2´</t>
  </si>
  <si>
    <t>47.05.240</t>
  </si>
  <si>
    <t>Válvula globo em bronze, classe 125 libras para vapor e classe 200 libras para água, óleo e gás, DN= 2´</t>
  </si>
  <si>
    <t>47.05.260</t>
  </si>
  <si>
    <t>Válvula de retenção de pé com crivo em bronze, DN= 3´</t>
  </si>
  <si>
    <t>47.05.270</t>
  </si>
  <si>
    <t>Válvula de retenção de pé com crivo em bronze, DN= 4´</t>
  </si>
  <si>
    <t>47.05.280</t>
  </si>
  <si>
    <t>Válvula globo angular de 45° em bronze, DN= 2 1/2´</t>
  </si>
  <si>
    <t>47.05.290</t>
  </si>
  <si>
    <t>Válvula de gaveta em bronze, haste ascendente, classe 150 libras para vapor saturado e 300 libras para água, óleo e gás, DN= 1/2´</t>
  </si>
  <si>
    <t>47.05.296</t>
  </si>
  <si>
    <t>Válvula de gaveta em bronze, haste ascendente, classe 150 libras para vapor saturado e 300 libras para água, óleo e gás, DN= 4´</t>
  </si>
  <si>
    <t>47.05.300</t>
  </si>
  <si>
    <t>Válvula de gaveta em bronze, haste não ascendente, classe 150 libras para vapor saturado e 300 libras para água, óleo e gás, DN= 4´</t>
  </si>
  <si>
    <t>47.05.310</t>
  </si>
  <si>
    <t>Válvula de gaveta em bronze, haste não ascendente, classe 150 libras para vapor saturado e 300 libras para água, óleo e gás, DN= 2´</t>
  </si>
  <si>
    <t>47.05.320</t>
  </si>
  <si>
    <t>Válvula globo em bronze, classe 150 libras para vapor saturado e 300 libras para água, óleo e gás, DN= 4´</t>
  </si>
  <si>
    <t>47.05.340</t>
  </si>
  <si>
    <t>Válvula globo em bronze, classe 150 libras para vapor saturado e 300 libras para água, óleo e gás, DN= 3/4´</t>
  </si>
  <si>
    <t>47.05.350</t>
  </si>
  <si>
    <t>Válvula globo em bronze, classe 150 libras para vapor saturado e 300 libras para água, óleo e gás, DN= 1´</t>
  </si>
  <si>
    <t>47.05.360</t>
  </si>
  <si>
    <t>Válvula globo em bronze, classe 150 libras para vapor saturado e 300 libras para água, óleo e gás, DN= 1 1/2´</t>
  </si>
  <si>
    <t>47.05.370</t>
  </si>
  <si>
    <t>Válvula globo em bronze, classe 150 libras para vapor saturado e 300 libras para água, óleo e gás, DN= 2´</t>
  </si>
  <si>
    <t>47.05.390</t>
  </si>
  <si>
    <t>Válvula globo em bronze, classe 150 libras para vapor saturado e 300 libras para água, óleo e gás, DN= 2 1/2´</t>
  </si>
  <si>
    <t>47.05.392</t>
  </si>
  <si>
    <t>Válvula globo em bronze, classe 150 libras para vapor saturado e 300 libras para água, óleo e gás, DN= 3´</t>
  </si>
  <si>
    <t>47.05.400</t>
  </si>
  <si>
    <t>Válvula de gaveta em bronze, classe 125 libras para vapor e classe 200 libras para água, óleo e gás, DN= 1´</t>
  </si>
  <si>
    <t>47.05.410</t>
  </si>
  <si>
    <t>Válvula de gaveta em bronze, classe 125 libras para vapor e classe 200 libras para água, óleo e gás, DN= 1 1/2´</t>
  </si>
  <si>
    <t>47.05.420</t>
  </si>
  <si>
    <t>Válvula de gaveta em bronze, classe 125 libras para vapor e classe 200 libras para água, óleo e gás, DN= 2 1/2´</t>
  </si>
  <si>
    <t>47.05.430</t>
  </si>
  <si>
    <t>Válvula de gaveta em bronze, classe 125 libras para vapor e classe 200 libras para água, óleo e gás, DN= 3´</t>
  </si>
  <si>
    <t>47.05.450</t>
  </si>
  <si>
    <t>Válvula redutora de pressão de ação direta em bronze, extremidade roscada, para água, ar, óleo e gás, PE= 200 psi e PS= 20 à 90 psi, DN= 1 1/4´</t>
  </si>
  <si>
    <t>47.05.460</t>
  </si>
  <si>
    <t>Válvula redutora de pressão de ação direta em bronze, extremidade roscada, para água, ar, óleo e gás, PE= 200 psi e PS= 20 à 90 psi, DN= 2´</t>
  </si>
  <si>
    <t>47.05.580</t>
  </si>
  <si>
    <t>Válvula de gaveta em bronze com fecho rápido, DN= 1 1/2´</t>
  </si>
  <si>
    <t>47.06</t>
  </si>
  <si>
    <t>Registro e / ou válvula em ferro fundido</t>
  </si>
  <si>
    <t>47.06.030</t>
  </si>
  <si>
    <t>Válvula de gaveta em ferro fundido, haste ascendente com flange, classe 125 libras, DN= 2´</t>
  </si>
  <si>
    <t>47.06.040</t>
  </si>
  <si>
    <t>Válvula de retenção de pé com crivo em ferro fundido, flangeada, DN= 6´</t>
  </si>
  <si>
    <t>47.06.041</t>
  </si>
  <si>
    <t>Válvula de retenção de pé com crivo em ferro fundido, flangeada, DN= 8´</t>
  </si>
  <si>
    <t>47.06.050</t>
  </si>
  <si>
    <t>Válvula de retenção tipo portinhola dupla em ferro fundido, DN= 6´</t>
  </si>
  <si>
    <t>47.06.051</t>
  </si>
  <si>
    <t>Válvula de retenção tipo portinhola simples em ferro fundido, flangeada, DN= 6´</t>
  </si>
  <si>
    <t>47.06.060</t>
  </si>
  <si>
    <t>Válvula de gaveta em ferro fundido com bolsa, DN= 150 mm</t>
  </si>
  <si>
    <t>47.06.070</t>
  </si>
  <si>
    <t>Válvula de gaveta em ferro fundido com bolsa, DN= 200 mm</t>
  </si>
  <si>
    <t>47.06.080</t>
  </si>
  <si>
    <t>Válvula de retenção tipo portinhola simples em ferro fundido, DN= 4´</t>
  </si>
  <si>
    <t>47.06.090</t>
  </si>
  <si>
    <t>Válvula de retenção tipo portinhola dupla em ferro fundido, DN= 4´</t>
  </si>
  <si>
    <t>47.06.100</t>
  </si>
  <si>
    <t>Válvula de segurança em ferro fundido rosqueada com pressão de ajuste 0,4 até 0,75kgf/cm², DN= 2´</t>
  </si>
  <si>
    <t>47.06.110</t>
  </si>
  <si>
    <t>Válvula de segurança em ferro fundido rosqueada com pressão de ajuste 6,1 até 10,0kgf/cm², DN= 3/4´</t>
  </si>
  <si>
    <t>47.06.180</t>
  </si>
  <si>
    <t>Válvula de gaveta em ferro fundido com bolsa, DN= 100mm</t>
  </si>
  <si>
    <t>47.06.310</t>
  </si>
  <si>
    <t>Visor de fluxo com janela simples, corpo em ferro fundido ou aço carbono, DN = 1´</t>
  </si>
  <si>
    <t>47.06.320</t>
  </si>
  <si>
    <t>Válvula de governo (retenção e alarme) completa, corpo em ferro fundido, classe 125 libras, DN= 4´</t>
  </si>
  <si>
    <t>47.06.330</t>
  </si>
  <si>
    <t>Válvula de gaveta em ferro fundido, haste ascendente com flange, classe 125 libras, DN= 4´</t>
  </si>
  <si>
    <t>47.06.340</t>
  </si>
  <si>
    <t>Válvula de gaveta em ferro fundido, haste ascendente com flange, classe 125 libras, DN= 6´</t>
  </si>
  <si>
    <t>47.06.350</t>
  </si>
  <si>
    <t>Válvula de retenção vertical em ferro fundido com flange, classe 125 libras, DN= 4´</t>
  </si>
  <si>
    <t>47.07</t>
  </si>
  <si>
    <t>Registro e / ou válvula em aço carbono fundido</t>
  </si>
  <si>
    <t>47.07.010</t>
  </si>
  <si>
    <t>47.07.020</t>
  </si>
  <si>
    <t>47.07.030</t>
  </si>
  <si>
    <t>47.07.090</t>
  </si>
  <si>
    <t>47.09</t>
  </si>
  <si>
    <t>Registro e / ou válvula em aço carbono forjado</t>
  </si>
  <si>
    <t>47.09.010</t>
  </si>
  <si>
    <t>Válvula globo em aço carbono forjado, classe 800 libras para vapor e classe 2000 libras para água, óleo e gás, DN= 3/4´</t>
  </si>
  <si>
    <t>47.09.020</t>
  </si>
  <si>
    <t>Válvula globo em aço carbono forjado, classe 800 libras para vapor e classe 2000 libras para água, óleo e gás, DN= 1´</t>
  </si>
  <si>
    <t>47.09.030</t>
  </si>
  <si>
    <t>Válvula globo em aço carbono forjado, classe 800 libras para vapor e classe 2000 libras para água, óleo e gás, DN= 1 1/2´</t>
  </si>
  <si>
    <t>47.09.040</t>
  </si>
  <si>
    <t>Válvula globo em aço carbono forjado, classe 800 libras para vapor e classe 2000 libras para água, óleo e gás, DN= 2´</t>
  </si>
  <si>
    <t>47.10</t>
  </si>
  <si>
    <t>Registro e / ou válvula em aço inoxidável forjado</t>
  </si>
  <si>
    <t>47.10.010</t>
  </si>
  <si>
    <t>47.11</t>
  </si>
  <si>
    <t>47.11.021</t>
  </si>
  <si>
    <t>47.11.080</t>
  </si>
  <si>
    <t>Termômetro bimetálico, mostrador com 4´, saída angular, escala 0-100°C</t>
  </si>
  <si>
    <t>47.11.100</t>
  </si>
  <si>
    <t>Manômetro com mostrador de 4´, escalas: 0-4 / 0-7 / 0-10 / 0-17 / 0-21 / 0-28 kg/cm²</t>
  </si>
  <si>
    <t>47.11.111</t>
  </si>
  <si>
    <t>47.12</t>
  </si>
  <si>
    <t>Registro e / ou válvula em ferro dúctil</t>
  </si>
  <si>
    <t>47.12.040</t>
  </si>
  <si>
    <t>Válvula de gaveta em ferro dúctil com flanges, classe PN-10, DN= 200mm</t>
  </si>
  <si>
    <t>47.12.270</t>
  </si>
  <si>
    <t>Válvula de gaveta em ferro dúctil com flanges, classe PN-10, DN= 80mm</t>
  </si>
  <si>
    <t>47.12.280</t>
  </si>
  <si>
    <t>Válvula globo auto-operada hidraulicamente, em ferro dúctil, classe PN-10/16, DN= 50mm</t>
  </si>
  <si>
    <t>47.12.290</t>
  </si>
  <si>
    <t>Válvula globo auto-operada hidraulicamente, comandada por solenóide, em ferro dúctil, classe PN-10, DN= 50mm</t>
  </si>
  <si>
    <t>47.12.300</t>
  </si>
  <si>
    <t>Válvula globo auto-operada hidraulicamente, comandada por solenóide, em ferro dúctil, classe PN-10, DN= 100mm</t>
  </si>
  <si>
    <t>47.12.310</t>
  </si>
  <si>
    <t>Válvula de gaveta em ferro dúctil com flanges, classe PN-10, DN= 300mm</t>
  </si>
  <si>
    <t>47.12.320</t>
  </si>
  <si>
    <t>Válvula de gaveta em ferro dúctil com flanges, classe PN-10, DN= 100mm</t>
  </si>
  <si>
    <t>47.12.330</t>
  </si>
  <si>
    <t>Válvula de gaveta em ferro dúctil com flanges, classe PN-10, DN= 150mm</t>
  </si>
  <si>
    <t>47.12.340</t>
  </si>
  <si>
    <t>Ventosa simples rosqueada em ferro dúctil, classe PN-25, DN= 3/4´</t>
  </si>
  <si>
    <t>47.12.350</t>
  </si>
  <si>
    <t>Ventosa de tríplice função em ferro dúctil flangeada, classe PN-10/16/25, DN= 50mm</t>
  </si>
  <si>
    <t>47.14</t>
  </si>
  <si>
    <t>Registro e / ou válvula em PVC rígido ou ABS</t>
  </si>
  <si>
    <t>47.14.020</t>
  </si>
  <si>
    <t>Registro de pressão em PVC rígido, soldável, DN= 25mm (3/4´)</t>
  </si>
  <si>
    <t>47.14.200</t>
  </si>
  <si>
    <t>Registro regulador de vazão para torneira, misturador e bidê, em ABS com canopla, DN= 1/2´</t>
  </si>
  <si>
    <t>47.20</t>
  </si>
  <si>
    <t>Reparos, conservações e complementos - GRUPO 47</t>
  </si>
  <si>
    <t>47.20.010</t>
  </si>
  <si>
    <t>47.20.020</t>
  </si>
  <si>
    <t>Filtro ´Y´ em bronze para gás combustível, DN= 2´</t>
  </si>
  <si>
    <t>47.20.030</t>
  </si>
  <si>
    <t>Filtro ´Y´ em ferro fundido, classe 125 libras para vapor saturado, com extremidades rosqueáveis, DN= 2´</t>
  </si>
  <si>
    <t>47.20.070</t>
  </si>
  <si>
    <t>Pigtail flexível, revestido com borracha sintética resistente, DN= 7/16´ comprimento até 1,00 m</t>
  </si>
  <si>
    <t>47.20.080</t>
  </si>
  <si>
    <t>47.20.100</t>
  </si>
  <si>
    <t>47.20.120</t>
  </si>
  <si>
    <t>47.20.190</t>
  </si>
  <si>
    <t>Chave de fluxo tipo palheta para tubulação de líquidos</t>
  </si>
  <si>
    <t>47.20.300</t>
  </si>
  <si>
    <t>47.20.320</t>
  </si>
  <si>
    <t>Filtro ´Y´ corpo em bronze, pressão de serviço até 20,7 bar (PN 20), DN= 1 1/2´</t>
  </si>
  <si>
    <t>47.20.330</t>
  </si>
  <si>
    <t>Filtro ´Y´ corpo em bronze, pressão de serviço até 20,7 bar (PN 20), DN= 2´</t>
  </si>
  <si>
    <t>48</t>
  </si>
  <si>
    <t>RESERVATÓRIO E TANQUE PARA LÍQUIDOS E GASES</t>
  </si>
  <si>
    <t>48.02</t>
  </si>
  <si>
    <t>Reservatório em material sintético</t>
  </si>
  <si>
    <t>48.02.001</t>
  </si>
  <si>
    <t>Reservatório de fibra de vidro - capacidade de 500 litros</t>
  </si>
  <si>
    <t>48.02.002</t>
  </si>
  <si>
    <t>Reservatório de fibra de vidro - capacidade de 1.000 litros</t>
  </si>
  <si>
    <t>48.02.003</t>
  </si>
  <si>
    <t>Reservatório de fibra de vidro - capacidade de 1.500 litros</t>
  </si>
  <si>
    <t>48.02.004</t>
  </si>
  <si>
    <t>Reservatório de fibra de vidro - capacidade de 2.000 litros</t>
  </si>
  <si>
    <t>48.02.005</t>
  </si>
  <si>
    <t>Reservatório de fibra de vidro - capacidade de 3.000 litros</t>
  </si>
  <si>
    <t>48.02.006</t>
  </si>
  <si>
    <t>Reservatório de fibra de vidro - capacidade de 5.000 litros</t>
  </si>
  <si>
    <t>48.02.007</t>
  </si>
  <si>
    <t>Reservatório de fibra de vidro - capacidade de 10.000 litros</t>
  </si>
  <si>
    <t>48.02.008</t>
  </si>
  <si>
    <t>Reservatório de fibra de vidro - capacidade de 15.000 litros</t>
  </si>
  <si>
    <t>48.02.009</t>
  </si>
  <si>
    <t>Reservatório de fibra de vidro - capacidade de 20.000 litros</t>
  </si>
  <si>
    <t>48.02.011</t>
  </si>
  <si>
    <t>Reservatório de fibra de vidro - capacidade de 25.000 litros</t>
  </si>
  <si>
    <t>48.02.300</t>
  </si>
  <si>
    <t>Reservatório em polietileno de alta densidade (cisterna) com antioxidante e proteção contra raios ultravioleta (UV) - capacidade de 5.000 litros</t>
  </si>
  <si>
    <t>48.02.310</t>
  </si>
  <si>
    <t>Reservatório em polietileno de alta densidade (cisterna) com antioxidante e proteção contra raios ultravioleta (UV) - capacidade de 10.000 litros</t>
  </si>
  <si>
    <t>48.02.400</t>
  </si>
  <si>
    <t>Reservatório em polietileno com tampa de rosca, capacidade de 1.000 litros</t>
  </si>
  <si>
    <t>48.03</t>
  </si>
  <si>
    <t>Reservatório metálico</t>
  </si>
  <si>
    <t>48.03.010</t>
  </si>
  <si>
    <t>Reservatório metálico cilíndrico horizontal - capacidade de 1.000 litros</t>
  </si>
  <si>
    <t>48.03.112</t>
  </si>
  <si>
    <t>Reservatório metálico cilíndrico horizontal - capacidade de 3.000 litros</t>
  </si>
  <si>
    <t>48.03.130</t>
  </si>
  <si>
    <t>Reservatório metálico cilíndrico horizontal - capacidade de 5.000 litros</t>
  </si>
  <si>
    <t>48.03.138</t>
  </si>
  <si>
    <t>Reservatório metálico cilíndrico horizontal - capacidade de 10.000 litros</t>
  </si>
  <si>
    <t>48.04</t>
  </si>
  <si>
    <t>Reservatório em concreto</t>
  </si>
  <si>
    <t>48.05</t>
  </si>
  <si>
    <t>48.05.010</t>
  </si>
  <si>
    <t>Torneira de boia, DN= 3/4´</t>
  </si>
  <si>
    <t>48.05.020</t>
  </si>
  <si>
    <t>Torneira de boia, DN= 1´</t>
  </si>
  <si>
    <t>48.05.030</t>
  </si>
  <si>
    <t>Torneira de boia, DN= 1 1/4´</t>
  </si>
  <si>
    <t>48.05.040</t>
  </si>
  <si>
    <t>Torneira de boia, DN= 1 1/2´</t>
  </si>
  <si>
    <t>48.05.050</t>
  </si>
  <si>
    <t>Torneira de boia, DN= 2´</t>
  </si>
  <si>
    <t>48.05.052</t>
  </si>
  <si>
    <t>Torneira de boia, DN= 2 1/2´</t>
  </si>
  <si>
    <t>48.05.070</t>
  </si>
  <si>
    <t>Torneira de boia, tipo registro automático de entrada, DN= 3´</t>
  </si>
  <si>
    <t>48.20</t>
  </si>
  <si>
    <t>Reparos, conservações e complementos - GRUPO 48</t>
  </si>
  <si>
    <t>48.20.020</t>
  </si>
  <si>
    <t>Limpeza de caixa d´água até 1.000 litros</t>
  </si>
  <si>
    <t>48.20.040</t>
  </si>
  <si>
    <t>Limpeza de caixa d´água de 1.001 até 10.000 litros</t>
  </si>
  <si>
    <t>48.20.060</t>
  </si>
  <si>
    <t>Limpeza de caixa d´água acima de 10.000 litros</t>
  </si>
  <si>
    <t>49</t>
  </si>
  <si>
    <t>CAIXA, RALO, GRELHA E ACESSÓRIO HIDRÁULICO</t>
  </si>
  <si>
    <t>49.01</t>
  </si>
  <si>
    <t>Caixas sifonadas de PVC rígido</t>
  </si>
  <si>
    <t>49.01.016</t>
  </si>
  <si>
    <t>Caixa sifonada de PVC rígido de 100 x 100 x 50 mm, com grelha</t>
  </si>
  <si>
    <t>49.01.020</t>
  </si>
  <si>
    <t>Caixa sifonada de PVC rígido de 100 x 150 x 50 mm, com grelha</t>
  </si>
  <si>
    <t>49.01.030</t>
  </si>
  <si>
    <t>Caixa sifonada de PVC rígido de 150 x 150 x 50 mm, com grelha</t>
  </si>
  <si>
    <t>49.01.040</t>
  </si>
  <si>
    <t>Caixa sifonada de PVC rígido de 150 x 185 x 75 mm, com grelha</t>
  </si>
  <si>
    <t>49.01.050</t>
  </si>
  <si>
    <t>Caixa sifonada de PVC rígido de 250 x 172 x 50 mm, com tampa cega</t>
  </si>
  <si>
    <t>49.01.070</t>
  </si>
  <si>
    <t>Caixa sifonada de PVC rígido de 250 x 230 x 75 mm, com tampa cega</t>
  </si>
  <si>
    <t>49.03</t>
  </si>
  <si>
    <t>Caixa de gordura</t>
  </si>
  <si>
    <t>49.03.020</t>
  </si>
  <si>
    <t>49.04</t>
  </si>
  <si>
    <t>49.04.010</t>
  </si>
  <si>
    <t>Ralo seco em PVC rígido de 100 x 40 mm, com grelha</t>
  </si>
  <si>
    <t>49.05</t>
  </si>
  <si>
    <t>49.05.020</t>
  </si>
  <si>
    <t>Ralo seco em ferro fundido, 100 x 165 x 50 mm, com grelha metálica saída vertical</t>
  </si>
  <si>
    <t>49.05.040</t>
  </si>
  <si>
    <t>Ralo sifonado em ferro fundido de 150 x 240 x 75 mm, com grelha</t>
  </si>
  <si>
    <t>49.06</t>
  </si>
  <si>
    <t>Grelhas e tampas</t>
  </si>
  <si>
    <t>49.06.010</t>
  </si>
  <si>
    <t>Grelha hemisférica em ferro fundido de 4´</t>
  </si>
  <si>
    <t>49.06.020</t>
  </si>
  <si>
    <t>Grelha em ferro fundido para caixas e canaletas</t>
  </si>
  <si>
    <t>49.06.030</t>
  </si>
  <si>
    <t>Grelha hemisférica em ferro fundido de 3´</t>
  </si>
  <si>
    <t>49.06.070</t>
  </si>
  <si>
    <t>Grelha articulada em ferro fundido para boca de leão</t>
  </si>
  <si>
    <t>49.06.080</t>
  </si>
  <si>
    <t>Grelha hemisférica em ferro fundido de 6´</t>
  </si>
  <si>
    <t>49.06.110</t>
  </si>
  <si>
    <t>Grelha hemisférica em ferro fundido de 2´</t>
  </si>
  <si>
    <t>49.06.160</t>
  </si>
  <si>
    <t>Grelha quadriculada em ferro fundido para caixas e canaletas</t>
  </si>
  <si>
    <t>49.06.170</t>
  </si>
  <si>
    <t>Grelha em alumínio fundido para caixas e canaletas - linha comercial</t>
  </si>
  <si>
    <t>49.06.190</t>
  </si>
  <si>
    <t>Grelha pré-moldada em concreto, com furos redondos, 79,5 x 24,5 x 8 cm</t>
  </si>
  <si>
    <t>49.06.200</t>
  </si>
  <si>
    <t>49.06.210</t>
  </si>
  <si>
    <t>49.06.400</t>
  </si>
  <si>
    <t>49.06.410</t>
  </si>
  <si>
    <t>49.06.420</t>
  </si>
  <si>
    <t>49.06.430</t>
  </si>
  <si>
    <t>49.06.440</t>
  </si>
  <si>
    <t>49.06.450</t>
  </si>
  <si>
    <t>49.06.460</t>
  </si>
  <si>
    <t>49.06.480</t>
  </si>
  <si>
    <t>Tampão em ferro fundido com tampa articulada, de 400 x 600 mm, classe 15 (ruptura &gt; 1500 kg)</t>
  </si>
  <si>
    <t>49.06.550</t>
  </si>
  <si>
    <t>49.06.560</t>
  </si>
  <si>
    <t>49.08</t>
  </si>
  <si>
    <t>49.08.250</t>
  </si>
  <si>
    <t>49.11</t>
  </si>
  <si>
    <t>Canaletas e afins</t>
  </si>
  <si>
    <t>49.11.130</t>
  </si>
  <si>
    <t>49.11.140</t>
  </si>
  <si>
    <t>49.12</t>
  </si>
  <si>
    <t>49.12.010</t>
  </si>
  <si>
    <t>49.12.030</t>
  </si>
  <si>
    <t>49.12.050</t>
  </si>
  <si>
    <t>49.12.110</t>
  </si>
  <si>
    <t>Poço de visita de 1,60 x 1,60 x 1,60 m - tipo PMSP</t>
  </si>
  <si>
    <t>49.12.120</t>
  </si>
  <si>
    <t>49.12.140</t>
  </si>
  <si>
    <t>Poço de visita em alvenaria tipo PMSP - balão</t>
  </si>
  <si>
    <t>49.13</t>
  </si>
  <si>
    <t>49.13.010</t>
  </si>
  <si>
    <t>Filtro biológico anaeróbio com anéis pré-moldados de concreto diâmetro de 1,40 m - h= 2,00 m</t>
  </si>
  <si>
    <t>49.13.020</t>
  </si>
  <si>
    <t>Filtro biológico anaeróbio com anéis pré-moldados de concreto diâmetro de 2,00 m - h= 2,00 m</t>
  </si>
  <si>
    <t>49.13.030</t>
  </si>
  <si>
    <t>Filtro biológico anaeróbio com anéis pré-moldados de concreto diâmetro de 2,40 m - h= 2,00 m</t>
  </si>
  <si>
    <t>49.13.040</t>
  </si>
  <si>
    <t>Filtro biológico anaeróbio com anéis pré-moldados de concreto diâmetro de 2,84 m - h= 2,50 m</t>
  </si>
  <si>
    <t>49.14</t>
  </si>
  <si>
    <t>Fossa séptica</t>
  </si>
  <si>
    <t>49.14.010</t>
  </si>
  <si>
    <t>Fossa séptica câmara única com anéis pré-moldados em concreto, diâmetro externo de 1,50 m, altura útil de 1,50 m</t>
  </si>
  <si>
    <t>49.14.020</t>
  </si>
  <si>
    <t>Fossa séptica câmara única com anéis pré-moldados em concreto, diâmetro externo de 2,50 m, altura útil de 2,50 m</t>
  </si>
  <si>
    <t>49.14.030</t>
  </si>
  <si>
    <t>Fossa séptica câmara única com anéis pré-moldados em concreto, diâmetro externo de 2,50 m, altura útil de 4,00 m</t>
  </si>
  <si>
    <t>49.15</t>
  </si>
  <si>
    <t>Anel e aduela pré-moldados</t>
  </si>
  <si>
    <t>49.15.010</t>
  </si>
  <si>
    <t>Anel pré-moldado de concreto com diâmetro de 0,60 m</t>
  </si>
  <si>
    <t>49.15.030</t>
  </si>
  <si>
    <t>Anel pré-moldado de concreto com diâmetro de 0,80 m</t>
  </si>
  <si>
    <t>49.15.040</t>
  </si>
  <si>
    <t>Anel pré-moldado de concreto com diâmetro de 1,20 m</t>
  </si>
  <si>
    <t>49.15.050</t>
  </si>
  <si>
    <t>Anel pré-moldado de concreto com diâmetro de 1,50 m</t>
  </si>
  <si>
    <t>49.15.060</t>
  </si>
  <si>
    <t>Anel pré-moldado de concreto com diâmetro de 1,80 m</t>
  </si>
  <si>
    <t>49.15.100</t>
  </si>
  <si>
    <t>Anel pré-moldado de concreto com diâmetro de 3,00 m</t>
  </si>
  <si>
    <t>49.16</t>
  </si>
  <si>
    <t>Acessórios hidráulicos para água de reuso</t>
  </si>
  <si>
    <t>49.16.050</t>
  </si>
  <si>
    <t>Realimentador automático, DN= 1'</t>
  </si>
  <si>
    <t>49.16.051</t>
  </si>
  <si>
    <t>Sifão ladrão em polietileno para extravasão, diâmetro de 100mm</t>
  </si>
  <si>
    <t>50</t>
  </si>
  <si>
    <t>DETECÇÃO, COMBATE E PREVENÇÃO A INCÊNDIO</t>
  </si>
  <si>
    <t>50.01</t>
  </si>
  <si>
    <t>Hidrantes e acessórios</t>
  </si>
  <si>
    <t>50.01.030</t>
  </si>
  <si>
    <t>Abrigo duplo para hidrante/mangueira, com visor e suporte (embutir e externo)</t>
  </si>
  <si>
    <t>50.01.060</t>
  </si>
  <si>
    <t>Abrigo para hidrante/mangueira (embutir e externo)</t>
  </si>
  <si>
    <t>50.01.080</t>
  </si>
  <si>
    <t>Mangueira com união de engate rápido, DN= 1 1/2´ (38 mm)</t>
  </si>
  <si>
    <t>50.01.090</t>
  </si>
  <si>
    <t>Botoeira para acionamento de bomba de incêndio tipo quebra-vidro</t>
  </si>
  <si>
    <t>50.01.100</t>
  </si>
  <si>
    <t>Mangueira com união de engate rápido, DN= 2 1/2´ (63 mm)</t>
  </si>
  <si>
    <t>50.01.110</t>
  </si>
  <si>
    <t>50.01.130</t>
  </si>
  <si>
    <t>Abrigo simples com suporte, em aço inoxidável escovado, para mangueira de 1 1/2´, porta em vidro temperado jateado - inclusive mangueira de 30 m (2 x 15 m)</t>
  </si>
  <si>
    <t>50.01.160</t>
  </si>
  <si>
    <t>Adaptador de engate rápido em latão de 2 1/2´ x 1 1/2´</t>
  </si>
  <si>
    <t>50.01.170</t>
  </si>
  <si>
    <t>Adaptador de engate rápido em latão de 2 1/2´ x 2 1/2´</t>
  </si>
  <si>
    <t>50.01.180</t>
  </si>
  <si>
    <t>Hidrante de coluna com duas saídas, 4´x 2 1/2´ - simples</t>
  </si>
  <si>
    <t>50.01.190</t>
  </si>
  <si>
    <t>Tampão de engate rápido em latão, DN= 2 1/2´, com corrente</t>
  </si>
  <si>
    <t>50.01.200</t>
  </si>
  <si>
    <t>Tampão de engate rápido em latão, DN= 1 1/2´, com corrente</t>
  </si>
  <si>
    <t>50.01.210</t>
  </si>
  <si>
    <t>Chave para conexão de engate rápido</t>
  </si>
  <si>
    <t>50.01.220</t>
  </si>
  <si>
    <t>Esguicho latão com engate rápido, DN= 1 1/2´, jato regulável</t>
  </si>
  <si>
    <t>50.01.320</t>
  </si>
  <si>
    <t>Abrigo de hidrante de 1 1/2´ completo - inclusive mangueira de 30 m (2 x 15 m)</t>
  </si>
  <si>
    <t>50.01.330</t>
  </si>
  <si>
    <t>Abrigo de hidrante de 2 1/2´ completo - inclusive mangueira de 30 m (2 x 15 m)</t>
  </si>
  <si>
    <t>50.01.340</t>
  </si>
  <si>
    <t>Abrigo para registro de recalque tipo coluna, completo - inclusive tubulações e válvulas</t>
  </si>
  <si>
    <t>50.02</t>
  </si>
  <si>
    <t>50.02.020</t>
  </si>
  <si>
    <t>Bico de sprinkler cromado pendente com rompimento da ampola a 68°C</t>
  </si>
  <si>
    <t>50.02.050</t>
  </si>
  <si>
    <t>Alarme hidráulico tipo gongo</t>
  </si>
  <si>
    <t>50.02.060</t>
  </si>
  <si>
    <t>50.02.080</t>
  </si>
  <si>
    <t>50.05</t>
  </si>
  <si>
    <t>Iluminação e sinalização de emergência</t>
  </si>
  <si>
    <t>50.05.021</t>
  </si>
  <si>
    <t>Fonte eletroímã para interligar à central do sistema de detecção e alarme de incêndio</t>
  </si>
  <si>
    <t>50.05.022</t>
  </si>
  <si>
    <t>Destravador magnético (Eletroímã) para porta corta-fogo de 24 Vcc</t>
  </si>
  <si>
    <t>50.05.060</t>
  </si>
  <si>
    <t>Central de iluminação de emergência, completa, para até 6.000 W</t>
  </si>
  <si>
    <t>50.05.070</t>
  </si>
  <si>
    <t>Luminária para unidade centralizada pendente completa com lâmpadas fluorescentes compactas de 9 W</t>
  </si>
  <si>
    <t>50.05.080</t>
  </si>
  <si>
    <t>Luminária para unidade centralizada de sobrepor completa com lâmpada fluorescente compacta de 15 W</t>
  </si>
  <si>
    <t>50.05.160</t>
  </si>
  <si>
    <t>Módulo para adaptação de luminária de emergência, autonomia 90 minutos para lâmpada fluorescente de 32 W</t>
  </si>
  <si>
    <t>50.05.170</t>
  </si>
  <si>
    <t>Acionador manual tipo quebra vidro, em caixa plástica</t>
  </si>
  <si>
    <t>50.05.210</t>
  </si>
  <si>
    <t>Detector termovelocimétrico endereçável com base endereçável</t>
  </si>
  <si>
    <t>50.05.230</t>
  </si>
  <si>
    <t>Sirene audiovisual tipo endereçável</t>
  </si>
  <si>
    <t>50.05.240</t>
  </si>
  <si>
    <t>Luminária para balizamento ou aclaramento de sobrepor completa com lâmpada fluorescente compacta de 9 W</t>
  </si>
  <si>
    <t>50.05.250</t>
  </si>
  <si>
    <t>Central de iluminação de emergência, completa, autonomia 1 hora, para até 240 W</t>
  </si>
  <si>
    <t>50.05.260</t>
  </si>
  <si>
    <t>Bloco autônomo de iluminação de emergência com autonomia mínima de 1 hora, equipado com 2 lâmpadas de 11 W</t>
  </si>
  <si>
    <t>50.05.270</t>
  </si>
  <si>
    <t>Central de detecção e alarme de incêndio completa, autonomia de 1 hora para 12 laços, 220 V/12 V</t>
  </si>
  <si>
    <t>50.05.280</t>
  </si>
  <si>
    <t>Sirene tipo corneta de 12 V</t>
  </si>
  <si>
    <t>50.05.310</t>
  </si>
  <si>
    <t>Bloco autônomo de iluminação de emergência com autonomia mínima de 3 horas, equipado com 2 faróis de lâmpadas de 21/55 W</t>
  </si>
  <si>
    <t>50.05.400</t>
  </si>
  <si>
    <t>Sirene eletrônica em caixa metálica de 4 x 4</t>
  </si>
  <si>
    <t>50.05.430</t>
  </si>
  <si>
    <t>Detector óptico de fumaça com base endereçável</t>
  </si>
  <si>
    <t>50.05.440</t>
  </si>
  <si>
    <t>Painel repetidor de detecção e alarme de incêndio tipo endereçável</t>
  </si>
  <si>
    <t>50.05.450</t>
  </si>
  <si>
    <t>Acionador manual quebra-vidro endereçável</t>
  </si>
  <si>
    <t>50.05.470</t>
  </si>
  <si>
    <t>Módulo isolador, módulo endereçador para áudio visual</t>
  </si>
  <si>
    <t>50.05.490</t>
  </si>
  <si>
    <t>Sinalizador audiovisual endereçável com LED</t>
  </si>
  <si>
    <t>50.10</t>
  </si>
  <si>
    <t>Extintores</t>
  </si>
  <si>
    <t>50.10.030</t>
  </si>
  <si>
    <t>Extintor sobre rodas de gás carbônico - capacidade de 10 kg</t>
  </si>
  <si>
    <t>50.10.050</t>
  </si>
  <si>
    <t>Extintor sobre rodas de gás carbônico - capacidade de 25 kg</t>
  </si>
  <si>
    <t>50.10.058</t>
  </si>
  <si>
    <t>Extintor manual de pó químico seco BC - capacidade de 4 kg</t>
  </si>
  <si>
    <t>50.10.060</t>
  </si>
  <si>
    <t>Extintor manual de pó químico seco BC - capacidade de 8 kg</t>
  </si>
  <si>
    <t>50.10.090</t>
  </si>
  <si>
    <t>Extintor sobre rodas de pó químico seco 20 BC - capacidade de 20 kg</t>
  </si>
  <si>
    <t>50.10.100</t>
  </si>
  <si>
    <t>Extintor manual de água pressurizada - capacidade de 10 litros</t>
  </si>
  <si>
    <t>50.10.110</t>
  </si>
  <si>
    <t>Extintor manual de pó químico seco ABC - capacidade de 4 kg</t>
  </si>
  <si>
    <t>50.10.120</t>
  </si>
  <si>
    <t>Extintor manual de pó químico seco ABC - capacidade de 6 kg</t>
  </si>
  <si>
    <t>50.10.140</t>
  </si>
  <si>
    <t>Extintor manual de gás carbônico 5 BC - capacidade de 6 kg</t>
  </si>
  <si>
    <t>50.10.210</t>
  </si>
  <si>
    <t>Suporte para extintor de piso em fibra de vidro</t>
  </si>
  <si>
    <t>50.10.220</t>
  </si>
  <si>
    <t>Suporte para extintor de piso em aço inoxidável</t>
  </si>
  <si>
    <t>50.20</t>
  </si>
  <si>
    <t>Reparos, conservações e complementos - GRUPO 50</t>
  </si>
  <si>
    <t>50.20.110</t>
  </si>
  <si>
    <t>Recarga de extintor de água pressurizada</t>
  </si>
  <si>
    <t>50.20.120</t>
  </si>
  <si>
    <t>Recarga de extintor de gás carbônico</t>
  </si>
  <si>
    <t>50.20.130</t>
  </si>
  <si>
    <t>Recarga de extintor de pó químico seco</t>
  </si>
  <si>
    <t>50.20.160</t>
  </si>
  <si>
    <t>Pintura de extintor de gás carbônico, pó químico seco, ou água pressurizada, com capacidade acima de 12 kg até 20 kg</t>
  </si>
  <si>
    <t>50.20.170</t>
  </si>
  <si>
    <t>Pintura de extintor de gás carbônico, pó químico seco, ou água pressurizada, com capacidade até 12 kg</t>
  </si>
  <si>
    <t>50.20.200</t>
  </si>
  <si>
    <t>Recolocação de bico de sprinkler</t>
  </si>
  <si>
    <t>54</t>
  </si>
  <si>
    <t>PAVIMENTAÇÃO E PASSEIO</t>
  </si>
  <si>
    <t>54.01</t>
  </si>
  <si>
    <t>Pavimentação preparo de base</t>
  </si>
  <si>
    <t>54.01.010</t>
  </si>
  <si>
    <t>Regularização e compactação mecanizada de superfície, sem controle do proctor normal</t>
  </si>
  <si>
    <t>54.01.030</t>
  </si>
  <si>
    <t>54.01.050</t>
  </si>
  <si>
    <t>Compactação do subleito mínimo de 95% do PN</t>
  </si>
  <si>
    <t>54.01.200</t>
  </si>
  <si>
    <t>Base de macadame hidráulico</t>
  </si>
  <si>
    <t>54.01.210</t>
  </si>
  <si>
    <t>Base de brita graduada</t>
  </si>
  <si>
    <t>54.01.220</t>
  </si>
  <si>
    <t>Base de bica corrida</t>
  </si>
  <si>
    <t>54.01.230</t>
  </si>
  <si>
    <t>Base de macadame betuminoso</t>
  </si>
  <si>
    <t>54.01.300</t>
  </si>
  <si>
    <t>Pavimento de concreto rolado (concreto pobre) para base de pavimento rígido</t>
  </si>
  <si>
    <t>54.01.400</t>
  </si>
  <si>
    <t>Abertura de caixa até 25 cm, inclui escavação, compactação, transporte e preparo do sub-leito</t>
  </si>
  <si>
    <t>54.01.410</t>
  </si>
  <si>
    <t>Varrição de pavimento para recapeamento</t>
  </si>
  <si>
    <t>54.02</t>
  </si>
  <si>
    <t>Pavimentação com pedrisco e revestimento primário</t>
  </si>
  <si>
    <t>54.02.030</t>
  </si>
  <si>
    <t>Revestimento primário com pedra britada, compactação mínima de 95% do PN</t>
  </si>
  <si>
    <t>54.03</t>
  </si>
  <si>
    <t>Pavimentação flexível</t>
  </si>
  <si>
    <t>54.03.200</t>
  </si>
  <si>
    <t>54.03.210</t>
  </si>
  <si>
    <t>Camada de rolamento em concreto betuminoso usinado quente - CBUQ</t>
  </si>
  <si>
    <t>54.03.221</t>
  </si>
  <si>
    <t>Restauração de pavimento asfáltico com concreto betuminoso usinado quente - CBUQ</t>
  </si>
  <si>
    <t>54.03.230</t>
  </si>
  <si>
    <t>Imprimação betuminosa ligante</t>
  </si>
  <si>
    <t>54.03.240</t>
  </si>
  <si>
    <t>Imprimação betuminosa impermeabilizante</t>
  </si>
  <si>
    <t>54.03.250</t>
  </si>
  <si>
    <t>Revestimento de pré-misturado a quente</t>
  </si>
  <si>
    <t>54.03.260</t>
  </si>
  <si>
    <t>Revestimento de pré-misturado a frio</t>
  </si>
  <si>
    <t>54.04</t>
  </si>
  <si>
    <t>Pavimentação em paralelepípedos e blocos de concreto</t>
  </si>
  <si>
    <t>54.04.030</t>
  </si>
  <si>
    <t>Pavimentação em paralelepípedo, sem rejunte</t>
  </si>
  <si>
    <t>54.04.040</t>
  </si>
  <si>
    <t>Rejuntamento de paralelepípedo com areia</t>
  </si>
  <si>
    <t>54.04.050</t>
  </si>
  <si>
    <t>Rejuntamento de paralelepípedo com argamassa de cimento e areia 1:3</t>
  </si>
  <si>
    <t>54.04.060</t>
  </si>
  <si>
    <t>Rejuntamento de paralelepípedo com asfalto e pedrisco</t>
  </si>
  <si>
    <t>54.04.340</t>
  </si>
  <si>
    <t>54.04.350</t>
  </si>
  <si>
    <t>Pavimentação em lajota de concreto 35 MPa, espessura 8 cm, tipos: raquete, retangular, sextavado e 16 faces, com rejunte em areia</t>
  </si>
  <si>
    <t>54.04.360</t>
  </si>
  <si>
    <t>Bloco diagonal em concreto tipo piso drenante para plantio de grama - 50 x 50 x 10 cm</t>
  </si>
  <si>
    <t>54.06</t>
  </si>
  <si>
    <t>Guias e sarjetas</t>
  </si>
  <si>
    <t>54.06.020</t>
  </si>
  <si>
    <t>Guia pré-moldada curva tipo PMSP 100 - fck 25 MPa</t>
  </si>
  <si>
    <t>54.06.040</t>
  </si>
  <si>
    <t>Guia pré-moldada reta tipo PMSP 100 - fck 25 MPa</t>
  </si>
  <si>
    <t>54.06.100</t>
  </si>
  <si>
    <t>Base em concreto com fck de 20 MPa, para guias, sarjetas ou sarjetões</t>
  </si>
  <si>
    <t>54.06.110</t>
  </si>
  <si>
    <t>Base em concreto com fck de 25 MPa, para guias, sarjetas ou sarjetões</t>
  </si>
  <si>
    <t>54.06.150</t>
  </si>
  <si>
    <t>Execução de perfil extrusado no local</t>
  </si>
  <si>
    <t>54.06.160</t>
  </si>
  <si>
    <t>Sarjeta ou sarjetão moldado no local, tipo PMSP em concreto com fck 20 MPa</t>
  </si>
  <si>
    <t>54.06.170</t>
  </si>
  <si>
    <t>Sarjeta ou sarjetão moldado no local, tipo PMSP em concreto com fck 25 MPa</t>
  </si>
  <si>
    <t>54.07</t>
  </si>
  <si>
    <t>Calçadas e passeios.</t>
  </si>
  <si>
    <t>54.07.040</t>
  </si>
  <si>
    <t>Passeio em mosaico português</t>
  </si>
  <si>
    <t>54.07.110</t>
  </si>
  <si>
    <t>Piso em ladrilho hidráulico preto, branco e cinza 20 x 20 cm, assentado com argamassa colante industrializada</t>
  </si>
  <si>
    <t>54.07.130</t>
  </si>
  <si>
    <t>Piso em ladrilho hidráulico várias cores 20 x 20 cm, assentado com argamassa colante industrializada</t>
  </si>
  <si>
    <t>54.07.210</t>
  </si>
  <si>
    <t>Rejuntamento de piso em ladrilho hidráulico (20 x 20 x 1,8 cm) com argamassa industrializada para rejunte, juntas de 2 mm</t>
  </si>
  <si>
    <t>54.07.260</t>
  </si>
  <si>
    <t>Piso em ladrilho hidráulico tipo rampa várias cores 30 x 30 cm, antiderrapante, assentado com argamassa mista</t>
  </si>
  <si>
    <t>54.20</t>
  </si>
  <si>
    <t>Reparos, conservações e complementos - GRUPO 54</t>
  </si>
  <si>
    <t>54.20.040</t>
  </si>
  <si>
    <t>Bate-roda em concreto pré-moldado</t>
  </si>
  <si>
    <t>54.20.100</t>
  </si>
  <si>
    <t>Reassentamento de guia pré-moldada reta e/ou curva</t>
  </si>
  <si>
    <t>54.20.110</t>
  </si>
  <si>
    <t>Reassentamento de paralelepípedos, sem rejunte</t>
  </si>
  <si>
    <t>54.20.120</t>
  </si>
  <si>
    <t>Reassentamento de pavimentação em lajota de concreto, espessura 6 cm, com rejunte em areia</t>
  </si>
  <si>
    <t>54.20.130</t>
  </si>
  <si>
    <t>Reassentamento de pavimentação em lajota de concreto, espessura 8 cm, com rejunte em areia</t>
  </si>
  <si>
    <t>54.20.140</t>
  </si>
  <si>
    <t>Reassentamento de pavimentação em lajota de concreto, espessura 10 cm, com rejunte em areia</t>
  </si>
  <si>
    <t>55</t>
  </si>
  <si>
    <t>LIMPEZA E ARREMATE</t>
  </si>
  <si>
    <t>55.01</t>
  </si>
  <si>
    <t>Limpeza de obra</t>
  </si>
  <si>
    <t>55.01.020</t>
  </si>
  <si>
    <t>Limpeza final da obra</t>
  </si>
  <si>
    <t>55.01.030</t>
  </si>
  <si>
    <t>Limpeza complementar com hidrojateamento</t>
  </si>
  <si>
    <t>55.01.070</t>
  </si>
  <si>
    <t>Limpeza complementar e especial de piso com produtos químicos</t>
  </si>
  <si>
    <t>55.01.080</t>
  </si>
  <si>
    <t>Limpeza complementar e especial de peças e aparelhos sanitários</t>
  </si>
  <si>
    <t>55.01.100</t>
  </si>
  <si>
    <t>Limpeza complementar e especial de vidros</t>
  </si>
  <si>
    <t>55.01.130</t>
  </si>
  <si>
    <t>Limpeza e lavagem de superfície revestida com material cerâmico ou pastilhas por hidrojateamento com rejuntamento</t>
  </si>
  <si>
    <t>55.01.140</t>
  </si>
  <si>
    <t>Limpeza de superfície com hidrojateamento</t>
  </si>
  <si>
    <t>55.02</t>
  </si>
  <si>
    <t>Limpeza e desinfecção sanitária</t>
  </si>
  <si>
    <t>55.02.010</t>
  </si>
  <si>
    <t>Limpeza de caixa de inspeção</t>
  </si>
  <si>
    <t>55.02.020</t>
  </si>
  <si>
    <t>Limpeza de fossa</t>
  </si>
  <si>
    <t>55.02.040</t>
  </si>
  <si>
    <t>Limpeza e desobstrução de boca de lobo</t>
  </si>
  <si>
    <t>55.02.050</t>
  </si>
  <si>
    <t>Limpeza e desobstrução de canaletas ou tubulações de águas pluviais</t>
  </si>
  <si>
    <t>55.02.060</t>
  </si>
  <si>
    <t>Limpeza e desentupimento manual de tubulação de esgoto predial</t>
  </si>
  <si>
    <t>55.10</t>
  </si>
  <si>
    <t>Remoção de entulho</t>
  </si>
  <si>
    <t>55.10.030</t>
  </si>
  <si>
    <t>Locação de duto coletor de entulho</t>
  </si>
  <si>
    <t>61</t>
  </si>
  <si>
    <t>CONFORTO MECÂNICO, EQUIPAMENTO E SISTEMA</t>
  </si>
  <si>
    <t>61.01</t>
  </si>
  <si>
    <t>Elevador</t>
  </si>
  <si>
    <t>61.01.670</t>
  </si>
  <si>
    <t>Elevador para passageiros, uso interno com capacidade mínima de 600 kg para duas paradas, portas unilaterais</t>
  </si>
  <si>
    <t>61.01.680</t>
  </si>
  <si>
    <t>Elevador para passageiros, uso interno com capacidade mínima de 600 kg para três paradas, portas unilaterais</t>
  </si>
  <si>
    <t>61.01.690</t>
  </si>
  <si>
    <t>Elevador para passageiros, uso interno com capacidade mínima de 600 kg para três paradas, portas bilaterais</t>
  </si>
  <si>
    <t>61.01.760</t>
  </si>
  <si>
    <t>Elevador para passageiros, uso interno com capacidade mínima de 600 kg para quatro paradas, portas bilaterais</t>
  </si>
  <si>
    <t>61.01.770</t>
  </si>
  <si>
    <t>Elevador para passageiros, uso interno com capacidade mínima de 600 kg para quatro paradas, portas unilaterais</t>
  </si>
  <si>
    <t>61.01.800</t>
  </si>
  <si>
    <t>Fechamento em vidro laminado para caixa de elevador</t>
  </si>
  <si>
    <t>61.10</t>
  </si>
  <si>
    <t>Climatização</t>
  </si>
  <si>
    <t>61.10.001</t>
  </si>
  <si>
    <t>Resfriadora de líquidos (Chiller), com compressor e condensação à ar, capacidade de 120 TR</t>
  </si>
  <si>
    <t>61.10.010</t>
  </si>
  <si>
    <t>Resfriadora de líquidos (Chiller), com compressor e condensação à ar, capacidade de 200-210 TR</t>
  </si>
  <si>
    <t>61.10.100</t>
  </si>
  <si>
    <t>Tratamento de ar (Fan-Coil) tipo Air Handling Unit de concepção modular, capacidade de 10 TR</t>
  </si>
  <si>
    <t>61.10.110</t>
  </si>
  <si>
    <t>Tratamento de ar (Fan-Coil) tipo Air Handling Unit de concepção modular, capacidade de 40 TR</t>
  </si>
  <si>
    <t>61.10.120</t>
  </si>
  <si>
    <t>Tratamento de ar (Fan-Coil) tipo Air Handling Unit de concepção modular, capacidade de 50 TR</t>
  </si>
  <si>
    <t>61.10.200</t>
  </si>
  <si>
    <t>Tratamento de ar compacta Fancolete Hidrônico tipo piso-teto, vazão de ar nominal 637 m³/h, capacidade de refrigeração 14.000 Btu/h - 1,2 TR</t>
  </si>
  <si>
    <t>61.10.210</t>
  </si>
  <si>
    <t>Tratamento de ar compacta Fancolete Hidrônico tipo piso-teto, vazão de ar nominal 1.215 m³/h, capacidade de refrigeração 25.000 Btu/h - 2,1 TR</t>
  </si>
  <si>
    <t>61.10.220</t>
  </si>
  <si>
    <t>Tratamento de ar compacta Fancolete Hidrônico tipo piso-teto, vazão de ar nominal 1.758 m³/h, capacidade de refrigeração 36.000 Btu/h - 3,0 TR</t>
  </si>
  <si>
    <t>61.10.230</t>
  </si>
  <si>
    <t>Tratamento de ar compacta Fancolete Hidrônico tipo piso-teto, vazão de ar nominal 2.166 m³/h, capacidade de refrigeração 48.000 Btu/h - 4,0 TR</t>
  </si>
  <si>
    <t>61.10.250</t>
  </si>
  <si>
    <t>Tratamento de ar compacta Fancolete Hidrônico tipo cassete, capacidade de refrigeração 20.000 Btu/h - 1,6 TR</t>
  </si>
  <si>
    <t>61.10.260</t>
  </si>
  <si>
    <t>Tratamento de ar compacta Fancolete Hidrônico tipo cassete, capacidade de refrigeração 25.000 Btu/h - 2,1 TR</t>
  </si>
  <si>
    <t>61.10.270</t>
  </si>
  <si>
    <t>Tratamento de ar compacta Fancolete Hidrônico tipo cassete, capacidade de refrigeração 32.000 Btu/h - 2,6 TR</t>
  </si>
  <si>
    <t>61.10.300</t>
  </si>
  <si>
    <t>61.10.310</t>
  </si>
  <si>
    <t>61.10.320</t>
  </si>
  <si>
    <t>61.10.400</t>
  </si>
  <si>
    <t>Damper corta fogo (DCF) tipo comporta, com elemento fusível e chave fim de curso.</t>
  </si>
  <si>
    <t>61.10.410</t>
  </si>
  <si>
    <t>Serviço de instalação de Damper Corta Fogo</t>
  </si>
  <si>
    <t>61.10.420</t>
  </si>
  <si>
    <t>Motor (atuador) a ser acoplado ao Damper corta fogo</t>
  </si>
  <si>
    <t>61.10.430</t>
  </si>
  <si>
    <t>Tanque de compensação pressurizado, capacidade (volume mínimo) de 250 litros</t>
  </si>
  <si>
    <t>61.10.440</t>
  </si>
  <si>
    <t>Registro de regulagem de vazão de ar</t>
  </si>
  <si>
    <t>61.10.510</t>
  </si>
  <si>
    <t>Difusor de ar de longo alcance tipo Jet-Nozzles, vazão de ar 1.330 m³/h</t>
  </si>
  <si>
    <t>61.10.530</t>
  </si>
  <si>
    <t>Difusor de insuflação de ar tipo direcional, medindo 30 x 30 cm</t>
  </si>
  <si>
    <t>61.10.550</t>
  </si>
  <si>
    <t>Difusor de insuflação de ar tipo direcional, medindo 45 x 15 cm</t>
  </si>
  <si>
    <t>61.14</t>
  </si>
  <si>
    <t>Ventilação</t>
  </si>
  <si>
    <t>61.14.005</t>
  </si>
  <si>
    <t>Caixa ventiladora com ventilador centrífugo, vazão 4.600 m³/h, pressão 30 mmCA - 220 / 380 V / 60HZ</t>
  </si>
  <si>
    <t>61.14.015</t>
  </si>
  <si>
    <t>Caixa ventiladora com ventilador centrífugo, vazão 28.000 m³/h, pressão 30 mmCA - 220 / 380 V / 60HZ</t>
  </si>
  <si>
    <t>61.14.050</t>
  </si>
  <si>
    <t>Caixa ventiladora com ventilador centrífugo, vazão 8.800 m³/h, pressão 35 mmCA - 220/380 V / 60Hz</t>
  </si>
  <si>
    <t>61.14.070</t>
  </si>
  <si>
    <t>Caixa ventiladora com ventilador centrífugo, vazão 1.710 m³/h, pressão 35 mmCA - 220/380 V / 60Hz</t>
  </si>
  <si>
    <t>61.14.080</t>
  </si>
  <si>
    <t>Caixa ventiladora com ventilador centrífugo, vazão 1.190 m³/h, pressão 35 mmCA - 220/380 V / 60Hz</t>
  </si>
  <si>
    <t>61.14.100</t>
  </si>
  <si>
    <t>Ventilador centrífugo de dupla aspiração "limite-load", vazão 20.000 m³/h, pressão 50 mmCA - 380/660 V / 60 Hz</t>
  </si>
  <si>
    <t>61.20</t>
  </si>
  <si>
    <t>Reparos, conservações e complementos - GRUPO 61</t>
  </si>
  <si>
    <t>61.20.040</t>
  </si>
  <si>
    <t>Cortina de ar com duas velocidades, para vão de 1,20 m</t>
  </si>
  <si>
    <t>61.20.100</t>
  </si>
  <si>
    <t>Ligação típica, (cavalete), para ar condicionado ´fancoil´, diâmetro de 1/2´</t>
  </si>
  <si>
    <t>61.20.110</t>
  </si>
  <si>
    <t>Ligação típica, (cavalete), para ar condicionado ´fancoil´, diâmetro de 3/4´</t>
  </si>
  <si>
    <t>61.20.120</t>
  </si>
  <si>
    <t>Ligação típica, (cavalete), para ar condicionado ´fancoil´, diâmetro de 1´</t>
  </si>
  <si>
    <t>61.20.130</t>
  </si>
  <si>
    <t>Ligação típica, (cavalete), para ar condicionado ´fancoil´, diâmetro de 1 1/4´</t>
  </si>
  <si>
    <t>61.20.450</t>
  </si>
  <si>
    <t>Duto em chapa de aço galvanizado</t>
  </si>
  <si>
    <t>62</t>
  </si>
  <si>
    <t>62.04</t>
  </si>
  <si>
    <t>Mobiliário e acessórios</t>
  </si>
  <si>
    <t>62.04.060</t>
  </si>
  <si>
    <t>Tanque duplo com pés em aço inoxidável de 1600 x 700 x 850 mm</t>
  </si>
  <si>
    <t>62.04.070</t>
  </si>
  <si>
    <t>Mesa em aço inoxidável, largura até 700 mm</t>
  </si>
  <si>
    <t>62.04.090</t>
  </si>
  <si>
    <t>Mesa lateral em aço inoxidável com prateleira inferior, largura até 700 mm</t>
  </si>
  <si>
    <t>62.20</t>
  </si>
  <si>
    <t>Reparos, conservações e complementos - GRUPO 62</t>
  </si>
  <si>
    <t>62.20.330</t>
  </si>
  <si>
    <t>Coifa em aço inoxidável com filtro e exaustor axial - área até 3,00 m²</t>
  </si>
  <si>
    <t>62.20.340</t>
  </si>
  <si>
    <t>Coifa em aço inoxidável com filtro e exaustor axial - área de 3,01 até 7,50 m²</t>
  </si>
  <si>
    <t>62.20.350</t>
  </si>
  <si>
    <t>Coifa em aço inoxidável com filtro e exaustor axial - área de 7,51 até 16,00 m²</t>
  </si>
  <si>
    <t>65</t>
  </si>
  <si>
    <t>65.01</t>
  </si>
  <si>
    <t>Câmara frigorífica para resfriado</t>
  </si>
  <si>
    <t>65.01.210</t>
  </si>
  <si>
    <t>Câmara frigorífica para resfriados</t>
  </si>
  <si>
    <t>65.02</t>
  </si>
  <si>
    <t>Câmara frigorífica para congelado</t>
  </si>
  <si>
    <t>65.02.100</t>
  </si>
  <si>
    <t>Câmara frigorífica para congelados</t>
  </si>
  <si>
    <t>66</t>
  </si>
  <si>
    <t>SEGURANÇA, VIGILÂNCIA E CONTROLE, EQUIPAMENTO E SISTEMA</t>
  </si>
  <si>
    <t>66.02</t>
  </si>
  <si>
    <t>Controle de acessos e alarme</t>
  </si>
  <si>
    <t>66.02.060</t>
  </si>
  <si>
    <t>Repetidora de sinais de ocorrências, do painel sinóptico da central de alarme</t>
  </si>
  <si>
    <t>66.02.090</t>
  </si>
  <si>
    <t>Detector de metais, tipo portal, microprocessado</t>
  </si>
  <si>
    <t>66.02.130</t>
  </si>
  <si>
    <t>Porteiro eletrônico com um interfone</t>
  </si>
  <si>
    <t>66.02.239</t>
  </si>
  <si>
    <t>Sistema eletrônico de automatização de portão deslizante, para esforços até 800 kg</t>
  </si>
  <si>
    <t>66.02.240</t>
  </si>
  <si>
    <t>Sistema eletrônico de automatização de portão deslizante, para esforços maior de 800 kg e até 1400 kg</t>
  </si>
  <si>
    <t>66.02.460</t>
  </si>
  <si>
    <t>66.02.500</t>
  </si>
  <si>
    <t>Central de alarme microprocessada, para até 125 zonas</t>
  </si>
  <si>
    <t>66.02.560</t>
  </si>
  <si>
    <t>Controlador de acesso com identificação por impressão digital (biometria) e software de gerenciamento</t>
  </si>
  <si>
    <t>66.08</t>
  </si>
  <si>
    <t>Equipamentos para sistema de segurança, vigilância e controle</t>
  </si>
  <si>
    <t>66.08.042</t>
  </si>
  <si>
    <t>Câmera fixa compacta de 1/3", colorida, com lente varifocal, para áreas internas e externas</t>
  </si>
  <si>
    <t>66.08.049</t>
  </si>
  <si>
    <t>Câmera IP HD 1.3 MP, com dome de proteção e lente varifocal, para áreas internas e externas</t>
  </si>
  <si>
    <t>66.08.061</t>
  </si>
  <si>
    <t>Mesa controladora híbrida para até 32 câmeras IPs com teclado e joystick, compatível com sistema de CFTV, IP ou analógico</t>
  </si>
  <si>
    <t>66.08.081</t>
  </si>
  <si>
    <t>Mesa de apoio para até 6 monitores de 21,5"</t>
  </si>
  <si>
    <t>66.08.100</t>
  </si>
  <si>
    <t>Rack fechado padrão metálico, 19 x 12 Us x 470 mm</t>
  </si>
  <si>
    <t>66.08.110</t>
  </si>
  <si>
    <t>Rack fechado padrão metálico, 19 x 20 Us x 470 mm</t>
  </si>
  <si>
    <t>66.08.111</t>
  </si>
  <si>
    <t>Rack fechado de piso padrão metálico, 19 x 24 Us x 570 mm</t>
  </si>
  <si>
    <t>66.08.115</t>
  </si>
  <si>
    <t>Rack fechado de piso padrão metálico, 19 x 44 Us x 770 mm</t>
  </si>
  <si>
    <t>66.08.131</t>
  </si>
  <si>
    <t>Monitor LCD ou LED colorido, tela plana de 21,5"</t>
  </si>
  <si>
    <t>66.08.240</t>
  </si>
  <si>
    <t>Filtro passivo e misturador de sinais VHF / UHF / CATV</t>
  </si>
  <si>
    <t>66.08.260</t>
  </si>
  <si>
    <t>Modulador de canais VHF / UHF / CATV / CFTV</t>
  </si>
  <si>
    <t>66.08.270</t>
  </si>
  <si>
    <t>Amplificador de linha VHF / UHF com conector de F-50 dB</t>
  </si>
  <si>
    <t>66.08.322</t>
  </si>
  <si>
    <t>Câmara fixa com domo e suporte de fixação, sensor de imagem CMOS, função WDR</t>
  </si>
  <si>
    <t>66.08.340</t>
  </si>
  <si>
    <t>Unidade de disco rígido (HD) externo de 5 TB</t>
  </si>
  <si>
    <t>66.08.400</t>
  </si>
  <si>
    <t>66.08.401</t>
  </si>
  <si>
    <t>66.08.600</t>
  </si>
  <si>
    <t>Unidade gerenciadora digital de vídeo em rede (NVR) de até 8 câmeras IP, armazenamento de 6 TB, 1 interface de rede Fast Ethernet</t>
  </si>
  <si>
    <t>66.08.610</t>
  </si>
  <si>
    <t>Unidade gerenciadora digital de vídeo em rede (NVR) de até 16 câmeras IP, armazenamento de 12 TB, 1 interface de rede Gigabit Ethernet e 4 entradas de alarme</t>
  </si>
  <si>
    <t>66.08.620</t>
  </si>
  <si>
    <t>Unidade gerenciadora digital vídeo em rede (NVR) de até 32 câmeras IP, armazenamento de 48 TB, 2 interface de rede Gigabit Ethernet e 16 entradas de alarme</t>
  </si>
  <si>
    <t>66.20</t>
  </si>
  <si>
    <t>Reparos, conservações e complementos - GRUPO 66</t>
  </si>
  <si>
    <t>66.20.150</t>
  </si>
  <si>
    <t>Guia organizadora de cabos para rack, 19´ 1 U</t>
  </si>
  <si>
    <t>66.20.170</t>
  </si>
  <si>
    <t>Guia organizadora de cabos para rack, 19´ 2 U</t>
  </si>
  <si>
    <t>66.20.180</t>
  </si>
  <si>
    <t>Caixa de proteção com suporte para câmera fixa interna ou externa</t>
  </si>
  <si>
    <t>66.20.202</t>
  </si>
  <si>
    <t>Instalação de câmera fixa para CFTV</t>
  </si>
  <si>
    <t>66.20.212</t>
  </si>
  <si>
    <t>Instalação de câmera móvel para CFTV</t>
  </si>
  <si>
    <t>66.20.221</t>
  </si>
  <si>
    <t>Switch Gigabit para servidor central com 24 portas frontais e 2 portas SFP, capacidade de 10/100/1000 Mbps</t>
  </si>
  <si>
    <t>66.20.225</t>
  </si>
  <si>
    <t>Switch Gigabit 24 portas com capacidade de 10/100/1000/Mbps</t>
  </si>
  <si>
    <t>67</t>
  </si>
  <si>
    <t>67.02</t>
  </si>
  <si>
    <t>Tratamento</t>
  </si>
  <si>
    <t>67.02.160</t>
  </si>
  <si>
    <t>Medidor de vazão tipo calha Parshall com garganta W= 3´</t>
  </si>
  <si>
    <t>67.02.210</t>
  </si>
  <si>
    <t>Tela galvanizada revestida em poliamida, malha de 10 mm</t>
  </si>
  <si>
    <t>67.02.240</t>
  </si>
  <si>
    <t>Grade média em aço carbono, espaçamento de 2 cm com barras chatas de 1´ x 3/8´</t>
  </si>
  <si>
    <t>67.02.280</t>
  </si>
  <si>
    <t>Cesto em chapa de aço inoxidável com espessura de 1,5 mm e furos de 1/2´</t>
  </si>
  <si>
    <t>67.02.301</t>
  </si>
  <si>
    <t>Peneira estática em poliéster reforçado de fibra de vidro (PRFV) com tela de aço inoxidável AISI 304, malha de 1,5 mm, vazão de 50 l/s</t>
  </si>
  <si>
    <t>67.02.320</t>
  </si>
  <si>
    <t>Comporta em fibra de vidro (stop log) - espessura de 10 mm</t>
  </si>
  <si>
    <t>67.02.330</t>
  </si>
  <si>
    <t>67.02.400</t>
  </si>
  <si>
    <t>Tanque em fibra de vidro (PRFV) com quebra ondas, capacidade de 25.000 l e misturador interno vertical em aço inoxidável</t>
  </si>
  <si>
    <t>67.02.410</t>
  </si>
  <si>
    <t>Sistema de tratamento de efluente por reator anaeróbio (UASB) e Filtro aeróbio (FAS), para obras de segurança com vazão máxima horária 12 l/s</t>
  </si>
  <si>
    <t>68</t>
  </si>
  <si>
    <t>68.01</t>
  </si>
  <si>
    <t>Posteamento</t>
  </si>
  <si>
    <t>68.01.600</t>
  </si>
  <si>
    <t>Poste de concreto circular, 200 kg, H = 7,00 m</t>
  </si>
  <si>
    <t>68.01.620</t>
  </si>
  <si>
    <t>Poste de concreto circular, 200 kg, H = 9,00 m</t>
  </si>
  <si>
    <t>68.01.630</t>
  </si>
  <si>
    <t>Poste de concreto circular, 200 kg, H = 10,00 m</t>
  </si>
  <si>
    <t>68.01.640</t>
  </si>
  <si>
    <t>Poste de concreto circular, 200 kg, H = 11,00 m</t>
  </si>
  <si>
    <t>68.01.650</t>
  </si>
  <si>
    <t>Poste de concreto circular, 200 kg, H = 12,00 m</t>
  </si>
  <si>
    <t>68.01.670</t>
  </si>
  <si>
    <t>Poste de concreto circular, 300 kg, H = 9,00 m</t>
  </si>
  <si>
    <t>68.01.730</t>
  </si>
  <si>
    <t>Poste de concreto circular, 400 kg, H = 9,00 m</t>
  </si>
  <si>
    <t>68.01.740</t>
  </si>
  <si>
    <t>Poste de concreto circular, 400 kg, H = 10,00 m</t>
  </si>
  <si>
    <t>68.01.750</t>
  </si>
  <si>
    <t>Poste de concreto circular, 400 kg, H = 11,00 m</t>
  </si>
  <si>
    <t>68.01.760</t>
  </si>
  <si>
    <t>Poste de concreto circular, 400 kg, H = 12,00 m</t>
  </si>
  <si>
    <t>68.01.790</t>
  </si>
  <si>
    <t>Poste de concreto circular, 600 kg, H = 10,00 m</t>
  </si>
  <si>
    <t>68.01.800</t>
  </si>
  <si>
    <t>Poste de concreto circular, 600 kg, H = 11,00 m</t>
  </si>
  <si>
    <t>68.01.810</t>
  </si>
  <si>
    <t>Poste de concreto circular, 600 kg, H = 12,00 m</t>
  </si>
  <si>
    <t>68.01.850</t>
  </si>
  <si>
    <t>Poste de concreto circular, 1000 kg, H = 12,00 m</t>
  </si>
  <si>
    <t>68.02</t>
  </si>
  <si>
    <t>Estrutura específica</t>
  </si>
  <si>
    <t>68.02.010</t>
  </si>
  <si>
    <t>Estai</t>
  </si>
  <si>
    <t>68.02.020</t>
  </si>
  <si>
    <t>Estrutura tipo M1</t>
  </si>
  <si>
    <t>68.02.030</t>
  </si>
  <si>
    <t>Estrutura tipo M2</t>
  </si>
  <si>
    <t>68.02.040</t>
  </si>
  <si>
    <t>Estrutura tipo N3</t>
  </si>
  <si>
    <t>68.02.050</t>
  </si>
  <si>
    <t>Estrutura tipo M1 - N3</t>
  </si>
  <si>
    <t>68.02.060</t>
  </si>
  <si>
    <t>Estrutura tipo M4</t>
  </si>
  <si>
    <t>68.02.070</t>
  </si>
  <si>
    <t>Estrutura tipo N2</t>
  </si>
  <si>
    <t>68.02.090</t>
  </si>
  <si>
    <t>Estrutura tipo N4</t>
  </si>
  <si>
    <t>68.02.100</t>
  </si>
  <si>
    <t>Armação secundária tipo 1C - 2R</t>
  </si>
  <si>
    <t>68.02.110</t>
  </si>
  <si>
    <t>Armação secundária tipo 1C - 3R</t>
  </si>
  <si>
    <t>68.02.120</t>
  </si>
  <si>
    <t>Armação secundária tipo 2C - 3R</t>
  </si>
  <si>
    <t>68.02.140</t>
  </si>
  <si>
    <t>Armação secundária tipo 4C - 6R</t>
  </si>
  <si>
    <t>68.20</t>
  </si>
  <si>
    <t>Reparos, conservações e complementos - GRUPO 68</t>
  </si>
  <si>
    <t>68.20.010</t>
  </si>
  <si>
    <t>Recolocação de poste de madeira</t>
  </si>
  <si>
    <t>68.20.040</t>
  </si>
  <si>
    <t>Braçadeira circular em aço carbono galvanizado, diâmetro nominal de 140 até 300 mm</t>
  </si>
  <si>
    <t>68.20.050</t>
  </si>
  <si>
    <t>Cruzeta em aço carbono galvanizado perfil ´L´ 75 x 75 x 8 mm, comprimento 2500 mm</t>
  </si>
  <si>
    <t>68.20.120</t>
  </si>
  <si>
    <t>Bengala em PVC para ramal de entrada, diâmetro de 32 mm</t>
  </si>
  <si>
    <t>69</t>
  </si>
  <si>
    <t>69.03</t>
  </si>
  <si>
    <t>Distribuição e comando, caixas e equipamentos específicos</t>
  </si>
  <si>
    <t>69.03.090</t>
  </si>
  <si>
    <t>Aparelho telefônico multifrequencial, com teclas ´FLASH´, ´HOOK´, ´PAUSE´, ´LND´, ´MODE´</t>
  </si>
  <si>
    <t>69.03.130</t>
  </si>
  <si>
    <t>69.03.140</t>
  </si>
  <si>
    <t>69.03.310</t>
  </si>
  <si>
    <t>Caixa de tomada em poliamida e tampa para piso elevado, com 4 alojamentos para elétrica e até 8 alojamentos para telefonia e dados</t>
  </si>
  <si>
    <t>69.03.340</t>
  </si>
  <si>
    <t>Conector RJ-45 fêmea - categoria 6</t>
  </si>
  <si>
    <t>69.03.360</t>
  </si>
  <si>
    <t>Conector RJ-45 fêmea - categoria 6A</t>
  </si>
  <si>
    <t>69.03.400</t>
  </si>
  <si>
    <t>Central PABX híbrida de telefonia para 8 linhas tronco e 24 ramais digital e analógico</t>
  </si>
  <si>
    <t>69.03.410</t>
  </si>
  <si>
    <t>Central PABX híbrida de telefonia para 8 linhas tronco e 128 ramais digital e analógico</t>
  </si>
  <si>
    <t>69.03.420</t>
  </si>
  <si>
    <t>Central PABX híbrida de telefonia para 8 linhas tronco e 128 ramais digital e analógico, com recursos PBX Networking</t>
  </si>
  <si>
    <t>69.05</t>
  </si>
  <si>
    <t>Estabilização de tensão</t>
  </si>
  <si>
    <t>69.05.010</t>
  </si>
  <si>
    <t>Estabilizador eletrônico de tensão, monofásico, com potência de 5 kVA</t>
  </si>
  <si>
    <t>69.05.040</t>
  </si>
  <si>
    <t>Estabilizador eletrônico de tensão, monofásico, com potência de 10 kVA</t>
  </si>
  <si>
    <t>69.05.230</t>
  </si>
  <si>
    <t>Estabilizador eletrônico de tensão, trifásico, com potência de 40 kVA</t>
  </si>
  <si>
    <t>69.06</t>
  </si>
  <si>
    <t>Sistemas ininterruptos de energia</t>
  </si>
  <si>
    <t>69.06.020</t>
  </si>
  <si>
    <t>Sistema ininterrupto de energia, trifásico on line de 10 kVA (220 V/220 V), com autonomia de 15 minutos</t>
  </si>
  <si>
    <t>69.06.030</t>
  </si>
  <si>
    <t>Sistema ininterrupto de energia, trifásico on line de 20 kVA (220 V/208 V-108 V), com autonomia 15 minutos</t>
  </si>
  <si>
    <t>69.06.040</t>
  </si>
  <si>
    <t>Sistema ininterrupto de energia, trifásico on line senoidal de 15 kVA (208 V/110 V), com autonomia de 15 minutos</t>
  </si>
  <si>
    <t>69.06.050</t>
  </si>
  <si>
    <t>Sistema ininterrupto de energia, monofásico, com potência de 2 kVA</t>
  </si>
  <si>
    <t>69.06.080</t>
  </si>
  <si>
    <t>Sistema ininterrupto de energia, monofásico on line senoidal de 5 kVA (220 V/110 V), com autonomia de 15 minutos</t>
  </si>
  <si>
    <t>69.06.100</t>
  </si>
  <si>
    <t>Sistema ininterrupto de energia, monofásico, com potência entre 5 a 7,5 kVA</t>
  </si>
  <si>
    <t>69.06.110</t>
  </si>
  <si>
    <t>Sistema ininterrupto de energia, monofásico de 600 VA (127 V/127 V), com autonomia de 10 a 15 minutos</t>
  </si>
  <si>
    <t>69.06.120</t>
  </si>
  <si>
    <t>Sistema ininterrupto de energia, trifásico on line senoidal de 10 kVA (220 V/110 V), com autonomia de 2 horas</t>
  </si>
  <si>
    <t>69.06.200</t>
  </si>
  <si>
    <t>Sistema ininterrupto de energia, trifásico on line de 20 kVA (220/127 V), com autonomia de 15 minutos</t>
  </si>
  <si>
    <t>69.06.210</t>
  </si>
  <si>
    <t>Sistema ininterrupto de energia, trifásico on line de 60 kVA (220/127 V), com autonomia de 15 minutos</t>
  </si>
  <si>
    <t>69.06.220</t>
  </si>
  <si>
    <t>Sistema ininterrupto de energia, trifásico on line de 80 kVA (220/127 V), com autonomia de 15 minutos</t>
  </si>
  <si>
    <t>69.06.240</t>
  </si>
  <si>
    <t>Sistema ininterrupto de energia, trifásico on line de 20 kVA (380/220 V), com autonomia de 15 minutos</t>
  </si>
  <si>
    <t>69.06.280</t>
  </si>
  <si>
    <t>Sistema ininterrupto de energia, trifásico on line senoidal de 5 kVA (220/110 V), com autonomia de 15 minutos</t>
  </si>
  <si>
    <t>69.06.290</t>
  </si>
  <si>
    <t>Sistema ininterrupto de energia, trifásico on line senoidal de 10 kVA (220/110 V), com autonomia de 10 a 15 minutos</t>
  </si>
  <si>
    <t>69.06.300</t>
  </si>
  <si>
    <t>Sistema ininterrupto de energia, trifásico on line senoidal de 50 kVA (220/110 V), com autonomia de 15 minutos</t>
  </si>
  <si>
    <t>69.06.320</t>
  </si>
  <si>
    <t>Sistema ininterrupto de energia, trifásico on line senoidal de 7,5 kVA (220/110 V), com autonomia de 15 minutos</t>
  </si>
  <si>
    <t>69.08</t>
  </si>
  <si>
    <t>Equipamentos para informática</t>
  </si>
  <si>
    <t>69.08.010</t>
  </si>
  <si>
    <t>Distribuidor interno óptico - 1 U para até 24 fibras</t>
  </si>
  <si>
    <t>69.09</t>
  </si>
  <si>
    <t>Sistema de rede</t>
  </si>
  <si>
    <t>69.09.250</t>
  </si>
  <si>
    <t>69.09.260</t>
  </si>
  <si>
    <t>Patch panel de 24 portas - categoria 6</t>
  </si>
  <si>
    <t>69.09.300</t>
  </si>
  <si>
    <t>Voice panel de 50 portas - categoria 3</t>
  </si>
  <si>
    <t>69.09.360</t>
  </si>
  <si>
    <t>Patch cords de 2,00 ou 3,00 m - RJ-45 / RJ-45 - categoria 6A</t>
  </si>
  <si>
    <t>69.09.370</t>
  </si>
  <si>
    <t>Transceptor Gigabit SX - LC conectável de formato pequeno (SFP)</t>
  </si>
  <si>
    <t>69.10</t>
  </si>
  <si>
    <t>Telecomunicações</t>
  </si>
  <si>
    <t>69.10.130</t>
  </si>
  <si>
    <t>Amplificador de potência para VHF e CATV-50 dB, frequência 40 a 550 MHz</t>
  </si>
  <si>
    <t>69.10.140</t>
  </si>
  <si>
    <t>Antena parabólica com captador de sinais e modulador de áudio e vídeo</t>
  </si>
  <si>
    <t>69.20</t>
  </si>
  <si>
    <t>Reparos, conservações e complementos - GRUPO 69</t>
  </si>
  <si>
    <t>69.20.010</t>
  </si>
  <si>
    <t>Arame de espinar em aço inoxidável nu, para TV a cabo</t>
  </si>
  <si>
    <t>69.20.040</t>
  </si>
  <si>
    <t>Isolador roldana em porcelana de 72 x 72 mm</t>
  </si>
  <si>
    <t>69.20.050</t>
  </si>
  <si>
    <t>Suporte para isolador roldana tipo DM, padrão TELEBRÁS</t>
  </si>
  <si>
    <t>69.20.070</t>
  </si>
  <si>
    <t>Fita em aço inoxidável para poste de 0,50 m x 19 mm, com fecho em aço inoxidável</t>
  </si>
  <si>
    <t>69.20.100</t>
  </si>
  <si>
    <t>Tampa para caixa R1, padrão TELEBRÁS</t>
  </si>
  <si>
    <t>69.20.110</t>
  </si>
  <si>
    <t>Tampa para caixa R2, padrão TELEBRÁS</t>
  </si>
  <si>
    <t>69.20.130</t>
  </si>
  <si>
    <t>Bloco de ligação interna para 10 pares, BLI-10</t>
  </si>
  <si>
    <t>69.20.140</t>
  </si>
  <si>
    <t>69.20.170</t>
  </si>
  <si>
    <t>69.20.180</t>
  </si>
  <si>
    <t>Cordão óptico duplex, multimodo com conector LC/LC - 2,5 m</t>
  </si>
  <si>
    <t>69.20.200</t>
  </si>
  <si>
    <t>Bandeja fixa para rack, 19´ x 500 mm</t>
  </si>
  <si>
    <t>69.20.210</t>
  </si>
  <si>
    <t>69.20.220</t>
  </si>
  <si>
    <t>Bandeja deslizante para rack, 19´ x 800 mm</t>
  </si>
  <si>
    <t>69.20.230</t>
  </si>
  <si>
    <t>Calha de aço com 8 tomadas 2P+T - 250 V, com cabo</t>
  </si>
  <si>
    <t>69.20.240</t>
  </si>
  <si>
    <t>Calha de aço com 12 tomadas 2P+T - 250 V, com cabo</t>
  </si>
  <si>
    <t>69.20.250</t>
  </si>
  <si>
    <t>69.20.260</t>
  </si>
  <si>
    <t>Protetor de surto híbrido para rede de telecomunicações</t>
  </si>
  <si>
    <t>69.20.270</t>
  </si>
  <si>
    <t>Divisor interno com 1 entrada e 2 saídas - 75 Ohms</t>
  </si>
  <si>
    <t>69.20.280</t>
  </si>
  <si>
    <t>Divisor interno com 1 entrada e 4 saídas - 75 Ohms</t>
  </si>
  <si>
    <t>69.20.290</t>
  </si>
  <si>
    <t>Tomada blindada para VHF/UHF, CATV e FM, frequência 5 MHz a 1 GHz</t>
  </si>
  <si>
    <t>69.20.300</t>
  </si>
  <si>
    <t>Bloco de distribuição com protetor de surtos, para 10 pares, BTDG-10</t>
  </si>
  <si>
    <t>69.20.340</t>
  </si>
  <si>
    <t>Tomada para TV, tipo pino Jack, com placa</t>
  </si>
  <si>
    <t>69.20.350</t>
  </si>
  <si>
    <t>97</t>
  </si>
  <si>
    <t>SINALIZAÇÃO E COMUNICAÇÃO VISUAL</t>
  </si>
  <si>
    <t>97.02</t>
  </si>
  <si>
    <t>Placas, pórticos e obeliscos arquitetônicos</t>
  </si>
  <si>
    <t>97.02.030</t>
  </si>
  <si>
    <t>Placa comemorativa em aço inoxidável escovado</t>
  </si>
  <si>
    <t>97.02.190</t>
  </si>
  <si>
    <t>Placa de identificação em acrílico com texto em vinil</t>
  </si>
  <si>
    <t>97.02.210</t>
  </si>
  <si>
    <t>Placa de sinalização em PVC para ambientes</t>
  </si>
  <si>
    <t>97.03</t>
  </si>
  <si>
    <t>Pintura de letras e pictogramas</t>
  </si>
  <si>
    <t>97.03.010</t>
  </si>
  <si>
    <t>Sinalização com pictograma em tinta acrílica</t>
  </si>
  <si>
    <t>97.04</t>
  </si>
  <si>
    <t>Pintura de sinalização viária</t>
  </si>
  <si>
    <t>97.04.010</t>
  </si>
  <si>
    <t>Sinalização horizontal com tinta vinílica ou acrílica</t>
  </si>
  <si>
    <t>97.04.020</t>
  </si>
  <si>
    <t>Sinalização horizontal com termoplástico tipo Hot-spray</t>
  </si>
  <si>
    <t>97.05</t>
  </si>
  <si>
    <t>Placas, pórticos e sinalização viária</t>
  </si>
  <si>
    <t>97.05.070</t>
  </si>
  <si>
    <t>Manta de borracha para sinalização em estacionamento e proteção de coluna e parede, de 1000 x 750 mm e espessura 10 mm</t>
  </si>
  <si>
    <t>97.05.080</t>
  </si>
  <si>
    <t>Cantoneira de borracha para sinalização em estacionamento e proteção de coluna, de 750 x 100 x 100 mm e espessura 10 mm</t>
  </si>
  <si>
    <t>97.05.100</t>
  </si>
  <si>
    <t>Sinalização vertical em placa de aço galvanizada com pintura em esmalte sintético</t>
  </si>
  <si>
    <t>97.05.130</t>
  </si>
  <si>
    <t>Colocação de placa em suporte de madeira / metálico - solo</t>
  </si>
  <si>
    <t>97.05.140</t>
  </si>
  <si>
    <t>Suporte de perfil metálico galvanizado</t>
  </si>
  <si>
    <t>98</t>
  </si>
  <si>
    <t>ARQUITETURA DE INTERIORES</t>
  </si>
  <si>
    <t>98.02</t>
  </si>
  <si>
    <t>Mobiliário</t>
  </si>
  <si>
    <t>98.02.210</t>
  </si>
  <si>
    <t>Banco de madeira com encosto e pés em ferro fundido pintado</t>
  </si>
  <si>
    <t>CPOS - COMPANHIA PAULISTA DE OBRAS E SERVIÇOS</t>
  </si>
  <si>
    <t>BOLETIM REFERENCIAL DE CUSTOS - TABELA DE SERVIÇOS</t>
  </si>
  <si>
    <t>BDI : 0,00 %</t>
  </si>
  <si>
    <t>Referência</t>
  </si>
  <si>
    <t xml:space="preserve"> Descrição</t>
  </si>
  <si>
    <t>Un</t>
  </si>
  <si>
    <t>Material</t>
  </si>
  <si>
    <t>Mão de Obra</t>
  </si>
  <si>
    <t>Custo Total</t>
  </si>
  <si>
    <t>05.07.040</t>
  </si>
  <si>
    <t>Remoção de entulho separado de obra com caçamba metálica - terra, alvenaria, concreto, argamassa, madeira, papel, plástico ou metal</t>
  </si>
  <si>
    <t>05.07.050</t>
  </si>
  <si>
    <t>05.07.060</t>
  </si>
  <si>
    <t>Remoção de entulho de obra com caçamba metálica - material rejeitado e misturado por vegetação, isopor, manta asfáltica e lã de vidro</t>
  </si>
  <si>
    <t>05.07.070</t>
  </si>
  <si>
    <t>02.05.195</t>
  </si>
  <si>
    <t>Demolição de forro / divisórias</t>
  </si>
  <si>
    <t>05.09</t>
  </si>
  <si>
    <t>Taxas de recolhimento</t>
  </si>
  <si>
    <t>Taxa de destinação de residuo sólido em aterro, tipo gesso</t>
  </si>
  <si>
    <t>t</t>
  </si>
  <si>
    <t>Taxa de destinação de residuo sólido em aterro, tipo vidro</t>
  </si>
  <si>
    <t>Taxa de destinação de residuo sólido em aterro, tipo madeira</t>
  </si>
  <si>
    <t>Taxa de destinação de residuo sólido em aterro, tipo papel</t>
  </si>
  <si>
    <t>Taxa de destinação de residuo sólido em aterro, tipo plástico</t>
  </si>
  <si>
    <t>05.09.006</t>
  </si>
  <si>
    <t>Taxa de destinação de residuo sólido em aterro, tipo inerte</t>
  </si>
  <si>
    <t>05.09.007</t>
  </si>
  <si>
    <t>Taxa de destinação de resíduo sólido em aterro, tipo solo/terra</t>
  </si>
  <si>
    <t>08.10.108</t>
  </si>
  <si>
    <t>08.10.109</t>
  </si>
  <si>
    <t>14.10.101</t>
  </si>
  <si>
    <t>14.10.111</t>
  </si>
  <si>
    <t>14.10.121</t>
  </si>
  <si>
    <t>14.11.221</t>
  </si>
  <si>
    <t>Alvenaria de bloco de concreto estrutural 14 x 19 x 39 cm - classe B</t>
  </si>
  <si>
    <t>14.11.231</t>
  </si>
  <si>
    <t>Alvenaria de bloco de concreto estrutural 19 x 19 x 39 cm - classe B</t>
  </si>
  <si>
    <t>14.11.261</t>
  </si>
  <si>
    <t>Alvenaria de bloco de concreto estrutural 14 x 19 x 39 cm - classe A</t>
  </si>
  <si>
    <t>14.11.271</t>
  </si>
  <si>
    <t>Alvenaria de bloco de concreto estrutural 19 x 19 x 39 cm - classe A</t>
  </si>
  <si>
    <t>Alvenaria em bloco de concreto celular autoclavado de 10 cm, uso revestido - classe C25</t>
  </si>
  <si>
    <t>Alvenaria em bloco de concreto celular autoclavado de 12,5 cm, uso revestido - classe C25</t>
  </si>
  <si>
    <t>Alvenaria em bloco de concreto celular autoclavado de 15 cm, uso revestido - classe C25</t>
  </si>
  <si>
    <t>Alvenaria em bloco de concreto celular autoclavado de 20 cm, uso revestido - classe C25</t>
  </si>
  <si>
    <t>16.02.045</t>
  </si>
  <si>
    <t>17.02.030</t>
  </si>
  <si>
    <t>Chapisco 1:4 com areia grossa</t>
  </si>
  <si>
    <t>18.06.022</t>
  </si>
  <si>
    <t>Placa cerâmica esmaltada PEI-4 para área interna, grupo de absorção BIIa, resistência química A, assentado com argamassa colante industrializada</t>
  </si>
  <si>
    <t>18.06.023</t>
  </si>
  <si>
    <t>Rodapé em placa cerâmica esmaltada PEI-4 para áreas internas, grupo de absorção BIIa, resistência química A, assentado com argamassa colante industrializada</t>
  </si>
  <si>
    <t>18.06.062</t>
  </si>
  <si>
    <t>18.06.063</t>
  </si>
  <si>
    <t>18.06.102</t>
  </si>
  <si>
    <t>18.06.103</t>
  </si>
  <si>
    <t>Rodapé em placa cerâmica esmaltada PEI-5 para área interna, grupo de absorção BIIb, resistência química B, assentado com argamassa colante industrializada</t>
  </si>
  <si>
    <t>18.06.142</t>
  </si>
  <si>
    <t>Placa cerâmica esmaltada antiderrapante PEI-5 para área interna com saída para o exterior, grupo de absorção BIIa, resistência química A, assentado com argamassa colante industrializada</t>
  </si>
  <si>
    <t>18.06.143</t>
  </si>
  <si>
    <t>Rodapé em placa cerâmica esmaltada antiderrapante PEI-5 para área interna com saída para o exterior, grupo de absorção BIIa, resistência química A, assentado com argamassa colante industrializada</t>
  </si>
  <si>
    <t>18.06.182</t>
  </si>
  <si>
    <t>Placa cerâmica esmaltada rústica PEI-5 para área interna com saída para o exterior, grupo de absorção BIIb, resistência química B, assentado com argamassa colante industrializada</t>
  </si>
  <si>
    <t>18.06.183</t>
  </si>
  <si>
    <t>Rodapé em placa cerâmica esmaltada rústica PEI-5 para área interna com saída para o exterior, grupo de absorção BIIb, resistência química B, assentado com argamassa colante industrializada</t>
  </si>
  <si>
    <t>18.06.222</t>
  </si>
  <si>
    <t>18.06.223</t>
  </si>
  <si>
    <t>18.06.302</t>
  </si>
  <si>
    <t>18.06.303</t>
  </si>
  <si>
    <t>18.07.200</t>
  </si>
  <si>
    <t>18.07.220</t>
  </si>
  <si>
    <t>Rejuntamento em placa cerâmica extrudada antiácida, espessura de 14 mm, com argamassa industrializada bicomponente, à base de resina furânica, juntas acima de 3 até 6 mm</t>
  </si>
  <si>
    <t>Rejuntamento em placa cerâmica extrudada antiácida de 14 mm, com argamassa sintética industrializada tricomponente, à base de resina epóxi, juntas de 3 até 6 mm</t>
  </si>
  <si>
    <t>18.07.300</t>
  </si>
  <si>
    <t>18.08.032</t>
  </si>
  <si>
    <t>18.08.042</t>
  </si>
  <si>
    <t>18.08.062</t>
  </si>
  <si>
    <t>18.08.072</t>
  </si>
  <si>
    <t>18.08.152</t>
  </si>
  <si>
    <t>18.08.162</t>
  </si>
  <si>
    <t>18.11.012</t>
  </si>
  <si>
    <t>18.11.022</t>
  </si>
  <si>
    <t>18.11.032</t>
  </si>
  <si>
    <t>18.11.042</t>
  </si>
  <si>
    <t>18.11.052</t>
  </si>
  <si>
    <t>Revestimento em placa cerâmica esmaltada, tipo monoporosa, retangular, assentado e rejuntado com argamassa industrializada</t>
  </si>
  <si>
    <t>18.12.140</t>
  </si>
  <si>
    <t>Revestimento cerâmico não esmaltado extrudado</t>
  </si>
  <si>
    <t>Revestimento em placa cerâmica não esmaltada extrudada, de alta resistência química e mecânica, espessura de 9 mm, assentado com argamassa colante industrializada</t>
  </si>
  <si>
    <t>18.13.020</t>
  </si>
  <si>
    <t>18.13.202</t>
  </si>
  <si>
    <t>21.05.100</t>
  </si>
  <si>
    <t>Fita adesiva antiderrapante fosforescente, alto tráfego, largura de 5 cm</t>
  </si>
  <si>
    <t>22.03.122</t>
  </si>
  <si>
    <t>Porta comum completa - uso coletivo (padrão dimensional médio)</t>
  </si>
  <si>
    <t>Porta comum completa - uso público (padrão dimensional médio/pesado)</t>
  </si>
  <si>
    <t>32.06.396</t>
  </si>
  <si>
    <t>Manta termo-acústica em fibra cerâmica aluminizada, espessura de 38 mm</t>
  </si>
  <si>
    <t>32.17.012</t>
  </si>
  <si>
    <t>Impermeabilização em argamassa de concreto não estrutural com aditivo hidrófugo</t>
  </si>
  <si>
    <t>33.07.102</t>
  </si>
  <si>
    <t>Esmalte a base de água em estrutura metálica</t>
  </si>
  <si>
    <t>Eletroduto galvanizado - médio</t>
  </si>
  <si>
    <t>Eletroduto galvanizado, médio de 3/4´ - com acessórios</t>
  </si>
  <si>
    <t>Eletroduto galvanizado, médio de 1´ - com acessórios</t>
  </si>
  <si>
    <t>Eletroduto galvanizado, médio de 1 1/4´ - com acessórios</t>
  </si>
  <si>
    <t>Eletroduto galvanizado, médio de 1 1/2´ - com acessórios</t>
  </si>
  <si>
    <t>Eletroduto galvanizado, médio de 2´ - com acessórios</t>
  </si>
  <si>
    <t>Eletroduto galvanizado, médio de 2 1/2´ - com acessórios</t>
  </si>
  <si>
    <t>Eletroduto galvanizado, médio de 3´ - com acessórios</t>
  </si>
  <si>
    <t>Eletroduto galvanizado, médio de 4´ - com acessórios</t>
  </si>
  <si>
    <t>Eletroduto galvanizado - pesado</t>
  </si>
  <si>
    <t>Eletroduto galvanizado, pesado de 3/4´ - com acessórios</t>
  </si>
  <si>
    <t>Eletroduto galvanizado, pesado de 1´ - com acessórios</t>
  </si>
  <si>
    <t>Eletroduto galvanizado, pesado de 1 1/4´ - com acessórios</t>
  </si>
  <si>
    <t>Eletroduto galvanizado, pesado de 1 1/2´ - com acessórios</t>
  </si>
  <si>
    <t>Eletroduto galvanizado, pesado de 2´ - com acessórios</t>
  </si>
  <si>
    <t>Eletroduto galvanizado, pesado de 2 1/2´ - com acessórios</t>
  </si>
  <si>
    <t>Eletroduto galvanizado, pesado de 3´ - com acessórios</t>
  </si>
  <si>
    <t>Eletroduto galvanizado, pesado de 4´ - com acessórios</t>
  </si>
  <si>
    <t>Eletroduto galvanizado a quente - pesado</t>
  </si>
  <si>
    <t>Eletroduto galvanizado a quente, pesado de 1/2´ - com acessórios</t>
  </si>
  <si>
    <t>Eletroduto galvanizado a quente, pesado de 3/4´ - com acessórios</t>
  </si>
  <si>
    <t>Eletroduto galvanizado a quente, pesado de 1´ - com acessórios</t>
  </si>
  <si>
    <t>Eletroduto galvanizado a quente, pesado de 1 1/4´ - com acessórios</t>
  </si>
  <si>
    <t>Eletroduto galvanizado a quente, pesado de 1 1/2´ - com acessórios</t>
  </si>
  <si>
    <t>Eletroduto galvanizado a quente, pesado de 2´ - com acessórios</t>
  </si>
  <si>
    <t>Eletroduto galvanizado a quente, pesado de 2 1/2´ - com acessórios</t>
  </si>
  <si>
    <t>Eletroduto galvanizado a quente, pesado de 3´ - com acessórios</t>
  </si>
  <si>
    <t>Eletroduto galvanizado a quente, pesado de 4´ - com acessórios</t>
  </si>
  <si>
    <t>39.21.125</t>
  </si>
  <si>
    <t>Cabo de cobre flexível de 150 mm², isolamento 0,6/1 kV - isolação HEPR 90°C</t>
  </si>
  <si>
    <t>40.10.132</t>
  </si>
  <si>
    <t>Contator de potência 65 A - 2na+2nf</t>
  </si>
  <si>
    <t>49.03.036</t>
  </si>
  <si>
    <t>Caixa de gordura em PVC com tampa reforçada - capacidade 19 litros</t>
  </si>
  <si>
    <t>Boca de lobo simples tipo PMSP com tampa de concreto</t>
  </si>
  <si>
    <t>Boca de lobo dupla tipo PMSP com tampa de concreto</t>
  </si>
  <si>
    <t>Boca de lobo tripla tipo PMSP com tampa de concreto</t>
  </si>
  <si>
    <t>49.12.058</t>
  </si>
  <si>
    <t>Boca de leão simples tipo PMSP com grelha</t>
  </si>
  <si>
    <t>50.05.214</t>
  </si>
  <si>
    <t>Detector de gás liquefeito (GLP), gás natural (GN) ou derivados de metano</t>
  </si>
  <si>
    <t>61.20.092</t>
  </si>
  <si>
    <t>Cortina de ar com duas velocidades, para vão de 1,50 m</t>
  </si>
  <si>
    <t>Revestimento em placa cerâmica esmaltada de 7,5x7,5 cm, assentado e rejuntado com argamassa industrializada</t>
  </si>
  <si>
    <t>Revestimento em placa cerâmica esmaltada de 10x10 cm, assentado e rejuntado com argamassa industrializada</t>
  </si>
  <si>
    <t>Revestimento em pastilha de porcelana natural ou esmaltada de 5 x 5 cm, assentado e rejuntado com argamassa colante industrializada</t>
  </si>
  <si>
    <t>Revestimento em pastilha de porcelana natural ou esmaltada de 2,5 x 2,5 cm, assentado e rejuntado com argamassa colante industrializada</t>
  </si>
  <si>
    <t>Revestimento em pastilha de porcelana natural ou esmaltada de 2,5 x 5 cm, assentado e rejuntado com argamassa colante industrializada</t>
  </si>
  <si>
    <t>Revestimento em placa cerâmica extrudada de alta resistência química e mecânica, espessura entre 9 e 10 mm, assentado com argamassa industrializada de alta aderência</t>
  </si>
  <si>
    <t>Rejuntamento em placa cerâmica extrudada, espessura entre 9 e 10 mm, com argamassa industrial anticorrosiva à base de resina epóxi, juntas de 6 a 10 mm</t>
  </si>
  <si>
    <t>Balancim elétrico tipo plataforma para transporte vertical, com altura até 60 m</t>
  </si>
  <si>
    <t>12.07.270</t>
  </si>
  <si>
    <t>Taxa de mobilização e desmobilização de equipamentos para execução de estaca tipo Raiz em rocha</t>
  </si>
  <si>
    <t>Alvenaria de bloco de concreto de vedação de 9 x 19 x 39 cm - classe C</t>
  </si>
  <si>
    <t>Alvenaria de bloco de concreto de vedação de 14 x 19 x 39 cm - classe C</t>
  </si>
  <si>
    <t>Alvenaria de bloco de concreto de vedação de 19 x 19 x 39 cm - classe C</t>
  </si>
  <si>
    <t>18.06.350</t>
  </si>
  <si>
    <t>Assentamento de pisos e revestimentos cerâmicos com argamassa mista</t>
  </si>
  <si>
    <t>Revestimento em placa cerâmica esmaltada de 15x15 cm, tipo monocolor, assentado e rejuntado com argamassa industrializada</t>
  </si>
  <si>
    <t>Revestimento em placa cerâmica esmaltada de 20x20 cm, tipo monocolor, assentado e rejuntado com argamassa industrializada</t>
  </si>
  <si>
    <t>SEM DESONERAÇÃO (ONERADO)</t>
  </si>
  <si>
    <t>ITEM</t>
  </si>
  <si>
    <t>CPOS</t>
  </si>
  <si>
    <t>DESCRIÇÃO DOS SERVIÇOS</t>
  </si>
  <si>
    <t>UNID</t>
  </si>
  <si>
    <t>QTDE</t>
  </si>
  <si>
    <t xml:space="preserve"> Vlr. Unit. </t>
  </si>
  <si>
    <t xml:space="preserve"> Vlr. Total </t>
  </si>
  <si>
    <t>% do  Item</t>
  </si>
  <si>
    <t>1.0</t>
  </si>
  <si>
    <t xml:space="preserve">Serviço técnico especializado </t>
  </si>
  <si>
    <t>1.1</t>
  </si>
  <si>
    <t>1.2</t>
  </si>
  <si>
    <t>1.3</t>
  </si>
  <si>
    <t>2.0</t>
  </si>
  <si>
    <t>Início, apoio e administração da obra</t>
  </si>
  <si>
    <t>2.1</t>
  </si>
  <si>
    <t>2.2</t>
  </si>
  <si>
    <t>2.3</t>
  </si>
  <si>
    <t>3.0</t>
  </si>
  <si>
    <t>Demolição, Transporte e Serviço em Solo</t>
  </si>
  <si>
    <t>3.1</t>
  </si>
  <si>
    <t>3.2</t>
  </si>
  <si>
    <t>3.3</t>
  </si>
  <si>
    <t>4.0</t>
  </si>
  <si>
    <t>5.0</t>
  </si>
  <si>
    <t>5.1</t>
  </si>
  <si>
    <t>6.0</t>
  </si>
  <si>
    <t>7.0</t>
  </si>
  <si>
    <t>Revestimentos</t>
  </si>
  <si>
    <t>7.1</t>
  </si>
  <si>
    <t>8.0</t>
  </si>
  <si>
    <t>Forro</t>
  </si>
  <si>
    <t>8.1</t>
  </si>
  <si>
    <t>9.0</t>
  </si>
  <si>
    <t>10.0</t>
  </si>
  <si>
    <t>10.1</t>
  </si>
  <si>
    <t>11.0</t>
  </si>
  <si>
    <t>Pintura</t>
  </si>
  <si>
    <t>11.1</t>
  </si>
  <si>
    <t>Instalações Elétricas, Elétricas Especiais</t>
  </si>
  <si>
    <t>Limpeza e arremate</t>
  </si>
  <si>
    <t xml:space="preserve">Item </t>
  </si>
  <si>
    <t>Descrição dos Serviços</t>
  </si>
  <si>
    <t>Valor Total</t>
  </si>
  <si>
    <t>Mês 1</t>
  </si>
  <si>
    <t>Mês 2</t>
  </si>
  <si>
    <t>Mês 3</t>
  </si>
  <si>
    <t>Mês 4</t>
  </si>
  <si>
    <t>Mês 5</t>
  </si>
  <si>
    <t>Mês 6</t>
  </si>
  <si>
    <t>Mês 7</t>
  </si>
  <si>
    <t>Mês 8</t>
  </si>
  <si>
    <t>Total</t>
  </si>
  <si>
    <t>16.32.120</t>
  </si>
  <si>
    <t>01.17.031</t>
  </si>
  <si>
    <t>01.17.041</t>
  </si>
  <si>
    <t>01.17.051</t>
  </si>
  <si>
    <t>01.17.061</t>
  </si>
  <si>
    <t>01.17.071</t>
  </si>
  <si>
    <t>01.17.081</t>
  </si>
  <si>
    <t>01.17.111</t>
  </si>
  <si>
    <t>01.17.121</t>
  </si>
  <si>
    <t>01.17.151</t>
  </si>
  <si>
    <t>Projeto executivo de climatização em formato A1</t>
  </si>
  <si>
    <t>01.17.161</t>
  </si>
  <si>
    <t>Projeto executivo de climatização em formato A0</t>
  </si>
  <si>
    <t>01.17.171</t>
  </si>
  <si>
    <t>Projeto executivo de chuveiros automáticos em formato A1</t>
  </si>
  <si>
    <t>01.17.181</t>
  </si>
  <si>
    <t>Projeto executivo de chuveiros automáticos em formato A0</t>
  </si>
  <si>
    <t>Estudo e programa ambientais</t>
  </si>
  <si>
    <t>Andaime e balancim</t>
  </si>
  <si>
    <t>Retirada diversa de peças pré-moldadas</t>
  </si>
  <si>
    <t>05.09.008</t>
  </si>
  <si>
    <t>Transporte e taxa de destinação de resíduo sólido em aterro, tipo telhas cimento amianto</t>
  </si>
  <si>
    <t>Manta, filtro e dreno</t>
  </si>
  <si>
    <t>Barbacã</t>
  </si>
  <si>
    <t>09.01.150</t>
  </si>
  <si>
    <t>09.01.160</t>
  </si>
  <si>
    <t>Lastro e enchimento</t>
  </si>
  <si>
    <t>Plaqueta laminada para revestimento</t>
  </si>
  <si>
    <t>Placa cerâmica esmaltada prensada</t>
  </si>
  <si>
    <t>Placa cerâmica não esmaltada extrudada</t>
  </si>
  <si>
    <t>Revestimento em placa cerâmica esmaltada</t>
  </si>
  <si>
    <t>Revestimento em pastilha e mosaico</t>
  </si>
  <si>
    <t>REVESTIMENTO SINTÉTICO E METÁLICO</t>
  </si>
  <si>
    <t>21.02.320</t>
  </si>
  <si>
    <t>Porta lisa com batente madeira, 2 folhas - 140 x 210 cm</t>
  </si>
  <si>
    <t>25.02.310</t>
  </si>
  <si>
    <t>Porta de abrir em alumínio tipo lambri, sob medida - cor branca</t>
  </si>
  <si>
    <t>Vidro temperado</t>
  </si>
  <si>
    <t>Vidro especial</t>
  </si>
  <si>
    <t>27.04.051</t>
  </si>
  <si>
    <t>Faixa em vinil para proteção de paredes, com amortecimento à alto impacto, altura de 400 mm</t>
  </si>
  <si>
    <t>Faixa em policarbonato para sinalização visual fotoluminescente, para degraus, comprimento de 20 cm</t>
  </si>
  <si>
    <t>Elevador e plataforma</t>
  </si>
  <si>
    <t>Junta de dilatação</t>
  </si>
  <si>
    <t>Junta de dilatação estrutural</t>
  </si>
  <si>
    <t>Isolante térmico para tubos e dutos</t>
  </si>
  <si>
    <t>35.04.150</t>
  </si>
  <si>
    <t>36.01.242</t>
  </si>
  <si>
    <t>Cubículo de média tensão, para uso ao tempo, classe 24 kV</t>
  </si>
  <si>
    <t>36.01.252</t>
  </si>
  <si>
    <t>Cubículo de média tensão, para uso ao tempo, classe 17,5 kV</t>
  </si>
  <si>
    <t>37.20.191</t>
  </si>
  <si>
    <t>Inversor de frequência para variação de velocidade em motores, potência de 25 a 30 CV</t>
  </si>
  <si>
    <t>37.20.193</t>
  </si>
  <si>
    <t>Inversor de frequência para variação de velocidade em motores, potência de 50 cv</t>
  </si>
  <si>
    <t>41.02.580</t>
  </si>
  <si>
    <t>Lâmpada LED 13,5W, com base E-27, 1400 até 1510lm</t>
  </si>
  <si>
    <t>Lâmpada fluorescente</t>
  </si>
  <si>
    <t>Reator e equipamentos para lâmpada fluorescente</t>
  </si>
  <si>
    <t>Componentes de sustentação para mastro galvanizado</t>
  </si>
  <si>
    <t>44.03.825</t>
  </si>
  <si>
    <t>Misturador termostato para chuveiro ou ducha, acabamento cromado</t>
  </si>
  <si>
    <t>44.06.370</t>
  </si>
  <si>
    <t>Cuba em aço inoxidável simples de 500x400x250mm</t>
  </si>
  <si>
    <t>Tubulação em PVC rígido marrom para sistemas prediais de água fria</t>
  </si>
  <si>
    <t>Tubulação em PVC rígido branco para esgoto domiciliar</t>
  </si>
  <si>
    <t>Tubulação em PVC rígido branco série R - A.P e esgoto domiciliar</t>
  </si>
  <si>
    <t>Tubulação em PVC rígido com junta elástica - rede de esgoto</t>
  </si>
  <si>
    <t>Tubulação galvanizado</t>
  </si>
  <si>
    <t>Tubo galvanizado DN= 1/2´, inclusive conexões</t>
  </si>
  <si>
    <t>Tubo galvanizado DN= 3/4´, inclusive conexões</t>
  </si>
  <si>
    <t>Tubo galvanizado DN= 1´, inclusive conexões</t>
  </si>
  <si>
    <t>Tubo galvanizado DN= 1 1/4´, inclusive conexões</t>
  </si>
  <si>
    <t>Tubo galvanizado DN= 1 1/2´, inclusive conexões</t>
  </si>
  <si>
    <t>Tubo galvanizado DN= 2´, inclusive conexões</t>
  </si>
  <si>
    <t>Tubo galvanizado DN= 2 1/2´, inclusive conexões</t>
  </si>
  <si>
    <t>Tubo galvanizado DN= 3´, inclusive conexões</t>
  </si>
  <si>
    <t>Tubo galvanizado DN= 4´, inclusive conexões</t>
  </si>
  <si>
    <t>Tubo galvanizado DN= 6´, inclusive conexões</t>
  </si>
  <si>
    <t>Tubulação em aço carbono galvanizado classe schedule</t>
  </si>
  <si>
    <t>Tubo galvanizado sem costura schedule 40, DN= 1/2´, inclusive conexões</t>
  </si>
  <si>
    <t>Tubo galvanizado sem costura schedule 40, DN= 3/4´, inclusive conexões</t>
  </si>
  <si>
    <t>Tubo galvanizado sem costura schedule 40, DN= 1´, inclusive conexões</t>
  </si>
  <si>
    <t>Tubo galvanizado sem costura schedule 40, DN= 1 1/4´, inclusive conexões</t>
  </si>
  <si>
    <t>Tubo galvanizado sem costura schedule 40, DN= 1 1/2´, inclusive conexões</t>
  </si>
  <si>
    <t>Tubo galvanizado sem costura schedule 40, DN= 2´, inclusive conexões</t>
  </si>
  <si>
    <t>Tubo galvanizado sem costura schedule 40, DN= 2 1/2´, inclusive conexões</t>
  </si>
  <si>
    <t>Tubo galvanizado sem costura schedule 40, DN= 3´, inclusive conexões</t>
  </si>
  <si>
    <t>Tubo galvanizado sem costura schedule 40, DN= 4´, inclusive conexões</t>
  </si>
  <si>
    <t>Tubo galvanizado sem costura schedule 40, DN= 6´, inclusive conexões</t>
  </si>
  <si>
    <t>Tubulação em cobre para água quente, gás e vapor</t>
  </si>
  <si>
    <t>Tubulação em PEAD corrugado perfurado para rede drenagem</t>
  </si>
  <si>
    <t>Tubulação em ferro dúctil para redes de saneamento</t>
  </si>
  <si>
    <t>Tubulação em PEAD - recalque de tratamento de esgoto</t>
  </si>
  <si>
    <t>Tubulação flangeada em ferro dúctil para redes de saneamento.</t>
  </si>
  <si>
    <t>Tubulação em aço preto schedule</t>
  </si>
  <si>
    <t>Tubulação em ferro fundido predial SMU - esgoto e pluvial</t>
  </si>
  <si>
    <t>Tubulação em cobre, para sistema de ar condicionado</t>
  </si>
  <si>
    <t>Tubulação em cobre rígido, para sistema VRF de ar condicionado</t>
  </si>
  <si>
    <t>46.33</t>
  </si>
  <si>
    <t>Tubulação em PP - águas pluviais / esgoto</t>
  </si>
  <si>
    <t>46.33.001</t>
  </si>
  <si>
    <t>Tubo de esgoto em polipropileno de alta resistência - PP, DN= 40mm, preto, com união deslizante e guarnição elastomérica de duplo lábio</t>
  </si>
  <si>
    <t>46.33.002</t>
  </si>
  <si>
    <t>Tubo de esgoto em polipropileno de alta resistência - PP, DN= 50mm, preto, com união deslizante e guarnição elastomérica de duplo lábio</t>
  </si>
  <si>
    <t>46.33.003</t>
  </si>
  <si>
    <t>Tubo de esgoto em polipropileno de alta resistência - PP, DN= 63mm, preto, com união deslizante e guarnição elastomérica de duplo lábio</t>
  </si>
  <si>
    <t>46.33.004</t>
  </si>
  <si>
    <t>Tubo de esgoto em polipropileno de alta resistência - PP, DN= 110mm, preto, com união deslizante e guarnição elastomérica de duplo lábio</t>
  </si>
  <si>
    <t>46.33.020</t>
  </si>
  <si>
    <t>Joelho 45° em polipropileno de alta resistência, preto, tipo PB, DN= 40mm</t>
  </si>
  <si>
    <t>46.33.021</t>
  </si>
  <si>
    <t>Joelho 45° em polipropileno de alta resistência - PP, preto, tipo PB, DN= 50mm</t>
  </si>
  <si>
    <t>46.33.022</t>
  </si>
  <si>
    <t>Joelho 45° em polipropileno de alta resistência - PP, preto, tipo PB, DN= 63mm</t>
  </si>
  <si>
    <t>46.33.023</t>
  </si>
  <si>
    <t>Joelho 45° em polipropileno de alta resistência - PP, preto, tipo PB, DN= 110mm</t>
  </si>
  <si>
    <t>46.33.047</t>
  </si>
  <si>
    <t>Joelho 87°30' em polipropileno de alta resistência - PP, preto, tipo PB, DN= 40mm</t>
  </si>
  <si>
    <t>46.33.048</t>
  </si>
  <si>
    <t>Joelho 87°30' em polipropileno de alta resistência - PP, preto, tipo PB, DN= 50mm</t>
  </si>
  <si>
    <t>46.33.049</t>
  </si>
  <si>
    <t>Joelho 87°30' em polipropileno de alta resistência - PP, preto, tipo PB, DN= 63mm</t>
  </si>
  <si>
    <t>46.33.074</t>
  </si>
  <si>
    <t>Joelho 87°30' em polipropileno de alta resistência - PP, preto, tipo PB, DN= 110mm, com base de apoio</t>
  </si>
  <si>
    <t>46.33.102</t>
  </si>
  <si>
    <t>Luva dupla em polipropileno de alta resistência - PP,  preto,  DN= 40mm</t>
  </si>
  <si>
    <t>46.33.103</t>
  </si>
  <si>
    <t>Luva dupla em polipropileno de alta resistência - PP,  preto,  DN= 50mm</t>
  </si>
  <si>
    <t>46.33.104</t>
  </si>
  <si>
    <t>Luva dupla em polipropileno de alta resistência - PP,  preto,  DN= 63mm</t>
  </si>
  <si>
    <t>46.33.105</t>
  </si>
  <si>
    <t>Luva dupla em polipropileno de alta resistência - PP,  preto,  DN= 110mm</t>
  </si>
  <si>
    <t>46.33.116</t>
  </si>
  <si>
    <t>Luva de Redução em polipropileno de alta resistência - PP, preto, tipo PB, DN= 50x40mm</t>
  </si>
  <si>
    <t>46.33.117</t>
  </si>
  <si>
    <t>Luva de Redução em polipropileno de alta resistência - PP, preto, tipo PB, DN= 63x50mm</t>
  </si>
  <si>
    <t>46.33.118</t>
  </si>
  <si>
    <t>Luva de Redução em polipropileno de alta resistência - PP, preto, tipo PB, DN= 110x63mm</t>
  </si>
  <si>
    <t>46.33.130</t>
  </si>
  <si>
    <t>Tê 87°30' simples em polipropileno de alta resistência - PP, preto, tipo PB, DN= 50x50mm</t>
  </si>
  <si>
    <t>46.33.131</t>
  </si>
  <si>
    <t>Tê 87°30' simples em polipropileno de alta resistência - PP, preto, tipo PB, DN= 63x63mm</t>
  </si>
  <si>
    <t>46.33.132</t>
  </si>
  <si>
    <t>Tê 87°30' simples em polipropileno de alta resistência - PP, preto, tipo PB, DN= 110x110mm</t>
  </si>
  <si>
    <t>46.33.137</t>
  </si>
  <si>
    <t>Tê 87°30' simples de redução em polipropileno de alta resistência - PP, preto, tipo PB, DN= 110x63mm</t>
  </si>
  <si>
    <t>46.33.140</t>
  </si>
  <si>
    <t>Tê 87°30' de inspeção em polipropileno de alta resistencia - PP, preto (PxB), DN 110mm</t>
  </si>
  <si>
    <t>46.33.149</t>
  </si>
  <si>
    <t>Junção 45° simples em polipropileno de alta resistência - PP, preto, tipo PB, DN= 50x50mm</t>
  </si>
  <si>
    <t>46.33.150</t>
  </si>
  <si>
    <t>Junção 45° simples em polipropileno de alta resistência - PP, preto, tipo PB, DN= 63x63mm</t>
  </si>
  <si>
    <t>46.33.151</t>
  </si>
  <si>
    <t>Junção 45° simples em polipropileno de alta resistência - PP, preto, tipo PB, DN= 110x110mm</t>
  </si>
  <si>
    <t>46.33.159</t>
  </si>
  <si>
    <t>Junção 45° simples de redução em polipropileno de alta resistência - PP, preto, tipo PB, DN= 63x50mm</t>
  </si>
  <si>
    <t>46.33.160</t>
  </si>
  <si>
    <t>Junção 45° simples de redução em polipropileno de alta resistência - PP, preto, tipo PB, DN= 110x50mm</t>
  </si>
  <si>
    <t>46.33.161</t>
  </si>
  <si>
    <t>Junção 45° simples de redução em polipropileno de alta resistência - PP, preto, tipo PB, DN= 110x63mm</t>
  </si>
  <si>
    <t>46.33.170</t>
  </si>
  <si>
    <t>Curva 87°30' em polipropileno de alta resistência - PP, preto, tipo PB, DN= 110mm</t>
  </si>
  <si>
    <t>46.33.186</t>
  </si>
  <si>
    <t>Caixa sifonada de piso, em polipropileno de alta resistencia PP, preto,  DN=125mm, uma saída de 63mm</t>
  </si>
  <si>
    <t>46.33.197</t>
  </si>
  <si>
    <t>Prolongamento para caixa sifonada em prolipileno de alta resistência PP, preto, DN= 125mm</t>
  </si>
  <si>
    <t>46.33.201</t>
  </si>
  <si>
    <t>Tampa tê de inspeção oval, em polipropileno de alta resistencia preto (PxB), DN=110mm</t>
  </si>
  <si>
    <t>46.33.206</t>
  </si>
  <si>
    <t>Tampão em polipropileno de alta resistencia PP, preto (PxB), DN=63mm</t>
  </si>
  <si>
    <t>46.33.207</t>
  </si>
  <si>
    <t>Tampão em polipropileno de alta resistencia PP, preto (PxB), DN=110mm</t>
  </si>
  <si>
    <t>46.33.210</t>
  </si>
  <si>
    <t>Porta marco para grelha de 12x12 cm, em prolipropileno de alta resistência PP,  preto</t>
  </si>
  <si>
    <t>46.33.211</t>
  </si>
  <si>
    <t>Marco de bronze com grelha em aço inoxidável, 12x12cm, em polipropileno de alta resistencia PP,  preto</t>
  </si>
  <si>
    <t>Aparelho de medição e controle</t>
  </si>
  <si>
    <t>Ralo em PVC rígido</t>
  </si>
  <si>
    <t>Ralo em ferro fundido</t>
  </si>
  <si>
    <t>Caixa de passagem e inspeção</t>
  </si>
  <si>
    <t>Filtro anaeróbio</t>
  </si>
  <si>
    <t>Registro e válvula controladora</t>
  </si>
  <si>
    <t>54.07.240</t>
  </si>
  <si>
    <t>Rejuntamento de piso em ladrilho hidráulico (30 x 30 x 2,5 cm), com cimento branco, juntas de 2 mm</t>
  </si>
  <si>
    <t>61.10.401</t>
  </si>
  <si>
    <t>Damper de regulagem manual, tamanho: 0,10 m² a 0,14 m²</t>
  </si>
  <si>
    <t>61.10.402</t>
  </si>
  <si>
    <t>Damper de regulagem manual, tamanho: 0,15 m² a 0,20 m²</t>
  </si>
  <si>
    <t>61.10.403</t>
  </si>
  <si>
    <t>Damper de regulagem manual, tamanho: 0,21 m² a 0,40 m²</t>
  </si>
  <si>
    <t>61.10.511</t>
  </si>
  <si>
    <t>Difusor para insuflamento de ar com plenum, multivias e colarinho</t>
  </si>
  <si>
    <t>61.10.512</t>
  </si>
  <si>
    <t>Difusor para insuflamento de ar com plenum, com 2 aberturas</t>
  </si>
  <si>
    <t>61.10.513</t>
  </si>
  <si>
    <t>61.10.514</t>
  </si>
  <si>
    <t>Difusor de plástico, diâmetro 20 cm</t>
  </si>
  <si>
    <t>61.10.567</t>
  </si>
  <si>
    <t>Grelha de porta, tamanho: 0,14 m² a 0,30 m²</t>
  </si>
  <si>
    <t>61.10.568</t>
  </si>
  <si>
    <t>Grelha de porta, tamanho: 0,07 m² a 0,13 m²</t>
  </si>
  <si>
    <t>61.10.569</t>
  </si>
  <si>
    <t>Grelha de porta, tamanho: 0,03 m² a 0,06 m²</t>
  </si>
  <si>
    <t>61.10.574</t>
  </si>
  <si>
    <t>Grelha de retorno/exaustão com registro, tamanho: 0,03 m² a 0,06 m²</t>
  </si>
  <si>
    <t>61.10.575</t>
  </si>
  <si>
    <t>Grelha de retorno/exaustão com registro, tamanho: 0,07 m² a 0,13 m²</t>
  </si>
  <si>
    <t>61.10.576</t>
  </si>
  <si>
    <t>Grelha de retorno/exaustão com registro, tamanho: 0,14 m² a 0,19 m²</t>
  </si>
  <si>
    <t>61.10.577</t>
  </si>
  <si>
    <t>Grelha de retorno/exaustão com registro, tamanho: 0,20 m² a 0,40 m²</t>
  </si>
  <si>
    <t>61.10.578</t>
  </si>
  <si>
    <t>Grelha de retorno/exaustão com registro, tamanho: 0,41 m² a 0,65 m²</t>
  </si>
  <si>
    <t>61.10.581</t>
  </si>
  <si>
    <t>Veneziana com tela e filtro G4</t>
  </si>
  <si>
    <t>61.10.582</t>
  </si>
  <si>
    <t>Veneziana com tela</t>
  </si>
  <si>
    <t>61.10.583</t>
  </si>
  <si>
    <t>61.10.584</t>
  </si>
  <si>
    <t>61.15</t>
  </si>
  <si>
    <t>Controles para Fan-Coil e CAG</t>
  </si>
  <si>
    <t>61.15.010</t>
  </si>
  <si>
    <t>Fonte de alimentação universal bivolt com saída de 24 V - 1,5 A - 35 W</t>
  </si>
  <si>
    <t>61.15.020</t>
  </si>
  <si>
    <t>Tomada simples de sobrepor universal 2P+T - 10 A - 250 V</t>
  </si>
  <si>
    <t>61.15.030</t>
  </si>
  <si>
    <t>Transformador abaixador, entrada 110/220V, saída 24V+24V, corrente secundário 6A</t>
  </si>
  <si>
    <t>61.15.040</t>
  </si>
  <si>
    <t>Atuador Floating de 40Nm, sinal de controle 3 e 2 pontos, tensão de entrada AC/DC 24V, IP 54</t>
  </si>
  <si>
    <t>61.15.050</t>
  </si>
  <si>
    <t>Válvula motorizada esfera, com duas vias atuador floating, diâmetro 1 1/2"</t>
  </si>
  <si>
    <t>61.15.060</t>
  </si>
  <si>
    <t>Válvula de balanceamento diâmetro 1 " a 2-1/2"</t>
  </si>
  <si>
    <t>61.15.070</t>
  </si>
  <si>
    <t>Válvula borboleta na configuração wafer motorizada atuador floating diâmetro 3'' a 4"</t>
  </si>
  <si>
    <t>61.15.080</t>
  </si>
  <si>
    <t>Válvula duas vias on/off retorno elétrico diâmetro 1/2" a 3/4"</t>
  </si>
  <si>
    <t>61.15.090</t>
  </si>
  <si>
    <t>Válvula esfera motorizada de duas vias de atuador proporcional diâmetro 2" a 2-1/2"</t>
  </si>
  <si>
    <t>61.15.100</t>
  </si>
  <si>
    <t>Atuador proporcional de 10 Nm, tensão de entrada AC/DC 24 V - IP 54</t>
  </si>
  <si>
    <t>61.15.110</t>
  </si>
  <si>
    <t>Válvula esfera duas vias flangeada Ø3''</t>
  </si>
  <si>
    <t>61.15.120</t>
  </si>
  <si>
    <t>Acoplador a relé 24 VCC/VAC - 1 contato reversível</t>
  </si>
  <si>
    <t>61.15.130</t>
  </si>
  <si>
    <t>Chave de fluxo para ar</t>
  </si>
  <si>
    <t>61.15.140</t>
  </si>
  <si>
    <t>Repetidor de sinal I/I e V/I</t>
  </si>
  <si>
    <t>61.15.150</t>
  </si>
  <si>
    <t>Relé de corrente ajustável de 0 a 200 A</t>
  </si>
  <si>
    <t>61.15.160</t>
  </si>
  <si>
    <t>Sensor de temperatura ambiente PT100 - 2 fios</t>
  </si>
  <si>
    <t>61.15.162</t>
  </si>
  <si>
    <t>Pressostato diferencial para utilização em sistemas centrais de ar condicionado, pressão diferencial de 55 a 414 kPa</t>
  </si>
  <si>
    <t>61.15.164</t>
  </si>
  <si>
    <t>Termostato de seguraça com temperatura ajustável de 90°C - 110°C</t>
  </si>
  <si>
    <t>61.15.170</t>
  </si>
  <si>
    <t>Transmissor de pressão diferencial, operação de 0 a 750 Pa</t>
  </si>
  <si>
    <t>61.15.172</t>
  </si>
  <si>
    <t>Transmissor de pressão compacto, escala de pressão 0 a 10 Bar, sinal de saída 4 - 20 mA</t>
  </si>
  <si>
    <t>61.15.174</t>
  </si>
  <si>
    <t>Transmissor de temperatura e umidade para dutos, alta precisão, corrente de 0 a 20 mA, alimentação 12Vcc a 30Vcc</t>
  </si>
  <si>
    <t>Controlador lógico programável para 16 entradas/16 saídas</t>
  </si>
  <si>
    <t>Módulo de expansão para 4 canais de saída analógica</t>
  </si>
  <si>
    <t>Módulo de expansão para 8 canais de entrada e saída digitais</t>
  </si>
  <si>
    <t>97.02.193</t>
  </si>
  <si>
    <t>97.02.194</t>
  </si>
  <si>
    <t>97.02.195</t>
  </si>
  <si>
    <t>Placa de sinalização em PVC fotoluminescente, com indicação de rota de evacuação e saída de emergência</t>
  </si>
  <si>
    <t>97.02.196</t>
  </si>
  <si>
    <t>Placa de sinalização em PVC fotoluminescente, com identificação de pavimentos</t>
  </si>
  <si>
    <t>97.02.197</t>
  </si>
  <si>
    <t>Placa de sinalização em PVC, com indicação de alerta</t>
  </si>
  <si>
    <t>97.02.198</t>
  </si>
  <si>
    <t>Placa de sinalização em PVC, com indicação de proibição normativa</t>
  </si>
  <si>
    <t>Com001</t>
  </si>
  <si>
    <t>Leis sociais</t>
  </si>
  <si>
    <t>Composições</t>
  </si>
  <si>
    <t>Enc. Soc.</t>
  </si>
  <si>
    <t>observações internas</t>
  </si>
  <si>
    <t>B.01.000.010186</t>
  </si>
  <si>
    <t>TOTAL obra</t>
  </si>
  <si>
    <t>BDI obra</t>
  </si>
  <si>
    <t>B.01.000.010111</t>
  </si>
  <si>
    <t>B.01.000.010112</t>
  </si>
  <si>
    <t>B.01.000.010139</t>
  </si>
  <si>
    <t>B.01.000.010146</t>
  </si>
  <si>
    <t>B.04.000.020503</t>
  </si>
  <si>
    <t>B.02.000.020508</t>
  </si>
  <si>
    <t>D.04.000.030205</t>
  </si>
  <si>
    <t>B.01.000.010115</t>
  </si>
  <si>
    <t>B.01.000.010116</t>
  </si>
  <si>
    <t>B.02.000.039032</t>
  </si>
  <si>
    <t>B.02.000.093344</t>
  </si>
  <si>
    <t>RELATÓRIO DE INSUMOS</t>
  </si>
  <si>
    <t xml:space="preserve"> Descrição do Insumo</t>
  </si>
  <si>
    <t>Unidade</t>
  </si>
  <si>
    <t>Custo (R$)</t>
  </si>
  <si>
    <t>A.02.000.070107</t>
  </si>
  <si>
    <t>Impressão colorida em papel sulfite A4</t>
  </si>
  <si>
    <t>A.02.000.070108</t>
  </si>
  <si>
    <t>Encadernação espiral até 100 folhas</t>
  </si>
  <si>
    <t>A.03.000.022111</t>
  </si>
  <si>
    <t>A.04.000.098083</t>
  </si>
  <si>
    <t>A.04.000.098084</t>
  </si>
  <si>
    <t>Locação de conjunto de bombeamento a vácuo para rebaixamento de lençol freático, com até 50 ponteiras e potência até 15HP mínimo 30 dias</t>
  </si>
  <si>
    <t>A.04.000.098085</t>
  </si>
  <si>
    <t>Ponteiras filtrantes até 5,0m instaladas</t>
  </si>
  <si>
    <t>A.05.000.020299</t>
  </si>
  <si>
    <t>Taxa de destinação de residuo sólido em aterro; tipo inerte</t>
  </si>
  <si>
    <t>A.05.000.020300</t>
  </si>
  <si>
    <t>A.05.000.020301</t>
  </si>
  <si>
    <t>A.05.000.020302</t>
  </si>
  <si>
    <t>A.05.000.020303</t>
  </si>
  <si>
    <t>A.05.000.020304</t>
  </si>
  <si>
    <t>A.05.000.020306</t>
  </si>
  <si>
    <t>A.05.000.020358</t>
  </si>
  <si>
    <t>Remoção de entulho de obra, terra, alvenaria, concreto, argamassa, madeira, papel, plástico, metal, capacidade de 4m³</t>
  </si>
  <si>
    <t>A.05.000.020359</t>
  </si>
  <si>
    <t>Remoção de entulho de obra, material volumoso (mistura de alvenaria, terra, madeira, papel, plástico e metal), capacidade 4 m³</t>
  </si>
  <si>
    <t>A.05.000.020363</t>
  </si>
  <si>
    <t>A.05.000.020998</t>
  </si>
  <si>
    <t>Remoção de entulho de obra, material rejeitado (mistura de vegetação, isopor, manta asfáltica, lã de vidro), capacidade 4 m³</t>
  </si>
  <si>
    <t>A.05.000.020999</t>
  </si>
  <si>
    <t>Remoção de entulho de obra, gesso, dry wall, capacidade 4 m³</t>
  </si>
  <si>
    <t>A.05.000.021093</t>
  </si>
  <si>
    <t>A.05.000.027014</t>
  </si>
  <si>
    <t>Locação máquinas de solda MIG/MAC, modelo TRR 3410 marca Bambozzi, (100% ciclo), para arame sólido/tubular 0,8 até 1,6mm, trifásicos, 220/380/440 V</t>
  </si>
  <si>
    <t>unxdia</t>
  </si>
  <si>
    <t>A.05.000.047592</t>
  </si>
  <si>
    <t>Gerador a diesel carenado 150/136 kVA, variação de + ou - 5%, 380/220 V ou 220/127 V, 85dB a 1,5m, completo; ref. GMG 150 da Heimer ou equivalente</t>
  </si>
  <si>
    <t>A.05.000.066595</t>
  </si>
  <si>
    <t>Locação de bomba submersível monofásica, diâmetro de 2´ ou 3´, potência de 0,5CV até 3CV</t>
  </si>
  <si>
    <t>A.05.000.070104</t>
  </si>
  <si>
    <t>A.05.000.080110</t>
  </si>
  <si>
    <t>Balancim elétrico tipo plataforma de 3 m de comprimento, para transporte vertical, com cabo passante de 60m, com gancho, clips, sapatilhas, ponta de cabo, etc.</t>
  </si>
  <si>
    <t>A.05.000.080359</t>
  </si>
  <si>
    <t>GPS com receptor L1-L2 / RTK com base</t>
  </si>
  <si>
    <t>A.05.000.080373</t>
  </si>
  <si>
    <t>Plataforma articulada elétrica, autopropelida, com altura aproximada de 12,50m e capacidade para 227kg, ref. Z34/22 DC da Genie, ou equivalente</t>
  </si>
  <si>
    <t>A.05.000.080374</t>
  </si>
  <si>
    <t>Plataforma articulada à diesel, autopropelida, com altura aproximada de 20,00m e capacidade para 227kg, ref. 600 AJ da JLG, Z60/34 RT da Genie, ou equivalente</t>
  </si>
  <si>
    <t>A.06.000.027013</t>
  </si>
  <si>
    <t>Gás para soldagem tipo MIG, ref. Coogar 215 ou equivalente</t>
  </si>
  <si>
    <t>A.06.000.044680</t>
  </si>
  <si>
    <t>Óleo mineral para disjuntor e transformador</t>
  </si>
  <si>
    <t>A.06.000.068502</t>
  </si>
  <si>
    <t>Cilíndro de aço para gás GLP de 45kg com carga</t>
  </si>
  <si>
    <t>A.06.000.068550</t>
  </si>
  <si>
    <t>Cilíndro de aço para gás GLP de 13kg com carga</t>
  </si>
  <si>
    <t>A.07.000.020350</t>
  </si>
  <si>
    <t>A.07.000.020459</t>
  </si>
  <si>
    <t>Taxa de mobilização e desmobilização de equipamentos para execução de levantamento topográfico 100km</t>
  </si>
  <si>
    <t>A.07.000.020476</t>
  </si>
  <si>
    <t>A.07.000.020483</t>
  </si>
  <si>
    <t>Sondagem a percursão, inclusive as peças gráficas e relatórios pertinentes mínimo de 30m</t>
  </si>
  <si>
    <t>A.07.000.020484</t>
  </si>
  <si>
    <t>Sondagem rotativa em solo, inclusive as peças gráficas e retatórios pertinentes mínimo 30m</t>
  </si>
  <si>
    <t>A.07.000.020485</t>
  </si>
  <si>
    <t>Sondagem rotativa em rocha, inclusive as peças gráficas e relatórios pertinentes</t>
  </si>
  <si>
    <t>A.07.000.020486</t>
  </si>
  <si>
    <t>Sondagem a trado, inclusive as peças gráficas e relatórios pertinentes (não considerar os ensaios de solo) mínimo 30m</t>
  </si>
  <si>
    <t>A.07.000.020487</t>
  </si>
  <si>
    <t>Sondagem percussão com a utilização de torquímetro, inclusive peças gráficas e relatórios pertinentes mínimo 30m</t>
  </si>
  <si>
    <t>A.08.000.020108</t>
  </si>
  <si>
    <t>Taxa de mobilização e desmobilização de equipamentos para execução de estaca pré-moldada em concreto</t>
  </si>
  <si>
    <t>A.08.000.020109</t>
  </si>
  <si>
    <t>A.08.000.020110</t>
  </si>
  <si>
    <t>A.08.000.020111</t>
  </si>
  <si>
    <t>A.08.000.020112</t>
  </si>
  <si>
    <t>A.08.000.020117</t>
  </si>
  <si>
    <t>A.08.000.020118</t>
  </si>
  <si>
    <t>A.08.000.020119</t>
  </si>
  <si>
    <t>A.08.000.020129</t>
  </si>
  <si>
    <t>Perfil de ferro soldado ´I´ de 12´</t>
  </si>
  <si>
    <t>A.08.000.020130</t>
  </si>
  <si>
    <t>Abertura de fuste mecanizado diâmetro 50 cm</t>
  </si>
  <si>
    <t>A.08.000.020131</t>
  </si>
  <si>
    <t>Abertura de fuste mecanizado diâmetro 60 cm</t>
  </si>
  <si>
    <t>A.08.000.020132</t>
  </si>
  <si>
    <t>Abertura de fuste mecanizado diâmetro 80 cm</t>
  </si>
  <si>
    <t>A.08.000.020137</t>
  </si>
  <si>
    <t>A.08.000.020138</t>
  </si>
  <si>
    <t>A.08.000.020139</t>
  </si>
  <si>
    <t>A.08.000.020143</t>
  </si>
  <si>
    <t>A.08.000.020144</t>
  </si>
  <si>
    <t>A.08.000.020145</t>
  </si>
  <si>
    <t>A.08.000.020146</t>
  </si>
  <si>
    <t>A.08.000.020147</t>
  </si>
  <si>
    <t>A.08.000.020150</t>
  </si>
  <si>
    <t>A.08.000.020154</t>
  </si>
  <si>
    <t>A.08.000.020161</t>
  </si>
  <si>
    <t>A.08.000.020162</t>
  </si>
  <si>
    <t>A.08.000.020198</t>
  </si>
  <si>
    <t>Estaca pré-moldada cravada para 20t</t>
  </si>
  <si>
    <t>A.08.000.020201</t>
  </si>
  <si>
    <t>Estaca pré-moldada cravada para 30t</t>
  </si>
  <si>
    <t>A.08.000.020203</t>
  </si>
  <si>
    <t>Estaca pré-moldada cravada para 40t</t>
  </si>
  <si>
    <t>A.08.000.020205</t>
  </si>
  <si>
    <t>Estaca pré-moldada cravada para 60t</t>
  </si>
  <si>
    <t>A.08.000.020216</t>
  </si>
  <si>
    <t>A.08.000.020220</t>
  </si>
  <si>
    <t>A.08.000.020251</t>
  </si>
  <si>
    <t>A.08.000.020260</t>
  </si>
  <si>
    <t>Estaca tipo Raiz, diâmetro 10cm para 10t, em solo</t>
  </si>
  <si>
    <t>A.08.000.020261</t>
  </si>
  <si>
    <t>Estaca tipo Raiz, diâmetro 31cm para 100t, em solo</t>
  </si>
  <si>
    <t>A.08.000.020262</t>
  </si>
  <si>
    <t>Estaca tipo Raiz, diâmetro 40cm para 130t, em solo</t>
  </si>
  <si>
    <t>A.08.000.020263</t>
  </si>
  <si>
    <t>Estaca tipo Raiz, diâmetro 12cm para 15t, em solo</t>
  </si>
  <si>
    <t>A.08.000.020265</t>
  </si>
  <si>
    <t>Estaca tipo Raiz, diâmetro 15cm para 25t, em solo</t>
  </si>
  <si>
    <t>A.08.000.020266</t>
  </si>
  <si>
    <t>Estaca tipo Raiz, diâmetro 16cm para 35t, em solo</t>
  </si>
  <si>
    <t>A.08.000.020267</t>
  </si>
  <si>
    <t>Estaca tipo Raiz, diâmetro 20cm para 50t, em solo</t>
  </si>
  <si>
    <t>A.08.000.020268</t>
  </si>
  <si>
    <t>Estaca tipo Raiz, diâmetro 25cm para 80t, em solo</t>
  </si>
  <si>
    <t>A.08.000.020271</t>
  </si>
  <si>
    <t>Estaca tipo Raiz, diâmetro de 45cm, sem armação, em solo</t>
  </si>
  <si>
    <t>A.08.000.020272</t>
  </si>
  <si>
    <t>Estaca tipo Raiz, diâmetro de 31cm, sem armação, em rocha</t>
  </si>
  <si>
    <t>A.08.000.020273</t>
  </si>
  <si>
    <t>Estaca tipo Raiz, diâmetro de 41cm, sem armação, em rocha</t>
  </si>
  <si>
    <t>A.08.000.020274</t>
  </si>
  <si>
    <t>Estaca tipo Raiz, diâmetro de 45cm, sem armação, em rocha</t>
  </si>
  <si>
    <t>A.08.000.022106</t>
  </si>
  <si>
    <t>A.08.000.022107</t>
  </si>
  <si>
    <t>A.08.000.022108</t>
  </si>
  <si>
    <t>A.08.000.090121</t>
  </si>
  <si>
    <t>Estaca pré-moldada cravada para 50t</t>
  </si>
  <si>
    <t>A.09.000.020393</t>
  </si>
  <si>
    <t>Tubo de aço preto liso calandrado, para revestimento interno de poço profundo, diâmetro de 16" (406,40 mm), espessura de 3/16" (4,75 mm) com solda - fornecimento e aplicação</t>
  </si>
  <si>
    <t>A.09.000.020394</t>
  </si>
  <si>
    <t>Filtro espiralado em aço galvanizado simples (Standard) para poço profundo, diâmetro 6" (152,40 mm)</t>
  </si>
  <si>
    <t>A.09.000.020405</t>
  </si>
  <si>
    <t>A.09.000.020406</t>
  </si>
  <si>
    <t>A.09.000.020408</t>
  </si>
  <si>
    <t>Ensaio de vazão (bombeamento) para poço profundo, com bomba submersa, conforme Norma ABNT NBR 12244</t>
  </si>
  <si>
    <t>A.09.000.020411</t>
  </si>
  <si>
    <t>Filtro em aço galvanizado tipo NOLD para poço profundo, diâmetro 6" (150 mm) - fornecimento e aplicação</t>
  </si>
  <si>
    <t>A.09.000.020413</t>
  </si>
  <si>
    <t>Limpeza e desenvolvimento de poço profundo com ar ou bomba submersível</t>
  </si>
  <si>
    <t>A.09.000.020414</t>
  </si>
  <si>
    <t>Perfuração rotativa para poço profundo em aluvião, arenito ou solos sedimentados em geral, diâmetro de 14" (350 mm)</t>
  </si>
  <si>
    <t>A.09.000.020415</t>
  </si>
  <si>
    <t>Perfuração rotativa para poço profundo em aluvião, arenito ou solos sedimentados em geral, diâmetro de 16" (400 mm)</t>
  </si>
  <si>
    <t>A.09.000.020416</t>
  </si>
  <si>
    <t>Perfuração rotativa para poço profundo em aluvião, arenito ou solos sedimentados em geral, diâmetro de 18" (450 mm)</t>
  </si>
  <si>
    <t>A.09.000.020417</t>
  </si>
  <si>
    <t>Perfuração rotativa para poço profundo em aluvião, arenito ou solos sedimentados em geral, diâmetro de 10" (250 mm)</t>
  </si>
  <si>
    <t>A.09.000.020418</t>
  </si>
  <si>
    <t>Perfuração rotativa para poço profundo em aluvião, arenito ou solos sedimentados em geral, diâmetro de 12" (300 mm)</t>
  </si>
  <si>
    <t>A.09.000.020419</t>
  </si>
  <si>
    <t>Perfuração para poço profundo em rocha alterada (basalto alterado) em geral, diâmetro de 8" (200 mm)</t>
  </si>
  <si>
    <t>A.09.000.020420</t>
  </si>
  <si>
    <t>Perfuração para poço profundo em rocha alterada (basalto alterado) em geral, diâmetro de 10" (250 mm)</t>
  </si>
  <si>
    <t>A.09.000.020421</t>
  </si>
  <si>
    <t>Perfuração para poço profundo em rocha alterada (basalto alterado) em geral, diâmetro de 12" (300 mm)</t>
  </si>
  <si>
    <t>A.09.000.020422</t>
  </si>
  <si>
    <t>A.09.000.020423</t>
  </si>
  <si>
    <t>A.09.000.020424</t>
  </si>
  <si>
    <t>A.09.000.020428</t>
  </si>
  <si>
    <t>A.09.000.020429</t>
  </si>
  <si>
    <t>A.09.000.020430</t>
  </si>
  <si>
    <t>Tubo em chapa de aço 3/16", diâmetro de 12", para revestimento interno de poço profundo - fornecimento e aplicação (tubo sanitário)</t>
  </si>
  <si>
    <t>A.09.000.020431</t>
  </si>
  <si>
    <t>Tubo em chapa de aço 3/16", diâmetro de 14", para revestimento interno de poço profundo - fornecimento e aplicação (tubo sanitário)</t>
  </si>
  <si>
    <t>A.09.000.020432</t>
  </si>
  <si>
    <t>Tubo em chapa de aço 3/16", diâmetro de 16", para revestimento interno de poço profundo - fornecimento e aplicação</t>
  </si>
  <si>
    <t>A.09.000.020433</t>
  </si>
  <si>
    <t>Tubo preto DIN 2440 para revestimento interno de poço profundo, diâmetro de 6" (150 mm) - fornecimento e aplicação</t>
  </si>
  <si>
    <t>A.09.000.020434</t>
  </si>
  <si>
    <t>Tubo preto DIN 2440 para revestimento interno de poço profundo, diâmetro de 8" (200 mm) - fornecimento e aplicação</t>
  </si>
  <si>
    <t>A.09.000.020442</t>
  </si>
  <si>
    <t>Perfuração rotativa para poço profundo em aluvião, arenito ou solos sedimentados em geral, diâmetro de 26" (650 mm)</t>
  </si>
  <si>
    <t>A.09.000.020443</t>
  </si>
  <si>
    <t>A.09.000.020444</t>
  </si>
  <si>
    <t>Perfuração rotativa para poço profundo em aluvião, arenito ou solos sedimentados em geral, diâmetro de 20" (500 mm)</t>
  </si>
  <si>
    <t>A.09.000.020445</t>
  </si>
  <si>
    <t>A.09.000.020447</t>
  </si>
  <si>
    <t>Filtro PVC geomecânico nervurado tipo Standard para poço profundo, diâmetro 6" (150 mm) - fornecimento e aplicação</t>
  </si>
  <si>
    <t>A.09.000.020448</t>
  </si>
  <si>
    <t>Pré-filtro tipo Jacareí (pedrisco arestado tipo 1,5/3,0 mm) - fornecimento e aplicação</t>
  </si>
  <si>
    <t>A.09.000.020449</t>
  </si>
  <si>
    <t>Tubo em PVC geomecânico nervurado tipo Standard, diâmetro 6" (150 mm) - fornecimento e aplicação</t>
  </si>
  <si>
    <t>A.09.000.020452</t>
  </si>
  <si>
    <t>Filtro PVC geomecânico nervurado tipo reforçado para poço profundo, diâmetro 8" (200 mm) - fornecimento e aplicação</t>
  </si>
  <si>
    <t>A.09.000.020453</t>
  </si>
  <si>
    <t>Tubo em PVC geomecânico nervurado tipo reforçado, diâmetro 8" (200 mm) - fornecimento e aplicação</t>
  </si>
  <si>
    <t>A.09.000.020454</t>
  </si>
  <si>
    <t>A.09.000.020473</t>
  </si>
  <si>
    <t>A.09.000.020478</t>
  </si>
  <si>
    <t>A.09.000.020496</t>
  </si>
  <si>
    <t>Perfuração rotativa para poço profundo em aluvião, arenito ou solos sedimentados em geral, diâmetro de 22" (550 mm)</t>
  </si>
  <si>
    <t>A.09.000.020497</t>
  </si>
  <si>
    <t>A.09.000.020500</t>
  </si>
  <si>
    <t>Tubo em chapa de aço 3/16", para revestimento da boca de poço profundo, diâmetro 20" (508 mm) - fornecimento e aplicação</t>
  </si>
  <si>
    <t>A.09.000.020506</t>
  </si>
  <si>
    <t>Licença de perfuração para poço profundo conforme Portaria DAEE nº 1.630 de 30/05/2017  e suas complementares 1.631 a 1.635 e Instrução Técnica DPO nº 10 de 30/05/2017 do DAEE</t>
  </si>
  <si>
    <t>A.09.000.020507</t>
  </si>
  <si>
    <t>Outorga de direito de uso para poço profundo conforme Portaria DAEE nº 1.630 de 30/05/2017 e suas complementares 1.631 a 1.635 e Instrução Técnica DPO nº 10 de 30/05/2017 do DAEE</t>
  </si>
  <si>
    <t>A.09.000.020897</t>
  </si>
  <si>
    <t>A.09.000.020898</t>
  </si>
  <si>
    <t>Tubo liso em aço galvanizado conforme norma ABNT NBR 5590, espessura de 1/4" (6,35 mm), diâmetro de 6" (152,40 mm), união solda - fornecimento e aplicação</t>
  </si>
  <si>
    <t>A.09.000.020899</t>
  </si>
  <si>
    <t>Filtro espiralado em aço galvanizado tipo reforçado para poço profundo, diâmetro de 6" (152,40 mm) - fornecimento e aplicação</t>
  </si>
  <si>
    <t>A.09.000.020900</t>
  </si>
  <si>
    <t>A.09.000.020901</t>
  </si>
  <si>
    <t>A.09.000.020902</t>
  </si>
  <si>
    <t>Tubo de aço preto, com costura (soldado), para revestimento interno de poço profundo, diâmetro de 6" (152,40 mm), espessura de 1/4" (6,35 mm) - fornecimento e aplicação</t>
  </si>
  <si>
    <t>A.09.000.020925</t>
  </si>
  <si>
    <t>Filtro espiralado em aço inoxidável tipo reforçado para poço profundo, diâmetro de 6" (152,40 mm) - fornecimento e aplicação</t>
  </si>
  <si>
    <t>A.09.000.020926</t>
  </si>
  <si>
    <t>A.09.000.020927</t>
  </si>
  <si>
    <t>Ensaio de vazão escalonado para poço profundo, conforme Norma ABNT NBR 12244</t>
  </si>
  <si>
    <t>A.09.000.020928</t>
  </si>
  <si>
    <t>Ensaio de recuperação de nível para poço profundo, conforme Norma ABNT NBR 12244</t>
  </si>
  <si>
    <t>A.09.000.020929</t>
  </si>
  <si>
    <t>Lacre do poço profundo (tampa), conforme Instrução Técnica DPO nº 10 de 30/05/2017 do DAEE - fornecimento e aplicação</t>
  </si>
  <si>
    <t>A.09.000.020930</t>
  </si>
  <si>
    <t>Parecer técnico junto a CETESB conforme critérios específicos determinados na Instrução Técnica DPO nº 10 de 30/05/2017 do DAEE</t>
  </si>
  <si>
    <t>A.09.000.090378</t>
  </si>
  <si>
    <t>Pré-filtro tipo Pérola (seixos selecionados tipo 1,0/2,0 mm) - fornecimento e aplicação</t>
  </si>
  <si>
    <t>A.09.000.090380</t>
  </si>
  <si>
    <t>Perfilagem elétrica de poço profundo com perfil raio gama</t>
  </si>
  <si>
    <t>A.09.000.090429</t>
  </si>
  <si>
    <t>Perfilagem ótica (filmagem / endoscopia) de poço profundo</t>
  </si>
  <si>
    <t>A.10.000.012114</t>
  </si>
  <si>
    <t>Realimentador automático de 1', ref. fabricação Acqua Save ou equivalente</t>
  </si>
  <si>
    <t>A.10.000.012115</t>
  </si>
  <si>
    <t>Sifão ladrão em polietileno para extravasão, diâmetro de 100mm, ref. fabricação Acqua Save ou equivalente</t>
  </si>
  <si>
    <t>A.10.000.066607</t>
  </si>
  <si>
    <t>Peneira estática em poliéster reforçado de fibra de vidro (PRFV) com tela de aço inoxidável AISI 304, malha de 1,5 mm, vazão de 50 l/s; ref. PE-03 da SanecomFibra ou equivalente</t>
  </si>
  <si>
    <t>A.10.000.092000</t>
  </si>
  <si>
    <t>A.10.000.092001</t>
  </si>
  <si>
    <t>A.10.000.092210</t>
  </si>
  <si>
    <t>Medidor vazão ´Parshall´ em fibra de vidro, garganta W= 3´ com régua medidora, conforme Norma ASTM D-1941, ref. SanecomFibra, Caldefiber, Werjen, ou equivalente</t>
  </si>
  <si>
    <t>A.11.000.020364</t>
  </si>
  <si>
    <t>Locação de escoramento tubular metálico (pontual ou em quadros)</t>
  </si>
  <si>
    <t>kgxmês</t>
  </si>
  <si>
    <t>A.11.000.020376</t>
  </si>
  <si>
    <t>Locação de quadros metálicos para plataforma de proteção perimetral, com lateral inclinada de 45°, largura 2,05+0,80m (desenvolvida)</t>
  </si>
  <si>
    <t>Locação de andaime tubular fachadeiro, largura mínima de 1,00 m com piso metálico e sapatas ajustáveis</t>
  </si>
  <si>
    <t>A.12.000.021081</t>
  </si>
  <si>
    <t>Container guarita, módulo metálico aço galvanizado 2,00x2,30m ou 2,30x2,30m, vão livre, forro térmico, piso concreto, cimentado, madeira ou material equivalente</t>
  </si>
  <si>
    <t>A.12.000.021097</t>
  </si>
  <si>
    <t>Container alojamento, módulo metálico em aço galvanizado de 6,0x2,3x1,5m, vão livre, piso de concreto, cimentado, madeira ou material equivalente</t>
  </si>
  <si>
    <t>A.12.000.021098</t>
  </si>
  <si>
    <t>Container sanitário, módulo aço galvanizado, 2 vasos sanitários, 2 lavatórios/calha e 2 mictórios/calha, 4 pontos para chuveiro, piso impermeável e anti-derrapante</t>
  </si>
  <si>
    <t>A.12.000.021099</t>
  </si>
  <si>
    <t>Container depósito, módulo metálico em aço galvanizado de 6,0x2,3x2,5m, vão livre, piso de concreto, cimentado, madeira ou material equivalente</t>
  </si>
  <si>
    <t>A.12.000.021100</t>
  </si>
  <si>
    <t>Container escritório com WC, em aço galvanizado, piso compensado naval (escritório), 1 vaso sanitário, 1 lavatório, 1 ponto para chuveiro, piso impermeável e anti-derrapante (WC)</t>
  </si>
  <si>
    <t>A.13.000.020661</t>
  </si>
  <si>
    <t>Análise físico-química e bacteriológica da água para poço profundo, conforme portaria 2914/2011, anexos I, VII e X do Ministério da Saúde</t>
  </si>
  <si>
    <t>A.14.000.038043</t>
  </si>
  <si>
    <t>Saco de ráfia - capacidade 50 kg - dimensões (60 x 90)cm</t>
  </si>
  <si>
    <t>A.14.000.081900</t>
  </si>
  <si>
    <t>B.01.000.010101</t>
  </si>
  <si>
    <t>Ajudante geral</t>
  </si>
  <si>
    <t>B.01.000.010106</t>
  </si>
  <si>
    <t>Azulejista</t>
  </si>
  <si>
    <t>B.01.000.010109</t>
  </si>
  <si>
    <t>Esgoteiro/cavoqueiro</t>
  </si>
  <si>
    <t>Carpinteiro</t>
  </si>
  <si>
    <t>Ajudante de carpinteiro</t>
  </si>
  <si>
    <t>Eletricista</t>
  </si>
  <si>
    <t>Ajudante eletricista</t>
  </si>
  <si>
    <t>B.01.000.010117</t>
  </si>
  <si>
    <t>Eletrotécnico montador</t>
  </si>
  <si>
    <t>B.01.000.010118</t>
  </si>
  <si>
    <t>Encanador</t>
  </si>
  <si>
    <t>B.01.000.010119</t>
  </si>
  <si>
    <t>Ajudante de encanador</t>
  </si>
  <si>
    <t>B.01.000.010121</t>
  </si>
  <si>
    <t>Ferreiro/armador</t>
  </si>
  <si>
    <t>B.01.000.010122</t>
  </si>
  <si>
    <t>Ajudante de ferreiro</t>
  </si>
  <si>
    <t>B.01.000.010123</t>
  </si>
  <si>
    <t>Gesseiro</t>
  </si>
  <si>
    <t>B.01.000.010124</t>
  </si>
  <si>
    <t>Graniteiro</t>
  </si>
  <si>
    <t>B.01.000.010126</t>
  </si>
  <si>
    <t>Jardineiro</t>
  </si>
  <si>
    <t>B.01.000.010130</t>
  </si>
  <si>
    <t>Marceneiro</t>
  </si>
  <si>
    <t>Pedreiro</t>
  </si>
  <si>
    <t>B.01.000.010140</t>
  </si>
  <si>
    <t>Pintor</t>
  </si>
  <si>
    <t>B.01.000.010141</t>
  </si>
  <si>
    <t>Ajudante de pintor</t>
  </si>
  <si>
    <t>B.01.000.010142</t>
  </si>
  <si>
    <t>Poceiro</t>
  </si>
  <si>
    <t>B.01.000.010143</t>
  </si>
  <si>
    <t>Operador</t>
  </si>
  <si>
    <t>B.01.000.010144</t>
  </si>
  <si>
    <t>Serralheiro</t>
  </si>
  <si>
    <t>B.01.000.010145</t>
  </si>
  <si>
    <t>Ajudante serralheiro</t>
  </si>
  <si>
    <t>Servente</t>
  </si>
  <si>
    <t>B.01.000.010148</t>
  </si>
  <si>
    <t>Soldador</t>
  </si>
  <si>
    <t>B.01.000.010160</t>
  </si>
  <si>
    <t>Ajudante de topógrafo</t>
  </si>
  <si>
    <t>B.01.000.010185</t>
  </si>
  <si>
    <t>Topografo</t>
  </si>
  <si>
    <t>Vidraceiro</t>
  </si>
  <si>
    <t>B.01.000.010187</t>
  </si>
  <si>
    <t>Desenhista</t>
  </si>
  <si>
    <t>B.01.000.010195</t>
  </si>
  <si>
    <t>Ajudante de esgoteiro</t>
  </si>
  <si>
    <t>B.01.000.010197</t>
  </si>
  <si>
    <t>Oficial de eletrificação</t>
  </si>
  <si>
    <t>B.01.000.010198</t>
  </si>
  <si>
    <t>Técnico equipamentos informática</t>
  </si>
  <si>
    <t>B.01.000.010506</t>
  </si>
  <si>
    <t>Montador</t>
  </si>
  <si>
    <t>B.01.000.010507</t>
  </si>
  <si>
    <t>Montador eletromecânico</t>
  </si>
  <si>
    <t>B.01.000.020112</t>
  </si>
  <si>
    <t>Coordenador de projetos</t>
  </si>
  <si>
    <t>B.01.000.020113</t>
  </si>
  <si>
    <t>Arquiteto junior</t>
  </si>
  <si>
    <t>B.01.000.020114</t>
  </si>
  <si>
    <t>Arquiteto senior</t>
  </si>
  <si>
    <t>B.01.000.020115</t>
  </si>
  <si>
    <t>Engenheiro junior de civil</t>
  </si>
  <si>
    <t>B.01.000.020116</t>
  </si>
  <si>
    <t>Engenheiro junior de elétrica</t>
  </si>
  <si>
    <t>B.01.000.020117</t>
  </si>
  <si>
    <t>Engenheiro junior de mecânica</t>
  </si>
  <si>
    <t>B.01.000.020118</t>
  </si>
  <si>
    <t>Engenheiro senior de civil</t>
  </si>
  <si>
    <t>B.01.000.020119</t>
  </si>
  <si>
    <t>Engenheiro senior de elétrica</t>
  </si>
  <si>
    <t>B.01.000.020120</t>
  </si>
  <si>
    <t>Engenheiro senior de mecânica</t>
  </si>
  <si>
    <t>B.01.000.020121</t>
  </si>
  <si>
    <t>Projetista pleno - nível técnico</t>
  </si>
  <si>
    <t>B.01.000.020122</t>
  </si>
  <si>
    <t>Desenhista pleno/cadista</t>
  </si>
  <si>
    <t>Cimento CPII-E-32 (sacos de 50 kg)</t>
  </si>
  <si>
    <t>B.02.000.020509</t>
  </si>
  <si>
    <t>Cimento branco comum (sacos de 20 kg)</t>
  </si>
  <si>
    <t>B.02.000.020529</t>
  </si>
  <si>
    <t>Massa (só material) cor marfim, Classic Spray HD da Argamont ou equivalente</t>
  </si>
  <si>
    <t>B.02.000.026680</t>
  </si>
  <si>
    <t>Nitobond EPD Adesivo estrutural à base de resina epoxi de alta viscosidade</t>
  </si>
  <si>
    <t>B.02.000.028016</t>
  </si>
  <si>
    <t>Adesivo colante ´Bianco´ (embalagem em balde de 18 kg)</t>
  </si>
  <si>
    <t>B.02.000.034597</t>
  </si>
  <si>
    <t>Argamassa com resistência química, térmica e vibração, para áreas com altas temperaturas até 300°C, ref. Argamassa Kitchen ou equivalente</t>
  </si>
  <si>
    <t>B.02.000.035601</t>
  </si>
  <si>
    <t>Argamassa decorativa para revestimento de paredes internas e externas, ref. Monocapa Classic Quartizolit da Weber ou equivalente</t>
  </si>
  <si>
    <t>B.02.000.037043</t>
  </si>
  <si>
    <t>Massa para vidro comum branca e/ou cinza</t>
  </si>
  <si>
    <t>B.02.000.037501</t>
  </si>
  <si>
    <t>Massa plástica</t>
  </si>
  <si>
    <t>B.02.000.038504</t>
  </si>
  <si>
    <t>Argamassa polimérica do tipo Anchortec Anchormassa S2 da Fosroc, Denvertec 700 da Denver, ou equivalente</t>
  </si>
  <si>
    <t>B.02.000.039024</t>
  </si>
  <si>
    <t>Argamassa polimérica impermeabilizante, referência Sikatop 100, Tec Plus Top da Quartzolit Weber ou equivalente</t>
  </si>
  <si>
    <t>B.02.000.039025</t>
  </si>
  <si>
    <t>B.02.000.039026</t>
  </si>
  <si>
    <t>Impermeabilização em membrana à base de resina termoplástica e cimentos aditivados com reforço em tela poliéster, ref. Viaplus 5000 / Viapol</t>
  </si>
  <si>
    <t>B.02.000.039027</t>
  </si>
  <si>
    <t>Rejunte flexível cores diversas, para áreas interna e externa, pisos e paredes, juntas de 2 a 10 mm</t>
  </si>
  <si>
    <t>B.02.000.039028</t>
  </si>
  <si>
    <t>Rejunte antiácido bicomponente, à base de resina furânica, para rejuntamento de placas cerâmicas anticorrosivas, ref. comercial Resilit FN da Resinar, Rejunte Furânico da Gail ou equivalente</t>
  </si>
  <si>
    <t>B.02.000.039031</t>
  </si>
  <si>
    <t>Argamassa colante industrializada para assentamento, uso interno, tipo AC-I, conforme NBR 14081</t>
  </si>
  <si>
    <t>Argamassa colante industrializada flexível, para assentamento de placas cerâmicas em áreas internas e externas, tipo AC-II, conforme NBR 14081, ref. comercial Ligamax Gold Extra fabricante Eliane ou equivalente.</t>
  </si>
  <si>
    <t>B.02.000.039033</t>
  </si>
  <si>
    <t>Argamassa industrializada colorida, para assentamento e rejuntamento de pastilhas cerâmicas, porcelana/vidro, bloco de vidro, interno e externo, e= 3 a 6 mm</t>
  </si>
  <si>
    <t>B.02.000.039041</t>
  </si>
  <si>
    <t>Rejunte sintético anticorrosivo tricomponente, à base de resina epóxi, para rejuntamento de placas cerâmicas antiácidas de uso industrial, ref. comercial Resilit E da Resinar, Rejunte Epóxi Anticorrosivo da Gail ou equivalente</t>
  </si>
  <si>
    <t>B.02.000.039042</t>
  </si>
  <si>
    <t>Argamassa química bicomponente, alta resistência química, térmicas e vibrações, Argamassa AC-III-E da Gail</t>
  </si>
  <si>
    <t>B.02.000.039043</t>
  </si>
  <si>
    <t>Rejunte anticorrosivo bicomponente, composto de cimentos especiais à base de bauxita, agregados e aditivos químicos não tóxico, resistente a altas temperaturas até 300°C, ref. Rejunte Aluminoso da Gail, Resilit Aluminoso da Resinar ou equivalente</t>
  </si>
  <si>
    <t>B.02.000.039055</t>
  </si>
  <si>
    <t>Massa para revestimento, ref. Multimassa pronta uso geral da Quartizolit - saco de 20 kg</t>
  </si>
  <si>
    <t>B.02.000.039056</t>
  </si>
  <si>
    <t>Argamassa colante industrializada, elevada resistência química e térmicas, tipo AC-III. Ref. Argamassa Ligamax Gold Performance Branca da Eliane ou equivalente</t>
  </si>
  <si>
    <t>B.02.000.042229</t>
  </si>
  <si>
    <t>Adesivo estrutural bicomponente, à base de epóxi, ref. Cola Compound- Otto Baumgart</t>
  </si>
  <si>
    <t>B.02.000.092014</t>
  </si>
  <si>
    <t>Rejunte flexível para porcelanato, aplicada em áreas internas e externas com junta até 3mm, ref. Rejunte Ligamax Gold Total da Eliane ou equivalente</t>
  </si>
  <si>
    <t>B.03.000.020505</t>
  </si>
  <si>
    <t>Cal hidratada (saco de 20 kg)</t>
  </si>
  <si>
    <t>B.03.000.020580</t>
  </si>
  <si>
    <t>Gesso em pó ensacado para revestimento saco de 20 kg</t>
  </si>
  <si>
    <t>B.03.000.038003</t>
  </si>
  <si>
    <t>Cal para pintura (saco de 8 kg)</t>
  </si>
  <si>
    <t>Areia média lavada (a granel caçamba fechada)</t>
  </si>
  <si>
    <t>B.04.000.020504</t>
  </si>
  <si>
    <t>Areia grossa</t>
  </si>
  <si>
    <t>B.05.000.020513</t>
  </si>
  <si>
    <t>Pedra britada usinada n° 1 posto obra</t>
  </si>
  <si>
    <t>B.05.000.020514</t>
  </si>
  <si>
    <t>Pedra britada usinada n° 2 posto obra</t>
  </si>
  <si>
    <t>B.05.000.020515</t>
  </si>
  <si>
    <t>Pedra britada usinada n° 4 posto obra</t>
  </si>
  <si>
    <t>B.05.000.020516</t>
  </si>
  <si>
    <t>Brita graduada usinada posto obra</t>
  </si>
  <si>
    <t>B.05.000.020518</t>
  </si>
  <si>
    <t>Pedra britada nº médios 1.2.3 e 4 (a granel)</t>
  </si>
  <si>
    <t>B.05.000.020519</t>
  </si>
  <si>
    <t>Pedra britada usinada nº 3 posto obra</t>
  </si>
  <si>
    <t>B.05.000.020521</t>
  </si>
  <si>
    <t>Pedra de mão (rachão)</t>
  </si>
  <si>
    <t>B.05.000.020522</t>
  </si>
  <si>
    <t>Pedrisco</t>
  </si>
  <si>
    <t>B.05.000.020523</t>
  </si>
  <si>
    <t>Bica corrida posto obra</t>
  </si>
  <si>
    <t>B.05.000.020524</t>
  </si>
  <si>
    <t>Pó de pedra</t>
  </si>
  <si>
    <t>B.06.000.021510</t>
  </si>
  <si>
    <t>Aço CA-25 $MD bitolas</t>
  </si>
  <si>
    <t>B.06.000.021525</t>
  </si>
  <si>
    <t>Aço CA-50-A $MD bitolas</t>
  </si>
  <si>
    <t>B.06.000.021538</t>
  </si>
  <si>
    <t>Aço CA-60-B $MD bitolas</t>
  </si>
  <si>
    <t>B.06.000.021560</t>
  </si>
  <si>
    <t>Tela soldada, diversas bitolas</t>
  </si>
  <si>
    <t>B.06.000.042302</t>
  </si>
  <si>
    <t>Tela aco soldada nervurada CA-60, Q-61, diâmetro do fio = 3,4mm, espaçamento da malha = 15x15cm - (0,97 kg/m²)</t>
  </si>
  <si>
    <t>B.07.000.022500</t>
  </si>
  <si>
    <t>Espaçador para bloco de vidro</t>
  </si>
  <si>
    <t>B.07.000.024042</t>
  </si>
  <si>
    <t>Disco de corte 7´</t>
  </si>
  <si>
    <t>B.07.000.024090</t>
  </si>
  <si>
    <t>Fita adesiva textura antiderrapante fosforescente/fotoluminescente para pisos, degraus, escadas, rampas, corredores e saídas de emergência, entre outros, na cor preta, para áreas internas e externas, alto tráfego, com largura de 5 cm, ref. Safety Walk Neon, fabricação 3M ou equivalente</t>
  </si>
  <si>
    <t>B.07.000.024091</t>
  </si>
  <si>
    <t>Faixa em policarbonato para sinalização, fotoluminescente amarela, adesivado com dupla face, para degraus, antiderrapante, comprimento 20cm, largura mínima de 3cm, ref. Andaluz ou equivalente</t>
  </si>
  <si>
    <t>B.07.000.024502</t>
  </si>
  <si>
    <t>Argila expandida n° 1 (tipo 2215 - dimensões 22 a 15 mm) - a granel</t>
  </si>
  <si>
    <t>B.07.000.026681</t>
  </si>
  <si>
    <t>Resina epóxi de baixa viscosidade para injeção de fissuras, ref. Anchorbond Injeção da Anchortec, ou equivalente</t>
  </si>
  <si>
    <t>B.07.000.038005</t>
  </si>
  <si>
    <t>Disco de desbaste 7´</t>
  </si>
  <si>
    <t>B.07.000.038098</t>
  </si>
  <si>
    <t>Lona plástica preta</t>
  </si>
  <si>
    <t>B.07.000.039063</t>
  </si>
  <si>
    <t>Cera para piso</t>
  </si>
  <si>
    <t>B.07.000.049501</t>
  </si>
  <si>
    <t>Fita isolante de 20 m, ref. 3M Scoth 33MR - uso especial</t>
  </si>
  <si>
    <t>B.07.000.049753</t>
  </si>
  <si>
    <t>Luva isolante de borracha, acima de 5 até 10kV</t>
  </si>
  <si>
    <t>B.07.000.049763</t>
  </si>
  <si>
    <t>B.07.000.049764</t>
  </si>
  <si>
    <t>Porta luvas (caixa) em madeira com tampa</t>
  </si>
  <si>
    <t>B.07.000.049767</t>
  </si>
  <si>
    <t>Luva isolante de barracha acima de 10 até 20kV</t>
  </si>
  <si>
    <t>B.07.000.067021</t>
  </si>
  <si>
    <t>Mangueira plástica flexível 3/4´</t>
  </si>
  <si>
    <t>B.07.000.069552</t>
  </si>
  <si>
    <t>Fita teflon de 18 mm</t>
  </si>
  <si>
    <t>B.07.000.090631</t>
  </si>
  <si>
    <t>Fita adesiva antiderrapante para pisos e degraus, na cor preta, alto tráfego, com largura de 5cm, ref. Safety-WalkMR fabricação 3M ou equivalente</t>
  </si>
  <si>
    <t>B.07.000.090806</t>
  </si>
  <si>
    <t>Escova de aço</t>
  </si>
  <si>
    <t>B.09.000.024005</t>
  </si>
  <si>
    <t>Impermeabilização em argamassa de concreto não estrutural, com consumo de cimento 350 Kg/m³, relação a/c de 0,5 e aditivo hidrófugo impermeabilizante, dosado em central</t>
  </si>
  <si>
    <t>B.09.000.024006</t>
  </si>
  <si>
    <t>Agente de cura química para concreto e argamassa, ref. Quimicret Quimatécnica, Basf Masterkure 201, Curing-Otto Baumgart ou equivalente</t>
  </si>
  <si>
    <t>B.09.000.024069</t>
  </si>
  <si>
    <t>Aditivo hidrófugo de pega normal, ref. Vedacit / Otto Baumgart, Sika 1 / Sika</t>
  </si>
  <si>
    <t>B.09.000.028074</t>
  </si>
  <si>
    <t>Adesivo para poliuretano PA 02</t>
  </si>
  <si>
    <t>bg</t>
  </si>
  <si>
    <t>B.09.000.039023</t>
  </si>
  <si>
    <t>Adesivo/selador à base de emulsão acrílica, ref. Nitobond AR da Anchortec ou Rheomix 104 da BASF ou equivalente</t>
  </si>
  <si>
    <t>B.09.000.039075</t>
  </si>
  <si>
    <t>Cola para chapas melaminicas</t>
  </si>
  <si>
    <t>B.09.000.039076</t>
  </si>
  <si>
    <t>Cola branca específica para piso, tacos madeira</t>
  </si>
  <si>
    <t>B.09.000.069513</t>
  </si>
  <si>
    <t>Adesivo para tubos PVC</t>
  </si>
  <si>
    <t>C.01.000.020235</t>
  </si>
  <si>
    <t>Furo em concreto armado com diâmetro de 1 1/4´</t>
  </si>
  <si>
    <t>C.01.000.020236</t>
  </si>
  <si>
    <t>Furo em concreto armado com diâmetro de 1 1/2´</t>
  </si>
  <si>
    <t>C.01.000.020237</t>
  </si>
  <si>
    <t>Furo em concreto armado com diâmetro de 2 1/4´</t>
  </si>
  <si>
    <t>C.01.000.020256</t>
  </si>
  <si>
    <t>Furação com broca de vídea para até 10mm x 100mm em concreto armado, inclusive colagem da armadura com resina Epoxi (para barra de até Ø8mm)</t>
  </si>
  <si>
    <t>C.01.000.020257</t>
  </si>
  <si>
    <t>Furação com broca de vídea para 16mm x 150mm em concreto armado, inclusive colagem da armadura com resina Epoxi (para barra de Ø12,5mm)</t>
  </si>
  <si>
    <t>C.01.000.020258</t>
  </si>
  <si>
    <t>Furação com broca de vídea para 20mm x 150mm em concreto armado, inclusive colagem da armadura com resina Epoxi (para barra de Ø16mm)</t>
  </si>
  <si>
    <t>C.01.000.020259</t>
  </si>
  <si>
    <t>Furação com broca de vídea para 12,5mm x 200mm em concreto armado, inclusive colagem da armadura com resina Epoxi (para barra de Ø10mm)</t>
  </si>
  <si>
    <t>C.01.000.020260</t>
  </si>
  <si>
    <t>Furação com broca de vídea para 12,5mm x 100mm em concreto armado, inclusive colagem da armadura com resina Epoxi (para barra de Ø10mm)</t>
  </si>
  <si>
    <t>C.01.000.020261</t>
  </si>
  <si>
    <t>Furação com broca de vídea para 16mm x 100mm em concreto armado, inclusive colagem da armadura com resina Epoxi (para barra de Ø12,5mm)</t>
  </si>
  <si>
    <t>C.01.000.020263</t>
  </si>
  <si>
    <t>Furação com broca de vídea para até 10mm x 150mm em concreto armado, inclusive colagem da armadura com resina Epoxi (para barra de até Ø8mm)</t>
  </si>
  <si>
    <t>C.01.000.020264</t>
  </si>
  <si>
    <t>Furação com broca de vídea para 12,5mm x 150mm em concreto armado, inclusive colagem da armadura com resina Epoxi (para barra de Ø10mm)</t>
  </si>
  <si>
    <t>C.01.000.020265</t>
  </si>
  <si>
    <t>Furação com broca de vídea para até 10mm x 200mm em concreto armado, inclusive colagem da armadura com resina Epoxi (para barra de até Ø8mm)</t>
  </si>
  <si>
    <t>C.01.000.020266</t>
  </si>
  <si>
    <t>Furação com broca de vídea para 16mm x 200mm em concreto armado, inclusive colagem da armadura com resina Epoxi (para barra de Ø12,5mm)</t>
  </si>
  <si>
    <t>C.01.000.020267</t>
  </si>
  <si>
    <t>Furação com broca de vídea para 20mm x 200mm em concreto armado, inclusive colagem da armadura com resina Epoxi (para barra de Ø16mm)</t>
  </si>
  <si>
    <t>C.01.000.020307</t>
  </si>
  <si>
    <t>Forma deslizante para reservatório, Øext. 6,00 a 6,50m, Øint. 5,50 a 6,00m, com mão-de-obra especializada e equipamentos para deslizamento vertical</t>
  </si>
  <si>
    <t>C.01.000.020308</t>
  </si>
  <si>
    <t>Forma deslizante para reservatório, Øext. 4,00 a 4,50m, Øint. 3,50 a 4,00m, com mão-de-obra especializada e equipamentos para deslizamento vertical</t>
  </si>
  <si>
    <t>C.01.000.020560</t>
  </si>
  <si>
    <t>Furo em concreto armado com diâmetro de 2 1/2´</t>
  </si>
  <si>
    <t>C.01.000.020592</t>
  </si>
  <si>
    <t>Furo em concreto armado de 1´</t>
  </si>
  <si>
    <t>C.01.000.020593</t>
  </si>
  <si>
    <t>Furo em concreto armado de 3´</t>
  </si>
  <si>
    <t>C.01.000.020594</t>
  </si>
  <si>
    <t>Furo em concreto armado de 5´</t>
  </si>
  <si>
    <t>C.01.000.020692</t>
  </si>
  <si>
    <t>C.01.000.090095</t>
  </si>
  <si>
    <t>Corte vertical em placa de concreto armado, espessura de 15cm</t>
  </si>
  <si>
    <t>C.01.000.090640</t>
  </si>
  <si>
    <t>Taxa de mobilização e desmobilização de equipamentos para execução de perfuração em concreto, com broca diamantada ou vídea</t>
  </si>
  <si>
    <t>C.01.000.090647</t>
  </si>
  <si>
    <t>Furo em concreto armado de 2´</t>
  </si>
  <si>
    <t>C.01.000.090648</t>
  </si>
  <si>
    <t>Furo em concreto armado de 4´</t>
  </si>
  <si>
    <t>C.01.000.090649</t>
  </si>
  <si>
    <t>Furo em concreto armado de 6´</t>
  </si>
  <si>
    <t>C.01.000.092024</t>
  </si>
  <si>
    <t>Corte de junta dilatação com serra disco diamantado na largura de 3 mm, profundidade de 3 cm, para piso de concreto ou alta resistência 3,0 mm x 3,0 cm</t>
  </si>
  <si>
    <t>C.01.000.098199</t>
  </si>
  <si>
    <t>Mão-de-obra especializada, equipamento e ferramentas apropriadas para nivelamento de piso em concreto com desempeno de magnésio e acabadora de superfície</t>
  </si>
  <si>
    <t>C.04.000.020530</t>
  </si>
  <si>
    <t>Concreto usinado fck= 15 MPa, slump 5 ± 1cm, brita 1 e 2</t>
  </si>
  <si>
    <t>C.04.000.020535</t>
  </si>
  <si>
    <t>Concreto usinado fck= 20 MPa, slump 5 ± 1cm, brita 1 e 2</t>
  </si>
  <si>
    <t>C.04.000.020536</t>
  </si>
  <si>
    <t>Concreto usinado fck= 25 MPa, slump 5 ± 1cm, slump 1 e 2</t>
  </si>
  <si>
    <t>C.04.000.020542</t>
  </si>
  <si>
    <t>Concreto usinado fck= 35 MPa, slump 5 ± 1cm, brita 1 e 2</t>
  </si>
  <si>
    <t>C.04.000.020544</t>
  </si>
  <si>
    <t>Concreto usinado fck= 30 MPa, slump 5 ± 1cm, brita 1 e 2</t>
  </si>
  <si>
    <t>C.04.000.020546</t>
  </si>
  <si>
    <t>Concreto usinado bombeado fck= 40 MPa, slump 8 ± 1cm, brita 1 e 2</t>
  </si>
  <si>
    <t>C.04.000.020551</t>
  </si>
  <si>
    <t>Concreto usinado fck= 40 MPa, slump 5 ± 1cm, brita 1 e 2</t>
  </si>
  <si>
    <t>C.04.000.020553</t>
  </si>
  <si>
    <t>Concreto usinado bombeado fck= 20 MPa, slump 8 ± 1cm, brita 1 e 2</t>
  </si>
  <si>
    <t>C.04.000.020554</t>
  </si>
  <si>
    <t>Concreto usinado bombeado fck= 25 MPa, slump 8 ± 1cm, brita 1 e 2</t>
  </si>
  <si>
    <t>C.04.000.020556</t>
  </si>
  <si>
    <t>Concreto usinado bombeado fck= 35 MPa, slump 8 ± 1cm, brita 1 e 2</t>
  </si>
  <si>
    <t>C.04.000.020557</t>
  </si>
  <si>
    <t>Concreto usinado fck= 20 MPa, pedrisco, slump 22cm ± 2cm</t>
  </si>
  <si>
    <t>C.04.000.020559</t>
  </si>
  <si>
    <t>Concreto usinado bombeado fck= 30 MPa, slump 8 ± 1cm, brita 1 e 2</t>
  </si>
  <si>
    <t>C.04.000.020562</t>
  </si>
  <si>
    <t>Concreto usinado fck= 25 MPa para perfil extrudado, Slump 0 ± 1</t>
  </si>
  <si>
    <t>C.04.000.020563</t>
  </si>
  <si>
    <t>Concreto usinado 150kg cimento/m³</t>
  </si>
  <si>
    <t>C.04.000.020564</t>
  </si>
  <si>
    <t>Concreto usinado 200kg cimento/m³</t>
  </si>
  <si>
    <t>C.04.000.020565</t>
  </si>
  <si>
    <t>Concreto usinado 300kg cimento/m³</t>
  </si>
  <si>
    <t>C.04.000.020566</t>
  </si>
  <si>
    <t>Taxa para bombeamento de concreto</t>
  </si>
  <si>
    <t>C.04.000.022006</t>
  </si>
  <si>
    <t>Enchimento de laje com concreto celular, densidade 1200kg/m³</t>
  </si>
  <si>
    <t>C.05.000.020379</t>
  </si>
  <si>
    <t>Tubo de papelão para forma com diâmetro de 45cm</t>
  </si>
  <si>
    <t>C.05.000.021235</t>
  </si>
  <si>
    <t>Tubo de papelão para forma com diâmetro de 30 cm</t>
  </si>
  <si>
    <t>C.05.000.021238</t>
  </si>
  <si>
    <t>Tubo de papelão para forma com diâmetro de 25 cm</t>
  </si>
  <si>
    <t>C.05.000.021239</t>
  </si>
  <si>
    <t>Tubo de papelão para forma com diâmetro de 35 cm</t>
  </si>
  <si>
    <t>C.05.000.021240</t>
  </si>
  <si>
    <t>Tubo de papelão para fôrma com diâmetro de 40 cm</t>
  </si>
  <si>
    <t>C.06.000.022029</t>
  </si>
  <si>
    <t>Laje pré-fabricada mista vigota treliçada/lajota cerâmica - LT 24 (20+4); sobrecarga 200 kgf/m²</t>
  </si>
  <si>
    <t>C.06.000.022030</t>
  </si>
  <si>
    <t>Laje pré-fabricada mista vigota treliçada/lajota cerâmica - LT 30 (24+6); sobrecarga 200 kgf/m²</t>
  </si>
  <si>
    <t>C.06.000.022032</t>
  </si>
  <si>
    <t>Pré-laje em painel pré-fabricado treliçado, com EPS classe PI, H= 12 cm, sem capeamento; sobrecarga 200 kgf/m²</t>
  </si>
  <si>
    <t>C.06.000.022033</t>
  </si>
  <si>
    <t>Pré-laje em painel pré-fabricado treliçado, com EPS classe PI, H= 25 cm, sem capeamento; sobrecarga 200 kgf/m²</t>
  </si>
  <si>
    <t>C.06.000.022034</t>
  </si>
  <si>
    <t>Pré-laje em painel pré-fabricado treliçado, com EPS classe PI, H= 20 cm, sem capeamento; sobrecarga 200 kgf/m²</t>
  </si>
  <si>
    <t>C.06.000.022035</t>
  </si>
  <si>
    <t>Pré-laje em painel pré-fabricado treliçado, com EPS classe PI, H= 16 cm, sem capeamento; sobrecarga 200 kgf/m²</t>
  </si>
  <si>
    <t>C.06.000.022039</t>
  </si>
  <si>
    <t>Laje pré-fabricada mista vigota protendida/lajota cerâmica - LP 25 (20+5); sobrecarga 200kgf/m²</t>
  </si>
  <si>
    <t>C.06.000.022047</t>
  </si>
  <si>
    <t>Laje pré-fabricada mista vigota treliçada/lajota cerâmica - LT 12 (8+4); sobrecarga 200kgf/m²</t>
  </si>
  <si>
    <t>C.06.000.022048</t>
  </si>
  <si>
    <t>Laje pré-fabricada mista vigota treliçada/lajota cerâmica - LT 16 (12+4); sobrecarga 200 kgf/m²</t>
  </si>
  <si>
    <t>C.06.000.022049</t>
  </si>
  <si>
    <t>Laje pré-fabricada mista vigota treliçada/lajota cerâmica - LT 20 (16+4); sobrecarga 200 kgf/m²</t>
  </si>
  <si>
    <t>C.06.000.022050</t>
  </si>
  <si>
    <t>Laje pré-fabricada mista vigota protendida/lajota cerâmica - LP 12 (8+4); sobrecarga 200kgf/m²</t>
  </si>
  <si>
    <t>C.06.000.022051</t>
  </si>
  <si>
    <t>Laje pré-fabricada mista vigota protendida/lajota cerâmica - LP 16 (12+4); sobrecarga 200kgf/m²</t>
  </si>
  <si>
    <t>C.06.000.022052</t>
  </si>
  <si>
    <t>Laje pré-fabricada mista vigota protendida/lajota cerâmica - LP 20 (16+4); sobrecarga 200kgf/m²</t>
  </si>
  <si>
    <t>C.06.000.022061</t>
  </si>
  <si>
    <t>Pré-laje em painel pré-fabricado treliçado maciço; altura total, H= 12 cm, sobrecarga 200 kgf/m²</t>
  </si>
  <si>
    <t>C.06.000.022065</t>
  </si>
  <si>
    <t>Pré-laje em painel pré-fabricado treliçado maciço; altura total, H= 16 cm; sobrecarga 200 kgf/m²</t>
  </si>
  <si>
    <t>C.06.000.025011</t>
  </si>
  <si>
    <t>Capa para muro e/ou rufo pré-moldado em concreto de 14 x 50 x 18,5 cm, ref. mod. 75C da Neo Rex ou equivalente</t>
  </si>
  <si>
    <t>C.06.000.025012</t>
  </si>
  <si>
    <t>Capa para muro e/ou rufo pré-moldado em concreto de 20 x 50 x 26 cm, ref. mod. 75D da Neo Rex ou equivalente</t>
  </si>
  <si>
    <t>C.07.000.022510</t>
  </si>
  <si>
    <t>Bloco de concreto de vedação 9 x 19 x 39 cm, classe C (resistência &gt; ou = 3 Mpa)</t>
  </si>
  <si>
    <t>C.07.000.022522</t>
  </si>
  <si>
    <t>Bloco de concreto de vedação 14 x 19 x 39 cm, classe C (resistência &gt; ou = 3 Mpa)</t>
  </si>
  <si>
    <t>C.07.000.022523</t>
  </si>
  <si>
    <t>Bloco de concreto de vedação 19 x 19 x 39 cm, classe C (resistência &gt; ou = 3 Mpa)</t>
  </si>
  <si>
    <t>C.07.000.022537</t>
  </si>
  <si>
    <t>Bloco de concreto estrutural de 14 x 19 x 39 cm, classe B (resistência &gt; ou = 4 Mpa)</t>
  </si>
  <si>
    <t>C.07.000.022538</t>
  </si>
  <si>
    <t>Bloco de concreto estrutural de 19 x 19 x 39 cm, classe B (resistência &gt; ou = 4 Mpa)</t>
  </si>
  <si>
    <t>C.07.000.022539</t>
  </si>
  <si>
    <t>Bloco de concreto estrutural de 14 x 19 x 39 cm, classe A (resistência &gt; ou = 8 Mpa)</t>
  </si>
  <si>
    <t>C.07.000.022540</t>
  </si>
  <si>
    <t>Bloco de concreto estrutural de 19 x 19 x 39 cm, classe A (resistência &gt; ou = 8 Mpa)</t>
  </si>
  <si>
    <t>C.07.000.022577</t>
  </si>
  <si>
    <t>Bloco de concreto para piso drenante de 50 x 50 x 10 cm; ref. ´Neo-Rex´-CGD / Facital AD-CGD</t>
  </si>
  <si>
    <t>C.07.000.022579</t>
  </si>
  <si>
    <t>Elemento vazado em concreto, tipo veneziana por sobreposição de peças de 39 x 39 x 10 cm, ref. ´Neo Rex´ EV59A</t>
  </si>
  <si>
    <t>C.07.000.023005</t>
  </si>
  <si>
    <t>Grelha pré-moldada em concreto, com furos redondos 79,5 x 24,5 x 8 cm ref. GRE88R da Neo Rex</t>
  </si>
  <si>
    <t>C.07.000.023016</t>
  </si>
  <si>
    <t>Elemento vazado em concreto do tipo quadriculado de 39 x 39 x 10 cm; ref. ´Neo-Rex´ 23A</t>
  </si>
  <si>
    <t>C.07.000.023042</t>
  </si>
  <si>
    <t>Banco em concreto pré-moldado, dimensões 150 x 45 x 45 cm, referência B 5P da Neo Rex ou equivalente</t>
  </si>
  <si>
    <t>C.07.000.023049</t>
  </si>
  <si>
    <t>C.07.000.023055</t>
  </si>
  <si>
    <t>C.07.000.027504</t>
  </si>
  <si>
    <t>Mourão de concreto 10x10x300cm, curvo com 8 furos</t>
  </si>
  <si>
    <t>C.07.000.027520</t>
  </si>
  <si>
    <t>Mourão em concreto de 10x10x220cm, reto com furos a cada 20cm</t>
  </si>
  <si>
    <t>C.07.000.027540</t>
  </si>
  <si>
    <t>Mourão de concreto secão min. 10x10x300cm, 12 furos</t>
  </si>
  <si>
    <t>C.07.000.035580</t>
  </si>
  <si>
    <t>Piso de concreto intertravado, tipos: raquete, retangular, sextavado e 16 faces, espessura 6 cm, 35 MPa</t>
  </si>
  <si>
    <t>C.07.000.035581</t>
  </si>
  <si>
    <t>Piso de concreto intertravado, tipos: raquete, retangular, sextavado e 16 faces, espessura 8 cm, 35 MPa</t>
  </si>
  <si>
    <t>C.09.000.022551</t>
  </si>
  <si>
    <t>Bloco de concreto celular autoclavado com espessura de 10 cm - Classe C25</t>
  </si>
  <si>
    <t>C.09.000.022552</t>
  </si>
  <si>
    <t>Bloco de concreto celular autoclavado com espessura de 12,5 cm - Classe C25</t>
  </si>
  <si>
    <t>C.09.000.022553</t>
  </si>
  <si>
    <t>Bloco de concreto celular autoclavado com espessura de 15 cm - Classe C25</t>
  </si>
  <si>
    <t>C.09.000.022554</t>
  </si>
  <si>
    <t>Bloco de concreto celular autoclavado com espessura de 20 cm - Classe C25</t>
  </si>
  <si>
    <t>C.10.000.028150</t>
  </si>
  <si>
    <t>Guia chapeu para boca de lobo padrão PMSP</t>
  </si>
  <si>
    <t>C.10.000.028151</t>
  </si>
  <si>
    <t>Tampa de concreto para boca de lobo padrão PMSP</t>
  </si>
  <si>
    <t>C.10.000.028153</t>
  </si>
  <si>
    <t>Bate-roda pré-fabricado em concreto aparente liso, com chumbador para fixação, cor natural - medidas: (13x17x180cm) ou (13x17x200cm)</t>
  </si>
  <si>
    <t>C.10.000.032022</t>
  </si>
  <si>
    <t>Ladrilho hidráulico várias cores, exceto branco, cinza e preto, de 20x20x1,8cm, ref. fabricação Fulget, Artefatos cimentos Maria Estela Ltda ou Pisos Paulista</t>
  </si>
  <si>
    <t>C.10.000.036514</t>
  </si>
  <si>
    <t>Guia pré-moldada reta/curva tipo PMSP 100 25MPa</t>
  </si>
  <si>
    <t>C.10.000.036525</t>
  </si>
  <si>
    <t>Guias pré-moldada curvas tipo ´PMSP´ 100,fck 25 MPa</t>
  </si>
  <si>
    <t>C.10.000.091167</t>
  </si>
  <si>
    <t>Ladrilho hidráulico nas cores: branco, preto e cinza, de 20 x 20 x 1,8 cm, ref. fabricação Fulget ou equivalente</t>
  </si>
  <si>
    <t>D.01.000.035569</t>
  </si>
  <si>
    <t>Raspagem/calafetação/cera em piso de madeira - aplicado</t>
  </si>
  <si>
    <t>D.01.000.035576</t>
  </si>
  <si>
    <t>Raspagem, calafetação, sinteko em piso de madeira aplicado</t>
  </si>
  <si>
    <t>D.01.000.036007</t>
  </si>
  <si>
    <t>Colocação do soalho, inclusive fornecimento e acessórios para instalação</t>
  </si>
  <si>
    <t>D.02.000.020215</t>
  </si>
  <si>
    <t>Estronca de eucalipto com 10cm de diâmetro sem casca</t>
  </si>
  <si>
    <t>D.02.000.020217</t>
  </si>
  <si>
    <t>Estronca de eucalipto-citriodora (mourão), com diâmetro de 200 a 250 mm - com casca</t>
  </si>
  <si>
    <t>D.02.000.021001</t>
  </si>
  <si>
    <t>Caibro em cambará, cedrinho, eucalipto-citriodora, eucalipto-saligna, garapa, cupiúba, de 5,0 x 6,0cm</t>
  </si>
  <si>
    <t>D.02.000.021005</t>
  </si>
  <si>
    <t>Madeira serrada em cambará, cedrinho, cumaru, eucalipto-citriodora, eucalipto-saligna, garapa, pinus-elioti, tuari, (viga de 6 x 12cm)</t>
  </si>
  <si>
    <t>D.02.000.021009</t>
  </si>
  <si>
    <t>Pontalete de cedrinho de 75 mm x 75 mm - 3ª construcão</t>
  </si>
  <si>
    <t>D.02.000.021014</t>
  </si>
  <si>
    <t>Sarrafo de cedrinho 2,5 x 5 cm</t>
  </si>
  <si>
    <t>D.02.000.021017</t>
  </si>
  <si>
    <t>Sarrafo de cedrinho 2,5 x 10 cm</t>
  </si>
  <si>
    <t>D.02.000.021018</t>
  </si>
  <si>
    <t>Sarrafo de cedrinho bruto - 1´ x 3´</t>
  </si>
  <si>
    <t>D.02.000.021021</t>
  </si>
  <si>
    <t>Tábua cedrinho 25 mm x 300 mm de 3ª</t>
  </si>
  <si>
    <t>D.02.000.021027</t>
  </si>
  <si>
    <t>Vigas em cambará, cedrinho, eucalipto-citriodora, eucalipto-saligna, garapa, cupiúba, itaúba, de 6,0 x 16,0cm</t>
  </si>
  <si>
    <t>D.02.000.021043</t>
  </si>
  <si>
    <t>Madeira de cedrinho - bruto</t>
  </si>
  <si>
    <t>D.02.000.021052</t>
  </si>
  <si>
    <t>Estronca de eucalipto (mourão), com 15cm de diâmetro sem casca</t>
  </si>
  <si>
    <t>D.02.000.021060</t>
  </si>
  <si>
    <t>Ripa em cambará, cedrinho, cupuíba, eucalipto-citriodora, eucalipto-saligna, garapa, itaúba, pinus-elioti, 12 mm x 50 mm</t>
  </si>
  <si>
    <t>D.02.000.021066</t>
  </si>
  <si>
    <t>Sarrafo de cedrinho aparelhado 1 x 2´</t>
  </si>
  <si>
    <t>D.02.000.021070</t>
  </si>
  <si>
    <t>Chapa OSB (Oriented Strand Board), dimensões 122 x 220 x 8 mm</t>
  </si>
  <si>
    <t>D.02.000.021071</t>
  </si>
  <si>
    <t>Chapa OSB (Oriented Strand Board), dimensões 122 x 220 x 10 mm</t>
  </si>
  <si>
    <t>D.02.000.021072</t>
  </si>
  <si>
    <t>Chapa OSB (Oriented Strand Board), dimensões 122 x 220 x 12 mm</t>
  </si>
  <si>
    <t>D.02.000.090166</t>
  </si>
  <si>
    <t>Tábua aparelhada em cambará, cedrinho, cupuíba, eucalipto-citriodora, eucalipto-saligna, garapa, pinus-elioti, itaúba, de 2,5 x 20,0 cm - testeira / tabeira</t>
  </si>
  <si>
    <t>D.02.000.090635</t>
  </si>
  <si>
    <t>Madeira em cambará, cedrinho, eucalipto-citriodora, eucalipto-saligna, garapa, cupiúba, itaúba, de 5 x 20 cm - bruta</t>
  </si>
  <si>
    <t>D.03.000.021030</t>
  </si>
  <si>
    <t>Chapa compensada cola PVA resinada de 6mm - 1,10 m x 2,20 m</t>
  </si>
  <si>
    <t>D.03.000.021031</t>
  </si>
  <si>
    <t>Chapa compensada cola resinada de 10mm (2,20 x 1,10)m</t>
  </si>
  <si>
    <t>D.03.000.021032</t>
  </si>
  <si>
    <t>Chapa compensada cola PVA resinada de 12mm (2,20 x 1,10)m</t>
  </si>
  <si>
    <t>D.03.000.021033</t>
  </si>
  <si>
    <t>Chapa compensada cola fenólica plastificada de 12mm (2,20 x 1,10)m</t>
  </si>
  <si>
    <t>D.03.000.021034</t>
  </si>
  <si>
    <t>Chapa compensada cola fenólica plastificada de 18mm (2,44 x 1,22)m</t>
  </si>
  <si>
    <t>D.03.000.021036</t>
  </si>
  <si>
    <t>Chapa compensado naval em virola, espessura de 25mm - (2,20 x 1,60)m</t>
  </si>
  <si>
    <t>D.03.000.021085</t>
  </si>
  <si>
    <t>Chapa compensada cola fenólica plastificada de 6mm - 1,10 m x 2,20 m</t>
  </si>
  <si>
    <t>D.03.000.021095</t>
  </si>
  <si>
    <t>D.04.000.021076</t>
  </si>
  <si>
    <t>Tabua emparelhada em cambará, cedrinho, cupuíba, amesclão, eucalipto-citriodora, eucalipto-saligna, garapa, pinus-elioti, tauari, de 2,50 x 10cm</t>
  </si>
  <si>
    <t>D.04.000.030006</t>
  </si>
  <si>
    <t>Caixilho em madeira, tipo veneziana de correr</t>
  </si>
  <si>
    <t>D.04.000.030020</t>
  </si>
  <si>
    <t>Porta lisa de madeira, interna "PIM", para acabamento em pintura, 01 folha, desempenho intermediário para uso coletivo, tráfego regular 50.000 ciclos, padrão dimensional médio, com ferragens, completo - 80 x 210 cm</t>
  </si>
  <si>
    <t>D.04.000.030021</t>
  </si>
  <si>
    <t>Porta lisa de madeira, interna "PIM", para acabamento em pintura, 01 folha, desempenho superior para uso público, tráfego intenso de 100.000 ciclos, padrão dimensional médio/pesado, com ferragens, completo - 80 x 210 cm</t>
  </si>
  <si>
    <t>D.04.000.030022</t>
  </si>
  <si>
    <t>Porta lisa de madeira, interna "PIM", para acabamento em pintura, 01 folha, desempenho superior para uso público, tráfego intenso de 100.000 ciclos, padrão dimensional médio/pesado, com ferragens, completo - 90 x 210 cm</t>
  </si>
  <si>
    <t>D.04.000.030023</t>
  </si>
  <si>
    <t>Porta lisa de madeira, interna, resistente a umidade "PIM RU", para acabamento em pintura, 01 folha, desempenho superior para uso público, tráfego intenso de 100.000 ciclos, padrão dimensional médio/pesado, com ferragens, completo - 80 x 210 cm</t>
  </si>
  <si>
    <t>D.04.000.030024</t>
  </si>
  <si>
    <t>Porta lisa de madeira, interna, resistente a umidade "PIM RU", para acabamento revestida ou em pintura, 01 folha, de 35mm, para divisória sanitária, desempenho superior para uso público, tráfego intenso de 100.000 ciclos, padrão dimensional médio/pesado, com ferragens, completo - 80 x 190 cm</t>
  </si>
  <si>
    <t>D.04.000.030025</t>
  </si>
  <si>
    <t>Porta lisa de madeira, interna, resistente a umidade "PIM RU", para acabamento em pintura, 01 folha, tipo acessível, desempenho superior para uso público, tráfego intenso de 100.000 ciclos, padrão dimensional médio/pesado, com ferragens, completo - 90 x 210 cm</t>
  </si>
  <si>
    <t>D.04.000.030026</t>
  </si>
  <si>
    <t>Porta lisa de madeira, interna, resistente a umidade "PIM RU", para acabamento em pintura, 01 folha, de correr ou deslizante, tipo acessível, desempenho superior para uso público, tráfego intenso de 100.000 ciclos, padrão dimensional pesado, com sistema deslizante e ferragens, completo - 100 x 210 cm</t>
  </si>
  <si>
    <t>D.04.000.030108</t>
  </si>
  <si>
    <t>D.04.000.030112</t>
  </si>
  <si>
    <t>Folha de porta em madeira sarrafeada com película lisa para verniz 72x210cm</t>
  </si>
  <si>
    <t>D.04.000.030113</t>
  </si>
  <si>
    <t>Folha de porta em madeira sarrafeada com película lisa para verniz 82x210cm</t>
  </si>
  <si>
    <t>D.04.000.030114</t>
  </si>
  <si>
    <t>Folha de porta em madeira sarrafeada com película lisa para verniz 92x210cm</t>
  </si>
  <si>
    <t>D.04.000.030135</t>
  </si>
  <si>
    <t>Batente madeira itauba/garapeira/cedro/angelim 14 x 3,5 cm, vão 52 a 92 x 210 cm</t>
  </si>
  <si>
    <t>D.04.000.030137</t>
  </si>
  <si>
    <t>Batente madeira itauba/garapeira/cedro/angelim 14 x 3,5 cm, vão 122 x 210 cm</t>
  </si>
  <si>
    <t>D.04.000.030150</t>
  </si>
  <si>
    <t>Guarnição cedrinho de 210 x 100 x 1 x 5 cm</t>
  </si>
  <si>
    <t>Folha de madeira sarrafeada, revestida nas 2 faces com laminado liso 62x210cm</t>
  </si>
  <si>
    <t>D.04.000.030206</t>
  </si>
  <si>
    <t>Folha de madeira sarrafeada, revestida nas 2 faces com laminado liso 72x210cm</t>
  </si>
  <si>
    <t>D.04.000.030207</t>
  </si>
  <si>
    <t>Folha de madeira sarrafeada, revestida nas 2 faces com laminado liso 82x210cm</t>
  </si>
  <si>
    <t>D.04.000.030208</t>
  </si>
  <si>
    <t>Folha de madeira sarrafeada, revestida nas 2 faces com laminado liso 92x210cm</t>
  </si>
  <si>
    <t>D.04.000.030221</t>
  </si>
  <si>
    <t>Folha de porta lisa em madeira sarrafeada para pintura 62x210cm</t>
  </si>
  <si>
    <t>D.04.000.030222</t>
  </si>
  <si>
    <t>Folha de porta lisa em madeira sarrafeada para pintura 72x210cm</t>
  </si>
  <si>
    <t>D.04.000.030223</t>
  </si>
  <si>
    <t>Folha de porta lisa em madeira sarrafeada para pintura 82x210cm</t>
  </si>
  <si>
    <t>D.04.000.030224</t>
  </si>
  <si>
    <t>Folha de porta lisa em madeira sarrafeada para pintura 92x210cm</t>
  </si>
  <si>
    <t>D.04.000.030225</t>
  </si>
  <si>
    <t>Folha de porta macho/fêmea sem emenda de 0,72x2,10m</t>
  </si>
  <si>
    <t>D.04.000.030226</t>
  </si>
  <si>
    <t>Folha de porta macho/fêmea sem emenda de 0,82x2,10m</t>
  </si>
  <si>
    <t>D.04.000.030227</t>
  </si>
  <si>
    <t>Folha de porta macho/fêmea sem emenda de 0,92x2,10m</t>
  </si>
  <si>
    <t>D.04.000.030228</t>
  </si>
  <si>
    <t>Folha de porta macho/fêmea sem emenda de 0,62x2,10m</t>
  </si>
  <si>
    <t>D.04.000.030274</t>
  </si>
  <si>
    <t>Folha de porta lisa em madeira para pintura 110 x 210 cm</t>
  </si>
  <si>
    <t>D.04.000.030360</t>
  </si>
  <si>
    <t>Chapa de laminado melamínico</t>
  </si>
  <si>
    <t>D.04.000.030366</t>
  </si>
  <si>
    <t>Sarrafo de cedrinho de 10 x 1,5 cm, aparelhada 3ª construção (para acabamento lateral de beiral)</t>
  </si>
  <si>
    <t>D.04.000.034041</t>
  </si>
  <si>
    <t>Tabua aparelhada de pinus macho-fêmea, de 1 x 10 cm - para forro</t>
  </si>
  <si>
    <t>D.04.000.035511</t>
  </si>
  <si>
    <t>Tabua aparelhada em cambará, cedrinho, cupuíba, eucalipto-citriodora, eucalipto-saligna, garapa, pinus-elioti, de 10 x 2 cm - macho/fêmea</t>
  </si>
  <si>
    <t>D.04.000.035551</t>
  </si>
  <si>
    <t>Taco de Ipê fixado com cola 10 x 40cm - material</t>
  </si>
  <si>
    <t>D.04.000.036002</t>
  </si>
  <si>
    <t>Rodapé de madeira ipê/jatobá de 7 x 1,5 cm</t>
  </si>
  <si>
    <t>D.04.000.036006</t>
  </si>
  <si>
    <t>Soalho madeira aparelhada em cumaru, ipê, jatobá, tauari, garapa, angelim-pedra, de 20 x 2 cm</t>
  </si>
  <si>
    <t>D.04.000.036106</t>
  </si>
  <si>
    <t>Cordão meia cana de madeira aparelhada 1 x 1cm, em cumaru, ipê, jatobá, tauari, garapa, angelim-pedra, de 1 x 1cm</t>
  </si>
  <si>
    <t>D.04.000.098078</t>
  </si>
  <si>
    <t>Lousa em laminado melamínico, branco linha comercial</t>
  </si>
  <si>
    <t>D.05.000.023507</t>
  </si>
  <si>
    <t>Divisória cega tipo naval, Divilux 35 Fibraroc Formidur BPplus - instalado</t>
  </si>
  <si>
    <t>D.05.000.023509</t>
  </si>
  <si>
    <t>Divisória para sanitários, painéis em laminado melamínico estrutural, perfis em alumínio, inclusive ferragem</t>
  </si>
  <si>
    <t>D.05.000.023512</t>
  </si>
  <si>
    <t>Divisória painel/vidro/vidro, tipo naval, Divilux 35 MSO, Eucaplac UV instalado</t>
  </si>
  <si>
    <t>D.05.000.023585</t>
  </si>
  <si>
    <t>Divisória Divilux 35 MSO Eucaplac UV cega - instalado</t>
  </si>
  <si>
    <t>D.05.000.024618</t>
  </si>
  <si>
    <t>D.05.000.024619</t>
  </si>
  <si>
    <t>Divisória tipo piso/teto em vidro temperado simples de 6mm, com coluna estrutural em alumínio extrudado</t>
  </si>
  <si>
    <t>D.05.000.024620</t>
  </si>
  <si>
    <t>Divisória tipo piso/teto em vidro temperado duplo de 6mm e micro persianas, com coluna estrutural em alumínio extrudado</t>
  </si>
  <si>
    <t>D.05.000.024621</t>
  </si>
  <si>
    <t>E.01.000.037530</t>
  </si>
  <si>
    <t>Pintura de acabamento em tinta esmalte sobre estrutura metálica</t>
  </si>
  <si>
    <t>E.01.000.037531</t>
  </si>
  <si>
    <t>Pintura de acabamento em tinta epóxi sobre estrutura metálica</t>
  </si>
  <si>
    <t>E.02.000.026760</t>
  </si>
  <si>
    <t>Prego diversas bitolas (referência 18 x 27)</t>
  </si>
  <si>
    <t>E.02.000.027010</t>
  </si>
  <si>
    <t>Arame recozido nº 18 BWG</t>
  </si>
  <si>
    <t>E.02.000.027011</t>
  </si>
  <si>
    <t>Arame tipo MIG, diâmetro de 0,80 a 1,20 mm</t>
  </si>
  <si>
    <t>E.02.000.027015</t>
  </si>
  <si>
    <t>Grampo para cerca</t>
  </si>
  <si>
    <t>E.02.000.027018</t>
  </si>
  <si>
    <t>Arame farpado galvanizado fio Nº 16 BWG</t>
  </si>
  <si>
    <t>E.02.000.027025</t>
  </si>
  <si>
    <t>Arame galvanizado nº 16 BWG</t>
  </si>
  <si>
    <t>E.02.000.090264</t>
  </si>
  <si>
    <t>Arame galvanizado nº 14 BWG</t>
  </si>
  <si>
    <t>E.03.000.026504</t>
  </si>
  <si>
    <t>Gancho de 1/4´ com porca e arruela, 550 mm</t>
  </si>
  <si>
    <t>E.03.000.026513</t>
  </si>
  <si>
    <t>Chumbador Fischer Bolt diâmetro = 1/2´ e comprimento = 4´</t>
  </si>
  <si>
    <t>E.03.000.026516</t>
  </si>
  <si>
    <t>Parafuso em latão com cabeça sextavada, com rosca mecânica de 3/8´ x 50mm</t>
  </si>
  <si>
    <t>E.03.000.026548</t>
  </si>
  <si>
    <t>Parafuso cabeça chata com bucha plástica de 8 mm - 5,5 x 50 mm</t>
  </si>
  <si>
    <t>E.03.000.026577</t>
  </si>
  <si>
    <t>Parafuso com rosca soberba 8 x 165mm</t>
  </si>
  <si>
    <t>E.03.000.026651</t>
  </si>
  <si>
    <t>Gaxeta EPDM ref. 1619 da Day Brasil ou equivalente</t>
  </si>
  <si>
    <t>E.03.000.026652</t>
  </si>
  <si>
    <t>Gaxeta EPDM ref. 274 da Day Brasil ou equivalente</t>
  </si>
  <si>
    <t>E.03.000.026653</t>
  </si>
  <si>
    <t>Parafuso auto-atarraxante/auto-brocante em aço médio carbono, com acabamento zincado brando, de 12 x 38 mm - com arruela de vedação</t>
  </si>
  <si>
    <t>E.03.000.026709</t>
  </si>
  <si>
    <t>Grapa ferro para cantoneira 1´ x 1/8´ 1,19 kg/m</t>
  </si>
  <si>
    <t>E.03.000.026726</t>
  </si>
  <si>
    <t>Parafuso com arruela e bucha S8 de 4,8 x 50 mm, tipo panela</t>
  </si>
  <si>
    <t>E.03.000.026733</t>
  </si>
  <si>
    <t>Parafusos niquelados para sanitários</t>
  </si>
  <si>
    <t>E.03.000.026735</t>
  </si>
  <si>
    <t>Conjunto de fixação para lavatório (dois parafusos, duas buchas e quatro arruelas), ref. SP 7 01 da Deca</t>
  </si>
  <si>
    <t>E.03.000.026771</t>
  </si>
  <si>
    <t>Rebites de ferro zincado n° 8, comprimento de 6,10 mm, diâmetro nominal de 3,00 mm</t>
  </si>
  <si>
    <t>E.03.000.049502</t>
  </si>
  <si>
    <t>Porca quadrada para parafuso M16</t>
  </si>
  <si>
    <t>E.03.000.049534</t>
  </si>
  <si>
    <t>Parafuso cabeça abaulada M16 x 45 mm</t>
  </si>
  <si>
    <t>E.03.000.049535</t>
  </si>
  <si>
    <t>Parafuso cabeça abaulada M10 x 115 mm</t>
  </si>
  <si>
    <t>E.03.000.049539</t>
  </si>
  <si>
    <t>Arruela quadrada de 50 mm com furo de 18 mm</t>
  </si>
  <si>
    <t>E.03.000.049540</t>
  </si>
  <si>
    <t>Arruela quadrada 100 x 100 x 5 mm com furo de 18 mm</t>
  </si>
  <si>
    <t>E.03.000.049550</t>
  </si>
  <si>
    <t>Parafuso cabeça quadrada M16 x 125 mm</t>
  </si>
  <si>
    <t>E.03.000.049551</t>
  </si>
  <si>
    <t>Parafuso cabeça abaulada M16 x 150 mm</t>
  </si>
  <si>
    <t>E.03.000.049552</t>
  </si>
  <si>
    <t>Parafuso cabeça quadrada M16 x 300 mm</t>
  </si>
  <si>
    <t>E.03.000.049553</t>
  </si>
  <si>
    <t>Parafuso rosca dupla M16 x 450 mm</t>
  </si>
  <si>
    <t>E.03.000.069519</t>
  </si>
  <si>
    <t>Conjunto para fixação de tanque</t>
  </si>
  <si>
    <t>E.03.000.069568</t>
  </si>
  <si>
    <t>Parafuso e bucha de 8´ para fixação de louça sanitária</t>
  </si>
  <si>
    <t>E.03.000.090616</t>
  </si>
  <si>
    <t>Parafuso sextavado em aço inoxidável de 1/4" x 1 1/4" ref. TEL 5329 da Termotécnica ou equivalente</t>
  </si>
  <si>
    <t>E.03.000.090617</t>
  </si>
  <si>
    <t>Arruela lisa em aço inoxidável de 1/4" ref. TEL 5303 da Termotécnica ou equivalente</t>
  </si>
  <si>
    <t>E.03.000.090618</t>
  </si>
  <si>
    <t>Porca sextavada em aço inoxidável de 1/4" ref. TEL 5314 da Termotécnica ou equivalente</t>
  </si>
  <si>
    <t>E.04.000.025014</t>
  </si>
  <si>
    <t>Fornecimento e montagem de estrutura metálica em aço USISAC41E / COSARCOR400E / CSNCOR420</t>
  </si>
  <si>
    <t>E.04.000.037502</t>
  </si>
  <si>
    <t>E.04.000.037503</t>
  </si>
  <si>
    <t>E.04.000.037532</t>
  </si>
  <si>
    <t>Fornecimento e montagem de estrutura metálica em aço ASTM-A 36, sem pintura</t>
  </si>
  <si>
    <t>E.05.000.026198</t>
  </si>
  <si>
    <t>Chapa perfurada em aço SAE 1020, furos redondos de diâmetro 7,5 mm, área aberta 45%, e espessura de 1/8´, dimensão 2,0 x 1,0 m</t>
  </si>
  <si>
    <t>E.05.000.026615</t>
  </si>
  <si>
    <t>Cantoneira ferro 1´ x 1´ x 1/8´ - 1,19 kg/m</t>
  </si>
  <si>
    <t>E.05.000.026662</t>
  </si>
  <si>
    <t>Chapa de aço ASTM A-36 de 1/4´</t>
  </si>
  <si>
    <t>E.05.000.026678</t>
  </si>
  <si>
    <t>Ferro cantoneira abas iguais em aço carbono, de 1´ x 1´ x 1/8´</t>
  </si>
  <si>
    <t>E.05.000.026682</t>
  </si>
  <si>
    <t>Cantoneira em aço galvanizado de 1´ x 1/8´</t>
  </si>
  <si>
    <t>E.05.000.026702</t>
  </si>
  <si>
    <t>Insert maciço com furo inferior para ancoragem, carga de trabalho 3.000 kg, ref. TS24 fabricação Trejor</t>
  </si>
  <si>
    <t>E.05.000.026703</t>
  </si>
  <si>
    <t>Içador, carga de trabalho 3.000 kg, ref. TP24 fabricação Trejor</t>
  </si>
  <si>
    <t>E.05.000.026704</t>
  </si>
  <si>
    <t>Chapa de ferro Nº 14</t>
  </si>
  <si>
    <t>E.05.000.026707</t>
  </si>
  <si>
    <t>Posicionador, carga de trabalho 3.000 kg, ref. TP24 fabricação Trejor</t>
  </si>
  <si>
    <t>E.06.000.021500</t>
  </si>
  <si>
    <t>Dobradiça inferior em zamac, para porta de vidro temperado, ref. 1103 Santa Marina ou equivalente</t>
  </si>
  <si>
    <t>E.06.000.021501</t>
  </si>
  <si>
    <t>Dobradiça superior em zamac,para porta de vidro temperado, ref. 1101 Santa Marina ou equivalente</t>
  </si>
  <si>
    <t>E.06.000.021502</t>
  </si>
  <si>
    <t>Suporte simples de canto em zamac, para vidro temperado, ref. 1302 Santa Marina ou equivalente</t>
  </si>
  <si>
    <t>E.06.000.021503</t>
  </si>
  <si>
    <t>Suporte duplo em zamac para vidro temperado fixado em alvenaria, ref. 1306 Santa Marina ou equivalente</t>
  </si>
  <si>
    <t>E.06.000.021504</t>
  </si>
  <si>
    <t>Suporte quadruplo em zamac, para vidro temperado, ref. 1316 Santa Marina ou equivalente</t>
  </si>
  <si>
    <t>E.06.000.021505</t>
  </si>
  <si>
    <t>Pivô superior lateral, para porta em vidro temperado, ref. 1201 Santa Marina ou equivalente</t>
  </si>
  <si>
    <t>E.06.000.021506</t>
  </si>
  <si>
    <t>Mancal inferior com rolamento, para porta em vidro temperado, ref. 1013 Santa Marina ou equivalente</t>
  </si>
  <si>
    <t>E.06.000.021507</t>
  </si>
  <si>
    <t>Contra fechadura de centro, para porta de vidro temperado, ref. 1531 Santa Marina ou equivalente</t>
  </si>
  <si>
    <t>E.06.000.021508</t>
  </si>
  <si>
    <t>Suporte duplo, suporte central ou suporte união, sem núcleo, para vidro temperado, ref. 1305 Santa Marina e Espelhos ou equivalente</t>
  </si>
  <si>
    <t>E.06.000.021509</t>
  </si>
  <si>
    <t>Trinco para piso, ref. 1519 Santa Marina ou equivalente</t>
  </si>
  <si>
    <t>E.06.000.021510</t>
  </si>
  <si>
    <t>Espelho para trinco de piso, ref. 1801C Santa Marina ou equivalente</t>
  </si>
  <si>
    <t>E.06.000.021546</t>
  </si>
  <si>
    <t>Tela galvanizada para fixação de alvenaria, malha de 15x15mm e dimensão 6x50cm</t>
  </si>
  <si>
    <t>E.06.000.021547</t>
  </si>
  <si>
    <t>Tela galvanizada para fixação de alvenaria, malha de 15x15mm e dimensão 7,5x50cm</t>
  </si>
  <si>
    <t>E.06.000.021548</t>
  </si>
  <si>
    <t>Tela galvanizada para fixação de alvenaria, malha de 15x15mm e dimensão 10,5x50cm</t>
  </si>
  <si>
    <t>E.06.000.021549</t>
  </si>
  <si>
    <t>Tela galvanizada para fixação de alvenaria, malha de 15x15mm e dimensão 12x50cm</t>
  </si>
  <si>
    <t>E.06.000.021550</t>
  </si>
  <si>
    <t>Tela galvanizada para fixação de alvenaria, malha de 15x15mm e dimensão 17x50cm</t>
  </si>
  <si>
    <t>E.06.000.021551</t>
  </si>
  <si>
    <t>Pino de aço liso com arruela  1/4" x 27 mm para tela galvanizada para fixação de alvenaria</t>
  </si>
  <si>
    <t>E.06.000.042847</t>
  </si>
  <si>
    <t>Clips de fixação para vergalhão em aço galvanizado diâmetro de 3/8´, ref. TEL 5238</t>
  </si>
  <si>
    <t>E.06.000.065001</t>
  </si>
  <si>
    <t>Reservatório metálico cilíndrico horizontal, capacidade de 1.000 litros</t>
  </si>
  <si>
    <t>E.06.000.065041</t>
  </si>
  <si>
    <t>Reservatório metálico cilíndrico horizontal, capacidade de 10.000 litros</t>
  </si>
  <si>
    <t>E.06.000.065042</t>
  </si>
  <si>
    <t>Reservatório metálico cilíndrico horizontal, capacidade de 5.000 litros</t>
  </si>
  <si>
    <t>E.06.000.065056</t>
  </si>
  <si>
    <t>Reservatório metálico cilíndrico horizontal, capacidade de 3.000 litros</t>
  </si>
  <si>
    <t>E.07.000.020127</t>
  </si>
  <si>
    <t>Perfil em alumínio anodizado natural, perfil qualquer</t>
  </si>
  <si>
    <t>E.07.000.026661</t>
  </si>
  <si>
    <t>Chapa lisa em alumínio 2000 x 1000 x 3 mm (16,20 kg/pc)</t>
  </si>
  <si>
    <t>E.07.000.026667</t>
  </si>
  <si>
    <t>Cantoneira sextavada em alumínio para placa cerâmica, acabamento natural ref. Canto metal A3, ou equivalente</t>
  </si>
  <si>
    <t>E.07.000.027632</t>
  </si>
  <si>
    <t>Gradil em aluminio natural com portão central de 2 folhas de 80cm cada - sob medida</t>
  </si>
  <si>
    <t>E.07.000.033503</t>
  </si>
  <si>
    <t>Cantoneira em alumínio ´Y´ para massa, espessura de 1,5mm, ref. R-78da Pin-Can, M-1 da Canto Metal ou similiar</t>
  </si>
  <si>
    <t>E.07.000.090592</t>
  </si>
  <si>
    <t>E.07.000.093837</t>
  </si>
  <si>
    <t>Fita porosa de 25mm x 25 m</t>
  </si>
  <si>
    <t>E.08.000.025041</t>
  </si>
  <si>
    <t>E.08.000.025042</t>
  </si>
  <si>
    <t>E.08.000.025043</t>
  </si>
  <si>
    <t>E.08.000.025044</t>
  </si>
  <si>
    <t>E.08.000.025053</t>
  </si>
  <si>
    <t>E.08.000.025059</t>
  </si>
  <si>
    <t>E.08.000.026215</t>
  </si>
  <si>
    <t>Revestimento tipo ACM com acabamento em PVDF e espessura de 4 mm - instalado</t>
  </si>
  <si>
    <t>E.08.000.027654</t>
  </si>
  <si>
    <t>Guarda-corpo com perfis em alumínio, com acabamento em pintura eletrostática na cor branca com altura de 95cm</t>
  </si>
  <si>
    <t>E.08.000.030901</t>
  </si>
  <si>
    <t>Barra de proteção para lavatório, tipo ´U´ para pessoas com mobilidade reduzida, em tubo de alumínio com pintura de epóxi, medidas: 63x51cm ou 54x40cm</t>
  </si>
  <si>
    <t>E.08.000.031195</t>
  </si>
  <si>
    <t>Caixa de proteção em aluminio anodizado, com suporte para câmera fixa de 250mm, interna ou externa, ref. Confiseg, Mitsupak ou equivalente</t>
  </si>
  <si>
    <t>E.08.000.090569</t>
  </si>
  <si>
    <t>Folha em alumínio corrugado 015 revestido em papel kraft</t>
  </si>
  <si>
    <t>E.09.000.045602</t>
  </si>
  <si>
    <t>Caixa de derivação, embutida ou externa, 2x30x40 / 2x40x40 / 2x30x60mm, para rodapé duplo</t>
  </si>
  <si>
    <t>E.09.000.090147</t>
  </si>
  <si>
    <t>Parafuso com arruela em aço galvanizado, para flange S16/80</t>
  </si>
  <si>
    <t>E.09.000.090150</t>
  </si>
  <si>
    <t>Parafuso com porca e arruela em aço galvanizado S20/90</t>
  </si>
  <si>
    <t>E.10.000.020343</t>
  </si>
  <si>
    <t>Tela galvanizada fio 24 BWG, malha hexagonal de 1/2´</t>
  </si>
  <si>
    <t>E.10.000.027017</t>
  </si>
  <si>
    <t>E.10.000.027018</t>
  </si>
  <si>
    <t>E.10.000.027511</t>
  </si>
  <si>
    <t>Tela de aço galvanizado, fio 10 BWG,  malha 2´ tipo alambrado</t>
  </si>
  <si>
    <t>E.10.000.027518</t>
  </si>
  <si>
    <t>Tela de aço galvanizado, fio 12BWG, malha 2´ tipo alambrado</t>
  </si>
  <si>
    <t>E.10.000.027521</t>
  </si>
  <si>
    <t>Tela em arame galvanizado, malha 2´, fio 22BWG, tipo galinheiro</t>
  </si>
  <si>
    <t>E.10.000.027526</t>
  </si>
  <si>
    <t>E.10.000.027529</t>
  </si>
  <si>
    <t>Tela de alambrado em arame galvanizado, fio 16BWG, malha 1´</t>
  </si>
  <si>
    <t>E.10.000.049565</t>
  </si>
  <si>
    <t>Cordoalha para estai de aço galvanizado 7 fios, diâmetro 3/8´ tipo SM, galvanização eletrolítica</t>
  </si>
  <si>
    <t>E.10.000.049575</t>
  </si>
  <si>
    <t>Esticador para cabo de aço 5/16´ (8 mm) com terminal gancho-olhal</t>
  </si>
  <si>
    <t>E.10.000.090472</t>
  </si>
  <si>
    <t>Cabo de aço galvanizado com alma de aço, diâmetro 5/16´ (7,94mm)</t>
  </si>
  <si>
    <t>E.10.000.090476</t>
  </si>
  <si>
    <t>Cabo de aço galvanizado com alma de aço, diâmetro 3/16´ (4,76mm)</t>
  </si>
  <si>
    <t>E.10.000.090477</t>
  </si>
  <si>
    <t>Cordoalha de aço galvanizado, diâmetro de 1/4´ (6,35mm), tipo HS, galvanização à fogo, classe A com 7 fios</t>
  </si>
  <si>
    <t>E.10.000.092774</t>
  </si>
  <si>
    <t>E.18.000.027519</t>
  </si>
  <si>
    <t>Barreira de proteção perimetral em aço inoxidável, AISI 430, dupla (clipada) instalado com 8 espiras, ref. Iron Wall, Master proteção, Incotela ou equivalente</t>
  </si>
  <si>
    <t>E.18.000.027523</t>
  </si>
  <si>
    <t>Colocação de Ourico, simples ou dupla, com 8 espiras - instalado</t>
  </si>
  <si>
    <t>E.18.000.030900</t>
  </si>
  <si>
    <t>Barra de apoio em aço inoxidável AISI 304, diâmetro de 32 mm (1 1/4´), espessura 1,5 mm e comprimento 40 cm</t>
  </si>
  <si>
    <t>E.18.000.031010</t>
  </si>
  <si>
    <t>Barra de apoio, para pessoas com mobilidade reduzida, em tubo de aço inoxidável 1 1/2´, L= 500mm</t>
  </si>
  <si>
    <t>E.18.000.031011</t>
  </si>
  <si>
    <t>Barra de apoio, para pessoas com mobilidade reduzida, em tubo de aço inoxidável 1 1/2´, L= 800mm</t>
  </si>
  <si>
    <t>E.18.000.031012</t>
  </si>
  <si>
    <t>Barra de apoio, para pessoas com mobilidade reduzida, em tubo de aço inoxidável 1 1/2´, L= 900mm</t>
  </si>
  <si>
    <t>E.18.000.031013</t>
  </si>
  <si>
    <t>Barra de apoio, para pessoas com mobilidade reduzida, em tubo de aço inoxidável 1 1/2´, L= 800x800mm</t>
  </si>
  <si>
    <t>E.18.000.031932</t>
  </si>
  <si>
    <t>Corrimão duplo em tubo de aço inoxidável com diâmetro de 1 1/2´ e montantes com diâmetro de 2´, acabamento aço inox 304 escovado, fixado com flange e canopla</t>
  </si>
  <si>
    <t>E.18.000.031933</t>
  </si>
  <si>
    <t>Corrimão em tubo de aço inoxidável, diâmetro 1 1/2´ e montantes com diâmetro de 2´, acabamento em aço inox 304 escovado, fixado com flange e canopla</t>
  </si>
  <si>
    <t>E.18.000.036519</t>
  </si>
  <si>
    <t>Revestimento em aço inoxidável AISI304, liga18,8 em chapa 20 com espessura de 1mm, acabamento escovado - colocado</t>
  </si>
  <si>
    <t>E.18.000.039079</t>
  </si>
  <si>
    <t>Placa comemorativa em aço inoxidável escovado, medidas aproximadas de 50cm de largura e 70cm de altura, texto+desenho+parafuos</t>
  </si>
  <si>
    <t>E.18.000.050496</t>
  </si>
  <si>
    <t>Mesa lateral em aço inoxidável com prateleira inferior, de 2100 x 700 x 850mm</t>
  </si>
  <si>
    <t>E.18.000.063554</t>
  </si>
  <si>
    <t>E.18.000.067524</t>
  </si>
  <si>
    <t>Captor pluvial equipado com mecanismo anti-vórtice, corpo em aço inoxidável, grelha em alumínio, DN= 50 mm, ref. Linha EPAMS da Saint Gobain</t>
  </si>
  <si>
    <t>E.18.000.067525</t>
  </si>
  <si>
    <t>Captor pluvial equipado com mecanismo anti-vórtice, corpo em aço inoxidável, grelha em alumínio, DN= 75 mm, ref. Linha SMU EPAMS da Saint Gobain</t>
  </si>
  <si>
    <t>E.19.000.025645</t>
  </si>
  <si>
    <t>Telha ondulada translúcida em polipropileno, 244x110cm, espessura 1,10mm, ref. 177 Esaf, Atco ou equivalente</t>
  </si>
  <si>
    <t>E.20.000.025040</t>
  </si>
  <si>
    <t>E.20.000.025049</t>
  </si>
  <si>
    <t>E.20.000.025052</t>
  </si>
  <si>
    <t>Brise metálico fixo, em chapa microperfurada aluzinc pré-pintada, ângulo fixo, espessura 0,5mm, ref. Brise H2 e SL4 da Hunter Douglas, LC100 da Refax, BSM-84 da Sul Metais ou equivalente, sem estrutura auxiliar</t>
  </si>
  <si>
    <t>E.20.000.025616</t>
  </si>
  <si>
    <t>E.20.000.025640</t>
  </si>
  <si>
    <t>E.20.000.091554</t>
  </si>
  <si>
    <t>F.03.000.020572</t>
  </si>
  <si>
    <t>Concreto asfáltico usinado à quente tipo CBUQ, faixa Dersa (faixa 4 ou 5) posto obra</t>
  </si>
  <si>
    <t>F.03.000.020573</t>
  </si>
  <si>
    <t>Binder fechado, fornecimento posto obra</t>
  </si>
  <si>
    <t>F.03.000.024018</t>
  </si>
  <si>
    <t>Manta asfáltica plastomérica com armadura filme de poliéster, tipo III, espessura de 3mm, face exposta em ardósia cinza, Premium Ardosiado Poliéster PL</t>
  </si>
  <si>
    <t>F.03.000.024023</t>
  </si>
  <si>
    <t>Manta asfáltica plastomérica com armadura filme de poliéster tipo III, espessura 4mm, face exposta em geotêxtil, Premium Geotêxtil da Viapol ou equivalente</t>
  </si>
  <si>
    <t>F.03.000.024031</t>
  </si>
  <si>
    <t>Papel betumado KRAFT</t>
  </si>
  <si>
    <t>F.03.000.024034</t>
  </si>
  <si>
    <t>Asfalto oxidado tipo II (NBR9910), ref. Denverasfalto OX ou 084 da Petrox ou equivalente</t>
  </si>
  <si>
    <t>F.03.000.024078</t>
  </si>
  <si>
    <t>Impermeabilização Denvercril / Igolflex / Vedapren / Viaflex branco ou equivalente</t>
  </si>
  <si>
    <t>F.03.000.024081</t>
  </si>
  <si>
    <t>Membrana de asfalto modificado com elastômeros cor preta, ref. Vedapren / Otto Baumgart, Denverpren SBS / Denver, Igolflex Preto / Sika</t>
  </si>
  <si>
    <t>F.03.000.024094</t>
  </si>
  <si>
    <t>Pré-misturado a quente</t>
  </si>
  <si>
    <t>F.03.000.024095</t>
  </si>
  <si>
    <t>Pré-misturado a frio</t>
  </si>
  <si>
    <t>F.03.000.024109</t>
  </si>
  <si>
    <t>Manta asfáltica com armadura filme de poliéster, tipo III-B, espessura de 3 mm, ref. Denvermanta III-B Denver Global, Torodin III-B Viapol, Premium Poliéster III-B Viapol ou equivalente</t>
  </si>
  <si>
    <t>F.03.000.024110</t>
  </si>
  <si>
    <t>Manta asfáltica com armadura filme de poliéster, tipo III-B, espessura de 4 mm, ref. Denvermanta III-B Denver Global, Torodin III-B Viapol, Premium Poliéster III-B Viapol ou equivalente</t>
  </si>
  <si>
    <t>F.03.000.024111</t>
  </si>
  <si>
    <t>Manta asfáltica tipo III-B, esp. 3mm, face exposta em geotêxtil, ref. Denvermanta Geotêxtil III-B -Denver Global, Torodin Geotêxtil III-B e Premium III-B Viapol</t>
  </si>
  <si>
    <t>F.03.000.024534</t>
  </si>
  <si>
    <t>Isolamento térmico em espuma elastomérica, espessura de 9 a 12 mm, para tubulação água quente e refrigeração, diâmetro de 1/4´ (cobre)</t>
  </si>
  <si>
    <t>F.03.000.024535</t>
  </si>
  <si>
    <t>Isolamento térmico em espuma elastomérica, espessura de 9 a 12 mm, para tubulação água quente e refrigeração, diâmetro de 5/8´ (cobre) ou 1/4´ (ferro)</t>
  </si>
  <si>
    <t>F.03.000.024549</t>
  </si>
  <si>
    <t>Manta elastomérica para tubulação de água quente e refrigeração, espessura de 19 a 26 mm</t>
  </si>
  <si>
    <t>F.03.000.024550</t>
  </si>
  <si>
    <t>Isolamento térmico em espuma elastomérica, espessura de 19 a 26 mm, para tubulação de agua quente e refrigeração, diâmetro de 3/8" (cobre) e 1/8" (ferro)</t>
  </si>
  <si>
    <t>F.03.000.024551</t>
  </si>
  <si>
    <t>Isolamento térmico em espuma elastomérica, espessura de 19 a 26 mm, para tubulação de agua quente e refrigeração, diâmetro de 3/4" (cobre) e 3/8" (ferro)</t>
  </si>
  <si>
    <t>F.03.000.024702</t>
  </si>
  <si>
    <t>Asfalto betuminoso (CAP 85/100= CAP 7)(CAP 50/60= CAP 20)</t>
  </si>
  <si>
    <t>F.03.000.024704</t>
  </si>
  <si>
    <t>Emulsão RR-1-C</t>
  </si>
  <si>
    <t>F.03.000.024705</t>
  </si>
  <si>
    <t>Asfalto diluido CM-30</t>
  </si>
  <si>
    <t>F.03.000.039005</t>
  </si>
  <si>
    <t>Pintura impermeabilizante com asfalto oxidado e solventes orgânicos, ref. Viabit/Viapol, Neutrol/Otto Baumgart/IGOL55 Sika, ou equivalente</t>
  </si>
  <si>
    <t>F.04.000.025523</t>
  </si>
  <si>
    <t>Cumeeira para telha poliester perfil trapezoidal 49/calheta</t>
  </si>
  <si>
    <t>F.04.000.025549</t>
  </si>
  <si>
    <t>F.04.000.025550</t>
  </si>
  <si>
    <t>F.04.000.025608</t>
  </si>
  <si>
    <t>Telha de poliester (perfil 49 ou kalheta), com espessura de 1,5mm</t>
  </si>
  <si>
    <t>F.04.000.025638</t>
  </si>
  <si>
    <t>F.04.000.025642</t>
  </si>
  <si>
    <t>F.04.000.026505</t>
  </si>
  <si>
    <t>Calço plástico para telha ondulada, 18 mm</t>
  </si>
  <si>
    <t>F.04.000.026506</t>
  </si>
  <si>
    <t>Calço plástico para telha trapezoidal, 38 mm</t>
  </si>
  <si>
    <t>F.07.000.022013</t>
  </si>
  <si>
    <t>Poliestireno expandido densidade 9 a 10 kg/m³ - P1 para enchimento</t>
  </si>
  <si>
    <t>F.07.000.024075</t>
  </si>
  <si>
    <t>Manta de lã de vidro e/ou lã de rocha de 2´</t>
  </si>
  <si>
    <t>F.07.000.024507</t>
  </si>
  <si>
    <t>Poliestireno expandido P-III (isopor), espessura de 10mm</t>
  </si>
  <si>
    <t>F.07.000.024513</t>
  </si>
  <si>
    <t>Poliestireno expandido P-III (isopor), esp.= 20mm</t>
  </si>
  <si>
    <t>F.07.000.024536</t>
  </si>
  <si>
    <t>Isolamento térmico em espuma elastomérica, espessura de 9 a 12 mm, para tubulação água quente e refrigeração, diâmetro de 1/2´ (cobre)</t>
  </si>
  <si>
    <t>F.07.000.024537</t>
  </si>
  <si>
    <t>Isolamento térmico em espuma elastomérica, espessura de 9 a 12 mm, para tubulação água quente e refrigeração, diâmetro de 1´ (cobre)</t>
  </si>
  <si>
    <t>F.07.000.024538</t>
  </si>
  <si>
    <t>Isolamento térmico em espuma elastomérica, espessura de 19 a 26 mm, para tubulação água quente e refrigeração, diâmetro de 7/8´ (cobre) / 1/2´ (ferro)</t>
  </si>
  <si>
    <t>F.07.000.024539</t>
  </si>
  <si>
    <t>Isolamento térmico em espuma elastomérica, espessura de 19 a 26 mm, para tubulação água quente e refrigeração, diâmetro de 1 1/8´ (cobre) / 3/4´ (ferro)</t>
  </si>
  <si>
    <t>F.07.000.024540</t>
  </si>
  <si>
    <t>Isolamento térmico em espuma elastomérica, espessura de 19 a 26 mm, para tubulação água quente e refrigeração, diâmetro de 1 3/8´ (cobre) ou 1´ (ferro)</t>
  </si>
  <si>
    <t>F.07.000.024541</t>
  </si>
  <si>
    <t>Isolamento térmico em espuma elastomérica, espessura de 19 a 26 mm, para tubulação água quente e refrigeração, diâmetro de 1 5/8´ (cobre) ou 1 1/4´ (ferro)</t>
  </si>
  <si>
    <t>F.07.000.024542</t>
  </si>
  <si>
    <t>Isolamento térmico em espuma elastomérica, espessura de 19 a 26 mm, para tubulação água quente e refrigeração, diâmetro de 1 1/2´ (ferro)</t>
  </si>
  <si>
    <t>F.07.000.024543</t>
  </si>
  <si>
    <t>Isolamento térmico em espuma elastomérica, espessura de 19 a 26 mm, para tubulação água quente e refrigeração, diâmetro de 2´ (ferro)</t>
  </si>
  <si>
    <t>F.07.000.024544</t>
  </si>
  <si>
    <t>Isolamento térmico em espuma elastomérica, espessura de 19 a 26 mm, para tubulação água quente e refrigeração, diâmetro de 2 1/2´ (ferro)</t>
  </si>
  <si>
    <t>F.07.000.024545</t>
  </si>
  <si>
    <t>Isolamento térmico em espuma elastomérica, espessura de 19 a 26 mm, para tubulação água quente e refrigeração, diâmetro de 3 1/2´ (cobre) / 3´ (ferro)</t>
  </si>
  <si>
    <t>F.07.000.024546</t>
  </si>
  <si>
    <t>Isolamento térmico em espuma elastomérica, espessura de 19 a 26 mm, para tubulação água quente e refrigeração, diâmetro de 4´ (ferro)</t>
  </si>
  <si>
    <t>F.07.000.024547</t>
  </si>
  <si>
    <t>Isolamento térmico em espuma elastomérica, espessura de 19 a 26 mm, para tubulação água quente e refrigeração, diâmetro de 5´ (ferro)</t>
  </si>
  <si>
    <t>F.07.000.024548</t>
  </si>
  <si>
    <t>Isolamento térmico em espuma elastomérica, espessura de 19 a 26 mm, para tubulação água quente e refrigeração, diâmetro de 6´ (ferro)</t>
  </si>
  <si>
    <t>F.07.000.024551</t>
  </si>
  <si>
    <t>Manta em fibra cerâmica aluminizada, espessura de 38 mm, densidade 96 kg/m³, comprimento de fibra (médio) 100mm, para isolamento térmico de duto de pressurização</t>
  </si>
  <si>
    <t>F.07.000.024571</t>
  </si>
  <si>
    <t>Manta de lã de vidro e/ou lã de rocha de 1´</t>
  </si>
  <si>
    <t>F.08.000.020301</t>
  </si>
  <si>
    <t>Placa neoprene fretado para apoio-Dm³</t>
  </si>
  <si>
    <t>F.08.000.024103</t>
  </si>
  <si>
    <t>Mástique silicone Silix 567 da Rhodia / Dow Corning 790, ou equivalente</t>
  </si>
  <si>
    <t>F.08.000.028059</t>
  </si>
  <si>
    <t>Perfil acabamento borracha termoplástica vulcanizada embutir, para junta dilatação piso-piso, fixação em perfis aluminio, ref. GFTW100V/GFT100x2´ da CS Brasil</t>
  </si>
  <si>
    <t>F.08.000.028060</t>
  </si>
  <si>
    <t>Perfil acabamento borracha santoprene embutir, para junta dilatação piso-parede, fixação em perfis aluminio, ref. GFTW100V da CS Brasil</t>
  </si>
  <si>
    <t>F.08.000.028061</t>
  </si>
  <si>
    <t>Perfil acabamento borracha santoprene embutir, para junta dilatação parede-parede ou forro-forro, fix. em perfis aluminio, ref. FWF100V da CS Brasil</t>
  </si>
  <si>
    <t>F.08.000.028062</t>
  </si>
  <si>
    <t>Perfil acabamento borracha santoprene embutir, para junta dilatação parede-parede ou forro-forro-canto, fix. perfis alum., ref. FWFC100V da CS Brasil</t>
  </si>
  <si>
    <t>F.08.000.028065</t>
  </si>
  <si>
    <t>Mástique elástico poliuretano para juntas, ref. Vedaflex da Otto Baumgart, Sikaflex 1A da Sika, Durolastic poliuretano da Wolf Hacker ou equivalente</t>
  </si>
  <si>
    <t>F.08.000.033572</t>
  </si>
  <si>
    <t>Friso para junta de dilatação em revestimento granito lavado tipo Fulget</t>
  </si>
  <si>
    <t>F.08.000.036004</t>
  </si>
  <si>
    <t>Junta estrutural, UT10VMA Uniontech / JJ1015M Jeene</t>
  </si>
  <si>
    <t>F.08.000.036005</t>
  </si>
  <si>
    <t>Junta estrutural, UT20VMA Uniontech / JJ2027M Jeene</t>
  </si>
  <si>
    <t>F.08.000.036018</t>
  </si>
  <si>
    <t>Junta UT25OAE Uniontech / JJ2540VV Jeene, Labios poliméricos</t>
  </si>
  <si>
    <t>F.08.000.036019</t>
  </si>
  <si>
    <t>Junta UT35OAE Uniontech / JJ3550VV Jeene, labios poliméricos</t>
  </si>
  <si>
    <t>F.08.000.036025</t>
  </si>
  <si>
    <t>Perfilado termoplast. PVC, Vedacit O-12/Sika O-12</t>
  </si>
  <si>
    <t>F.08.000.036027</t>
  </si>
  <si>
    <t>Perfilado termoplast. PVC, Vedacit O-22/Sika O-22</t>
  </si>
  <si>
    <t>F.08.000.036063</t>
  </si>
  <si>
    <t>Juntas latão 3/4´x 1/8´</t>
  </si>
  <si>
    <t>F.08.000.062026</t>
  </si>
  <si>
    <t>Guia de polietileno ´Tarucel´, diâmetro de 15 mm</t>
  </si>
  <si>
    <t>F.09.000.024029</t>
  </si>
  <si>
    <t>Manta geotêxtil com resistência à tração longitudinal de 31kN/m e transversal de 27kN/m, ref. Linha Bidim RT ou equivalente</t>
  </si>
  <si>
    <t>F.09.000.024049</t>
  </si>
  <si>
    <t>Manta geotêxtil com resistência à tração longitudinal de 16kN/m e transversal de 14kN/m, ref. Linha Bidim RT ou equivalente</t>
  </si>
  <si>
    <t>F.09.000.024080</t>
  </si>
  <si>
    <t>Manta geotêxtil com resistênciaà tração longitudinal de 10kN/m e transversal de 9kN/m, ref. Linha Bidim RT ou equivalente</t>
  </si>
  <si>
    <t>F.09.000.092628</t>
  </si>
  <si>
    <t>Tela de juta (aniagem)</t>
  </si>
  <si>
    <t>F.10.000.023573</t>
  </si>
  <si>
    <t>Forro termoacústico em lã de vidro com acabamento plástico; e= 20 mm, densidade 60 kg/m³, com estrutura de sustentação colocado; ref. Forrovid K-60</t>
  </si>
  <si>
    <t>F.10.000.024520</t>
  </si>
  <si>
    <t>F.11.000.025601</t>
  </si>
  <si>
    <t>Telha em fibra vegetal,ondulada de 3mm, Onduline, Fibroflex</t>
  </si>
  <si>
    <t>F.11.000.025602</t>
  </si>
  <si>
    <t>Cumeeira em fibra vegetal, lisa de 3mm, Onduline, Fibroflex</t>
  </si>
  <si>
    <t>F.12.000.024008</t>
  </si>
  <si>
    <t>Fita auto-adesiva em poliester de 5 cm, para trincas, ref. Fitafix ou equivalente</t>
  </si>
  <si>
    <t>F.12.000.024026</t>
  </si>
  <si>
    <t>Selante endurecedor à base de polímeros siliconados, ref. Otto baugart, Masterkure HD 200WB da Basf ou equivalente</t>
  </si>
  <si>
    <t>F.12.000.024102</t>
  </si>
  <si>
    <t>Geomembrana em polietileno PEAD de 1,00mm</t>
  </si>
  <si>
    <t>F.12.000.028008</t>
  </si>
  <si>
    <t>Desmoldante para formas</t>
  </si>
  <si>
    <t>F.12.000.028075</t>
  </si>
  <si>
    <t>Cola de contato para espuma elastomérica, isolamento térmico (uso adesivo industrial), ref. Armaflex 520 ou equivalente</t>
  </si>
  <si>
    <t>F.12.000.091473</t>
  </si>
  <si>
    <t>Serviço soldagem geomembrana alta densidade PEAD</t>
  </si>
  <si>
    <t>F.13.000.025534</t>
  </si>
  <si>
    <t>Telha ondulada em CRFS (2,13x1,10m) de 8mm</t>
  </si>
  <si>
    <t>F.13.000.025535</t>
  </si>
  <si>
    <t>Cumeeira universal CRFS 0,06, (1,10), perfil ondulado</t>
  </si>
  <si>
    <t>F.13.000.025538</t>
  </si>
  <si>
    <t>Telha tipo Kalheta 44cm CRFS (3,0 x 0,472m)</t>
  </si>
  <si>
    <t>F.13.000.025539</t>
  </si>
  <si>
    <t>Rufo em CRFS 0,08, Tod.1,10m, perfil ondulado</t>
  </si>
  <si>
    <t>F.13.000.025542</t>
  </si>
  <si>
    <t>Cumeeira normal em CRFS, perfil ondulado (1,10m)</t>
  </si>
  <si>
    <t>F.13.000.025545</t>
  </si>
  <si>
    <t>Telha ondulada em CRFS (2,13x1,10m) de 6mm</t>
  </si>
  <si>
    <t>F.13.000.025551</t>
  </si>
  <si>
    <t>Cumeeira normal em CRFS, perfil Kalheta 44 (0,608m)</t>
  </si>
  <si>
    <t>F.13.000.025552</t>
  </si>
  <si>
    <t>Telha modulada (onda 50) em CRFS (2,30 x 0,605m)</t>
  </si>
  <si>
    <t>F.13.000.025555</t>
  </si>
  <si>
    <t>Cumeeira normal em CRFS, perfil modulada/onda 50(0,6m)</t>
  </si>
  <si>
    <t>F.13.000.025564</t>
  </si>
  <si>
    <t>Espigão normal CRFS perfil modulada/onda 50(1,22m)</t>
  </si>
  <si>
    <t>F.13.000.026001</t>
  </si>
  <si>
    <t>Espigão universal em CRFS perfil ondulado (1,80m)</t>
  </si>
  <si>
    <t>F.14.000.025516</t>
  </si>
  <si>
    <t>Telha em chapa de aço zincado, pré-pintado, perfil trapezoidal, espessura de 0,50mm, ref.: LR-40 da Perfilor, LR 40 Eucatex, MBP 40 - MBP</t>
  </si>
  <si>
    <t>F.14.000.025529</t>
  </si>
  <si>
    <t>Cumeeira em chapa de aço zincado, pré-pintada, perfil trapezoidal, esp. 0,50mm- Ref.: LR-40 Perfilor, Eucatex, MBP-40- MBP</t>
  </si>
  <si>
    <t>F.14.000.025531</t>
  </si>
  <si>
    <t>Cumeeira em de aço zincado, pré-pintada, perfil ondulado, esp. 0,50mm- Ref.: LR-17 Perfilor, Eucatex, MBP17,5- MBP</t>
  </si>
  <si>
    <t>F.14.000.025532</t>
  </si>
  <si>
    <t>Telha em chapa de aço zincado, grau ´B´, 260g/m2, perfil trapezoidal, esp.0,80 mm, h=120 mm, autoportante- ref.: A120 da Eucatex</t>
  </si>
  <si>
    <t>F.14.000.025563</t>
  </si>
  <si>
    <t>Telha sanduíche chapa de aço zincado, perfil trapezoidal, pré-pintada, esp. 0,50 mm, miolo polliestireno expandido classe F2, esp. 30 mm, ref. MBP / Eucatex</t>
  </si>
  <si>
    <t>F.14.000.025576</t>
  </si>
  <si>
    <t>Telha em chapa de aço zincado, pré-pintada, perfil trapezoidal, esp. 0,80 mm- Ref.: LR-100N Perfilor, MBP 100- MBP</t>
  </si>
  <si>
    <t>F.14.000.025580</t>
  </si>
  <si>
    <t>Telha em chapa de aço zincado, pré-pintada, perfil ondulado, esp. 0,50mm Ref.: LR-17 Pefilor, L17,5 Eucatex, MBP 17,5- MBP.</t>
  </si>
  <si>
    <t>F.14.000.025581</t>
  </si>
  <si>
    <t>F.14.000.068001</t>
  </si>
  <si>
    <t>Calha em chapa galvanizada 26 desenvolvimento 0,33 m</t>
  </si>
  <si>
    <t>F.14.000.068002</t>
  </si>
  <si>
    <t>Calha em chapa galvanizada 26 desenvolvimento 0,50 m</t>
  </si>
  <si>
    <t>F.14.000.068025</t>
  </si>
  <si>
    <t>Calha em chapa galvanizada 24 desenvolvimento 0,33 m</t>
  </si>
  <si>
    <t>F.14.000.068026</t>
  </si>
  <si>
    <t>Calha em chapa galvanizada 24 desenvolvimento 0,50 m</t>
  </si>
  <si>
    <t>F.14.000.068027</t>
  </si>
  <si>
    <t>Calha em chapa galvanizada 24 desenvolvimento 1,00 m</t>
  </si>
  <si>
    <t>F.14.000.092046</t>
  </si>
  <si>
    <t>Telha sanduíche chapa de aço zincado pré-pintada, perfil trapez. h= 25 mm p/face inf. e sup., esp. 0,50 mm, miolo lã de rocha FRS 32 de 50 mm, p/montar-ref. MBP</t>
  </si>
  <si>
    <t>F.14.000.092047</t>
  </si>
  <si>
    <t>Telha sanduíche chapa de aço zinc. pré pintada, perfil trapez. h=40mm p/face inf. e sup., esp 0,50mm, miolo poliur. injetado 30 kg/m3 de 30mm, montada, ref. MBP</t>
  </si>
  <si>
    <t>G.01.000.022514</t>
  </si>
  <si>
    <t>Tijolo especial maciço para alvenaria a vista</t>
  </si>
  <si>
    <t>G.01.000.022515</t>
  </si>
  <si>
    <t>Tijolo comum maciço</t>
  </si>
  <si>
    <t>G.01.000.022516</t>
  </si>
  <si>
    <t>Tijolo cerâmico furado ´baianinho´ de 10 x 19 x 19 cm</t>
  </si>
  <si>
    <t>G.01.000.022536</t>
  </si>
  <si>
    <t>Tijolo laminado 5,5 x 11 x 23,5 cm</t>
  </si>
  <si>
    <t>G.01.000.022541</t>
  </si>
  <si>
    <t>Bloco cerâmico para vedação 9 x 19 x 39 cm, uso revestido</t>
  </si>
  <si>
    <t>G.01.000.022542</t>
  </si>
  <si>
    <t>Bloco cerâmico para vedação 14 x 19 x 39 cm</t>
  </si>
  <si>
    <t>G.01.000.022543</t>
  </si>
  <si>
    <t>Bloco cerâmico para vedação 19 x 19 x 39 cm, uso revestido</t>
  </si>
  <si>
    <t>G.01.000.022544</t>
  </si>
  <si>
    <t>Bloco cerâmico estrutural 14 x 19 x 39 cm, uso revestido</t>
  </si>
  <si>
    <t>G.01.000.022545</t>
  </si>
  <si>
    <t>Bloco cerâmico estrutural 19 x 19 x 39 cm, uso revestido</t>
  </si>
  <si>
    <t>G.01.000.025501</t>
  </si>
  <si>
    <t>G.01.000.025508</t>
  </si>
  <si>
    <t>G.01.000.025533</t>
  </si>
  <si>
    <t>G.01.000.025536</t>
  </si>
  <si>
    <t>G.01.000.025537</t>
  </si>
  <si>
    <t>Cumeeira para telhas tipo universal</t>
  </si>
  <si>
    <t>G.01.000.025639</t>
  </si>
  <si>
    <t>Final de espigão de barro - (terminal de cumeeira)</t>
  </si>
  <si>
    <t>G.01.000.026042</t>
  </si>
  <si>
    <t>Telhas ceramica, tipo colonial paulista (capa e canal)</t>
  </si>
  <si>
    <t>G.02.000.022584</t>
  </si>
  <si>
    <t>G.02.000.022585</t>
  </si>
  <si>
    <t>Placa cerâmica extrudada para uso vertical (paredes e fachadas), com garras cônicas, espessura entre 9 e 10 mm, ref. linha Natural da Gail, linha Piscina e Cor e linha Industrial Premium da Cerâmica São Luiz ou equivalente</t>
  </si>
  <si>
    <t>G.02.000.023000</t>
  </si>
  <si>
    <t>Ladrilho hidráulico antiderrapante, tipo rampa, várias cores, de 30 x 30 cm, ref. Ivaí, Mosaico Amazonas ou equivalente</t>
  </si>
  <si>
    <t>G.02.000.023001</t>
  </si>
  <si>
    <t>G.02.000.023003</t>
  </si>
  <si>
    <t>G.02.000.023005</t>
  </si>
  <si>
    <t>G.02.000.023006</t>
  </si>
  <si>
    <t>G.02.000.023007</t>
  </si>
  <si>
    <t>G.02.000.023008</t>
  </si>
  <si>
    <t>G.02.000.023009</t>
  </si>
  <si>
    <t>Placa cerâmica esmaltada para parede, de 20x20 cm, tipo monocolor, diversas cores, ref. comercial linhas Marinha e linha piscina da Eliane ou equivalente</t>
  </si>
  <si>
    <t>G.02.000.023014</t>
  </si>
  <si>
    <t>G.02.000.023017</t>
  </si>
  <si>
    <t>G.02.000.023018</t>
  </si>
  <si>
    <t>G.02.000.032009</t>
  </si>
  <si>
    <t>Ladrilho hidráulico para portadores de deficiência física/visual 25 x 25 x 2,5 cm, ref.Tátil cônico da Paulista, Podotáctil da Bernardi ou equivalente</t>
  </si>
  <si>
    <t>G.02.000.034522</t>
  </si>
  <si>
    <t>G.02.000.034523</t>
  </si>
  <si>
    <t>G.02.000.034525</t>
  </si>
  <si>
    <t>G.02.000.034527</t>
  </si>
  <si>
    <t>G.02.000.034532</t>
  </si>
  <si>
    <t>G.02.000.034533</t>
  </si>
  <si>
    <t>G.02.000.034534</t>
  </si>
  <si>
    <t>G.02.000.034535</t>
  </si>
  <si>
    <t>G.02.000.034536</t>
  </si>
  <si>
    <t>G.02.000.034537</t>
  </si>
  <si>
    <t>G.02.000.034538</t>
  </si>
  <si>
    <t>G.02.000.034583</t>
  </si>
  <si>
    <t>G.02.000.034585</t>
  </si>
  <si>
    <t>G.02.000.034586</t>
  </si>
  <si>
    <t>G.02.000.034587</t>
  </si>
  <si>
    <t>Piso tátil em porcelanto técnico antiderrapante, ref. Linha Arqtec modelo Stop ou Go da Eliane ou equivalente</t>
  </si>
  <si>
    <t>G.02.000.034588</t>
  </si>
  <si>
    <t>G.02.000.034590</t>
  </si>
  <si>
    <t>G.02.000.034592</t>
  </si>
  <si>
    <t>G.02.000.034593</t>
  </si>
  <si>
    <t>H.01.000.021198</t>
  </si>
  <si>
    <t>H.01.000.021199</t>
  </si>
  <si>
    <t>H.01.000.021229</t>
  </si>
  <si>
    <t>Porta corta-fogo classe P.120 de 80 x 210 cm, chapa de aço n. 26, com uma folha de abrir, completa, sem barra anti-pânico</t>
  </si>
  <si>
    <t>H.01.000.021234</t>
  </si>
  <si>
    <t>H.01.000.021403</t>
  </si>
  <si>
    <t>Porta corta-fogo classe P.120 de 90 x 210 cm, chapa de aço n. 26, com uma folha de abrir, completa, sem barra anti-pânico</t>
  </si>
  <si>
    <t>H.01.000.031213</t>
  </si>
  <si>
    <t>Porta corta-fogo classe P.90 leve 90x210 completa, com maçaneta tipo alavanca e batentes (NBR 11742)</t>
  </si>
  <si>
    <t>H.01.000.031233</t>
  </si>
  <si>
    <t>Porta corta-fogo classe P.90 100x210cm, completa, com maçaneta tipo alavanca e batentes (NBR 11742)</t>
  </si>
  <si>
    <t>H.01.000.031674</t>
  </si>
  <si>
    <t>Barra antipânico de sobrepor, com maçaneta e chave, com travamento horizontal, para porta em vidro de 1 folha</t>
  </si>
  <si>
    <t>H.01.000.031919</t>
  </si>
  <si>
    <t>Barra antipânico de sobrepor, com maçaneta e chave, com travamento vertical, para porta em vidro de 2 folhas</t>
  </si>
  <si>
    <t>H.02.000.030107</t>
  </si>
  <si>
    <t>Folha de porta veneziana maciça sob medida</t>
  </si>
  <si>
    <t>H.02.000.065547</t>
  </si>
  <si>
    <t>Armário sob medida compensado, revestido folheado madeira (mogno, freijó, imbuia, marfim, cerejeira) dobr. aço, puxadores, trinco com chave prof. até 50cm</t>
  </si>
  <si>
    <t>H.02.000.065548</t>
  </si>
  <si>
    <t>Armário sob medida compensado, revestido laminado melamínico texturizado, várias cores (post forming) dobrad. aço, puxadores, trinco com chave, prof. até 50 cm</t>
  </si>
  <si>
    <t>H.02.000.090738</t>
  </si>
  <si>
    <t>Folha de porta em madeira para receber vidro, com montantes em imbuia</t>
  </si>
  <si>
    <t>H.02.000.090741</t>
  </si>
  <si>
    <t>Caixilho de madeira maximar</t>
  </si>
  <si>
    <t>H.02.000.090797</t>
  </si>
  <si>
    <t>Instalação de visor (vidro branco de 3 mm) de 20x30cm, em porta de madeira colocado</t>
  </si>
  <si>
    <t>H.02.000.090798</t>
  </si>
  <si>
    <t>Prateleira sob medida em compensado, revestido nas 2 faces com laminado fenólico melamínico, e= 20 mm, L= 45 cm, C= 1,20 m - instalado</t>
  </si>
  <si>
    <t>H.02.000.090801</t>
  </si>
  <si>
    <t>Armário tipo prateleira revestido em laminado fenólico melamínico, espesssura 20mm instalado</t>
  </si>
  <si>
    <t>H.02.000.090802</t>
  </si>
  <si>
    <t>Tampo compensado, espessura de 25 mm, largura de 60 cm, revestimento na face superior em laminado fenólico melamínico - instalado</t>
  </si>
  <si>
    <t>H.02.000.090916</t>
  </si>
  <si>
    <t>Armário/gabinete embutido em MDF sob medida, revestido em laminado melamínico, com portas, prateleiras e ferragens - instalado</t>
  </si>
  <si>
    <t>H.03.000.026208</t>
  </si>
  <si>
    <t>Chapa perfurada em aço SAE 1020, furos redondos de diâmetro 25,0mm, área aberta de 57%, espessura 1/4´ - inclusive sondagem</t>
  </si>
  <si>
    <t>H.03.000.027541</t>
  </si>
  <si>
    <t>Portão tipo basculante com contrapeso, em chapa metálica 14 calandrada, estruturado com perfis metálicos, uma folha, de 3,30 x 7,20 m, completo, sem motor</t>
  </si>
  <si>
    <t>H.03.000.030355</t>
  </si>
  <si>
    <t>Porta veneziana completa para abrigo em chapa</t>
  </si>
  <si>
    <t>H.03.000.031045</t>
  </si>
  <si>
    <t>Porta ferro de abrir para receber vidro, sob medida</t>
  </si>
  <si>
    <t>H.03.000.031126</t>
  </si>
  <si>
    <t>Fechamento em chapa perfurada de 1,2mm, furos quadrados 4x4mm, com requadro cantoneira em aço carbono, sob medida</t>
  </si>
  <si>
    <t>H.03.000.031203</t>
  </si>
  <si>
    <t>H.03.000.031204</t>
  </si>
  <si>
    <t>H.03.000.031205</t>
  </si>
  <si>
    <t>H.03.000.031206</t>
  </si>
  <si>
    <t>Porta de ferro veneziana de abrir 217 x 87 cm, 1 folha, ref. PAV Silenfort Sasazaki ou equivalente</t>
  </si>
  <si>
    <t>H.03.000.031222</t>
  </si>
  <si>
    <t>Porta em chapa n° 14 com batente</t>
  </si>
  <si>
    <t>H.03.000.031225</t>
  </si>
  <si>
    <t>Porta/portão correr em chapa cega dupla, sobmedida</t>
  </si>
  <si>
    <t>H.03.000.031241</t>
  </si>
  <si>
    <t>Caixilho de correr em chapa de ferro dobrado, com subdivisão, sob medida</t>
  </si>
  <si>
    <t>H.03.000.031244</t>
  </si>
  <si>
    <t>Caixilho em ferro, tipo basculante, perfil em ´T´ e ´L´ com espesssura de 1/8´, sob medida</t>
  </si>
  <si>
    <t>H.03.000.031245</t>
  </si>
  <si>
    <t>Caixilho em perfis de chapa dobrada, com espessura de 1/8´, baguetes em chapa de aço 14, para fixação de vidros, sob medida</t>
  </si>
  <si>
    <t>H.03.000.031262</t>
  </si>
  <si>
    <t>Porta ferro de abrir para receber vidro, parte inferior chapeada sob medida</t>
  </si>
  <si>
    <t>H.03.000.031263</t>
  </si>
  <si>
    <t>Porta ferro tp. sanfona em chapa cega, sob medida</t>
  </si>
  <si>
    <t>H.03.000.031266</t>
  </si>
  <si>
    <t>H.03.000.031273</t>
  </si>
  <si>
    <t>Fechamento em chapa metálica expandida EXP-12D com requadro em cantoneira</t>
  </si>
  <si>
    <t>H.03.000.031274</t>
  </si>
  <si>
    <t>Grade de proteção em barra chata soldada 1 1/2´x1/4´, com requadro em chapa dobrada</t>
  </si>
  <si>
    <t>H.03.000.031275</t>
  </si>
  <si>
    <t>Portinhola de correr em chapa de aço 1/4´, para ´passa pacote´, completa</t>
  </si>
  <si>
    <t>H.03.000.031276</t>
  </si>
  <si>
    <t>Portinhola de abrir, dupla, em chapa de aço 10, para ´passa pacote´, completa sob medida</t>
  </si>
  <si>
    <t>H.03.000.031284</t>
  </si>
  <si>
    <t>Grade média em aço carbono com espaçamento de 2cm, com barra chata 1´ x 3/8´</t>
  </si>
  <si>
    <t>H.03.000.031296</t>
  </si>
  <si>
    <t>Portão tipo gradil 1 ou 2 folhas, com ou sem bandeira, sob medida</t>
  </si>
  <si>
    <t>H.03.000.031624</t>
  </si>
  <si>
    <t>Caixilho tipo guichê em perfil de chapa dobrada em aço com subdivisões para vidro laminado 3mm, sob medida</t>
  </si>
  <si>
    <t>H.03.000.031627</t>
  </si>
  <si>
    <t>H.03.000.067564</t>
  </si>
  <si>
    <t>Grelha arvoreira em ferro fundido nodular</t>
  </si>
  <si>
    <t>H.03.000.068037</t>
  </si>
  <si>
    <t>Fechamento em chapa de aço 14 MSG perfurada com diâmetro de 12,7 mm, com requadro em chapa dobrada</t>
  </si>
  <si>
    <t>H.03.000.090241</t>
  </si>
  <si>
    <t>Caixilho em ferro com ventilação permanente, perfil de ferro tipo ´T´ de 1´x 1/8´ - sob medida</t>
  </si>
  <si>
    <t>H.03.000.090904</t>
  </si>
  <si>
    <t>Caixilho em ferro veneziana em perfis ´L´ e ´T´ com espessura de 1/8´ - sob medida</t>
  </si>
  <si>
    <t>H.03.000.090910</t>
  </si>
  <si>
    <t>Tela de proteção de aço, malha ondulada artística de 1´, fio 10 com requadro em perfil ´L´ de 1´ x 1´ x 1/8´ - (3,40 x 1,30 m)</t>
  </si>
  <si>
    <t>H.04.000.026223</t>
  </si>
  <si>
    <t>Portão de abrir 2 folhas, com tela ondulada galvanizada, malha 2´ e fio 10BWG, cantoneira 5/8x1/8, esquadro tubular de 100x50mm, aço SAE 1008/1010 galvanizado</t>
  </si>
  <si>
    <t>H.04.000.026229</t>
  </si>
  <si>
    <t>H.04.000.026233</t>
  </si>
  <si>
    <t>Guarda-corpo em tubo de aço galvanizado, diâmetro de 1 1/2" para receber vidro</t>
  </si>
  <si>
    <t>H.04.000.026666</t>
  </si>
  <si>
    <t>Tampa em chapa xadrez galvanizada a fogo antiderrapente, espessura 1/4´ 50kg/m² com cantoneira 1´ x 1´ x 1/8´</t>
  </si>
  <si>
    <t>H.04.000.027501</t>
  </si>
  <si>
    <t>Alambrado em tela de aço galvanizado malha 2´, com montantes metálicos</t>
  </si>
  <si>
    <t>H.04.000.027517</t>
  </si>
  <si>
    <t>Alambrado de segurança em aço galvanizado malha 1´, fio 12BWG, montantes verticais aço carbono SAE 1008/1010 e arame farpado, completo</t>
  </si>
  <si>
    <t>H.04.000.027524</t>
  </si>
  <si>
    <t>Caixilho fixo em tela galvanizada, revestida com poliamida, malha 10mm</t>
  </si>
  <si>
    <t>H.04.000.027530</t>
  </si>
  <si>
    <t>Alambrado em tela de aço galvanizado malha 2´, montantes metálicos extremo superior duplo e arame farpado, acima de 4m de altura, instalado, ref. São Luiz ou  Alambre</t>
  </si>
  <si>
    <t>H.04.000.031006</t>
  </si>
  <si>
    <t>Corrimão tubular em aço galvanizado, diâmetro de 1 1/2´</t>
  </si>
  <si>
    <t>H.04.000.031007</t>
  </si>
  <si>
    <t>Corrimão tubular em aço galvanizado, diâmetro de 2´</t>
  </si>
  <si>
    <t>H.04.000.031030</t>
  </si>
  <si>
    <t>H.04.000.031111</t>
  </si>
  <si>
    <t>Mão-de-obra especializada para instalação de veneziana industrial em aço galvanizado com aletas em resina reforçada de fibra de vidro</t>
  </si>
  <si>
    <t>H.04.000.031224</t>
  </si>
  <si>
    <t>Porta/portão correr tela ondulada em aço galvanizado sobmedida</t>
  </si>
  <si>
    <t>H.04.000.031249</t>
  </si>
  <si>
    <t>Porta em ferro galvanizado de correr, para vidro 2 folhas, completa sob medida</t>
  </si>
  <si>
    <t>H.04.000.031269</t>
  </si>
  <si>
    <t>Caixilho fixo em tela de aço galvanizada, tipo ondulada com malha 1/2´, fio 12, com requadro cantoneira de aço carbono, sob medida</t>
  </si>
  <si>
    <t>H.04.000.031270</t>
  </si>
  <si>
    <t>Caixilho removível em tela de aço galvanizada, tipo ondulada com malha 1´, fio 12, com requadro tubular de aço carbono de 2´, sob medida</t>
  </si>
  <si>
    <t>H.04.000.031272</t>
  </si>
  <si>
    <t>H.04.000.031282</t>
  </si>
  <si>
    <t>Caixilho para vidro á prova de bala em aço SAE1010/1020</t>
  </si>
  <si>
    <t>Batente em chapa 16 dobrada e zincada</t>
  </si>
  <si>
    <t>H.04.000.031352</t>
  </si>
  <si>
    <t>Guarda-corpo tubular em aço galvanizado de 1 1/2´ com tela ondulada artística</t>
  </si>
  <si>
    <t>H.04.000.031374</t>
  </si>
  <si>
    <t>Escada marinheiro galvanizada com guarda-corpo</t>
  </si>
  <si>
    <t>H.04.000.031375</t>
  </si>
  <si>
    <t>Escada marinheiro galvanizada</t>
  </si>
  <si>
    <t>H.04.000.031390</t>
  </si>
  <si>
    <t>H.04.000.031395</t>
  </si>
  <si>
    <t>Portão 2 folhas tubular diâmetro 3´, com tela em aço galvanizado 2´, altura acima 3,0m, completo, ref. São Luiz, Alambre e Pruden Art</t>
  </si>
  <si>
    <t>H.04.000.031616</t>
  </si>
  <si>
    <t>H.04.000.031617</t>
  </si>
  <si>
    <t>H.04.000.031618</t>
  </si>
  <si>
    <t>H.04.000.031619</t>
  </si>
  <si>
    <t>Montante para gradil em aço galvanizado eletrofundido, pintura eletrostática, chato, dimensões 2120 x 76 x 8 mm</t>
  </si>
  <si>
    <t>H.04.000.031621</t>
  </si>
  <si>
    <t>H.04.000.031633</t>
  </si>
  <si>
    <t>H.04.000.091169</t>
  </si>
  <si>
    <t>Portão 1 ou 2 folhas tubular com tela de arame galvanizado, completo até 2,50m</t>
  </si>
  <si>
    <t>H.04.000.091170</t>
  </si>
  <si>
    <t>Alambrado de segurança em aço galvanizado malha 2´, fio 10, com montantes verticais em tubos de aço carbono SAE 1008/1010 e arame farpado completo</t>
  </si>
  <si>
    <t>H.04.000.091532</t>
  </si>
  <si>
    <t>Portão com 2 folhas, tubular em tela de aço galvanizado, para alambrado, com altura acima de 2,50m</t>
  </si>
  <si>
    <t>H.04.000.091533</t>
  </si>
  <si>
    <t>Alambrado de segurança em aço galvanizado malha 2´, com montantes verticais em tubos de aço carbono SAE 1008/1010 e arame farpado, acima de 4,00 m de altura</t>
  </si>
  <si>
    <t>H.04.000.092647</t>
  </si>
  <si>
    <t>Grade para forro eletrofundida em aço carbono galvanizado 1008/1010 malha 25x100mm, barra 25x2mm, ref. Metalgrade</t>
  </si>
  <si>
    <t>H.04.000.092773</t>
  </si>
  <si>
    <t>Grade para piso eletrofundida em aço carbono galvanizado a fogo antiderrapante de 30 x 100 mm, barra chata 4 x 2 mm e redonda com diâmetro de 5 mm</t>
  </si>
  <si>
    <t>H.05.000.027629</t>
  </si>
  <si>
    <t>Caixilho em alumínio anodizado natural fixo, linha Cittá da Alcoa ou equivalente</t>
  </si>
  <si>
    <t>H.05.000.027630</t>
  </si>
  <si>
    <t>Caixilho em alumínio anodizado natural maximar, linha Cittá da Alcoa ou equivalente</t>
  </si>
  <si>
    <t>H.05.000.027631</t>
  </si>
  <si>
    <t>Caixilho em alumínio anodizado natural para pele de vidro, linha Cittá da Alcoa ou equivalente</t>
  </si>
  <si>
    <t>H.05.000.027635</t>
  </si>
  <si>
    <t>Caixilho fixo em alumínio anodizado, nas cores bronze/preto, linha 30 - sem vidro</t>
  </si>
  <si>
    <t>H.05.000.027636</t>
  </si>
  <si>
    <t>Caixilho basculante em alumínio anodizado, nas cores bronze/preto, linha 30 - sem vidro</t>
  </si>
  <si>
    <t>H.05.000.027637</t>
  </si>
  <si>
    <t>Caixilho maximar em alumínio anodizado, nas cores bronze/preto, linha 30 - sem vidro</t>
  </si>
  <si>
    <t>H.05.000.027638</t>
  </si>
  <si>
    <t>Caixilho de correr em alumínio anodizado, nas cores bronze/preto, linha 30 - sem vidro</t>
  </si>
  <si>
    <t>H.05.000.027639</t>
  </si>
  <si>
    <t>Porta de abrir em alumínio anodizado, nas cores bronze/preto, linha 30 - sem vidro</t>
  </si>
  <si>
    <t>H.05.000.027640</t>
  </si>
  <si>
    <t>Porta de correr em alumínio anodizado, nas cores bronze/preto, linha 30 - sem vidro</t>
  </si>
  <si>
    <t>H.05.000.027641</t>
  </si>
  <si>
    <t>Porta de abrir tipo veneziana em alumínio anodizado, nas cores bronze/preto, linha 30 - sem vidro</t>
  </si>
  <si>
    <t>H.05.000.027642</t>
  </si>
  <si>
    <t>Portinhola de correr em alumínio anodizado linha 30, tipo veneziana, nas cores bronze/preto</t>
  </si>
  <si>
    <t>H.05.000.027644</t>
  </si>
  <si>
    <t>Porta de abrir em alumínio com pintura eletrostática branca, sob medida, instalada - SEM VIDRO</t>
  </si>
  <si>
    <t>H.05.000.027645</t>
  </si>
  <si>
    <t>H.05.000.030403</t>
  </si>
  <si>
    <t>H.05.000.030415</t>
  </si>
  <si>
    <t>Caixilho fixo tipo veneziana em alumínio anodizado branco, linha 25 - sob medida</t>
  </si>
  <si>
    <t>H.05.000.031002</t>
  </si>
  <si>
    <t>Caixilho em alumínio anodizado fosco L 25 de correr, sob medida</t>
  </si>
  <si>
    <t>H.05.000.031014</t>
  </si>
  <si>
    <t>Barra de apoio reto, para pessoas com mobilidade reduzida, em tubo de alumínio, L= 900mm, c/flanges,acabamento com pintura epóxi, conforme norma NBR 9050</t>
  </si>
  <si>
    <t>H.05.000.031015</t>
  </si>
  <si>
    <t>Barra de proteção em forma de ´U´, para pessoas com mobilidade reduzida, em tubo de alumínio, L= 250 x 250mm, acabamento com pintura epóxi, conforme NBR9050</t>
  </si>
  <si>
    <t>H.05.000.031101</t>
  </si>
  <si>
    <t>Caixilho em alumínio tipo basculante com vidro, linha comercial</t>
  </si>
  <si>
    <t>H.05.000.031102</t>
  </si>
  <si>
    <t>Caixilho em alumínio tipo maximar com vidro, linha comercial</t>
  </si>
  <si>
    <t>H.05.000.031103</t>
  </si>
  <si>
    <t>Caixilho em alumínio tipo correr com vidro, linha comercial</t>
  </si>
  <si>
    <t>H.05.000.031104</t>
  </si>
  <si>
    <t>H.05.000.031105</t>
  </si>
  <si>
    <t>H.05.000.031107</t>
  </si>
  <si>
    <t>Porta veneziana abrir em alumínio, linha comercial</t>
  </si>
  <si>
    <t>H.05.000.031108</t>
  </si>
  <si>
    <t>Portinhola tipo veneziana alumínio, linha comercial</t>
  </si>
  <si>
    <t>H.05.000.031109</t>
  </si>
  <si>
    <t>Veneziana industrial em alumínio com aletas em fiber-glass, ref. Comovent ou equivalente</t>
  </si>
  <si>
    <t>H.05.000.031120</t>
  </si>
  <si>
    <t>Porta em alumínio anodizado fosco L 30, tipo veneziana de giro, completa com batente e ferragem, sob medida com referência 90 cm x 185 cm</t>
  </si>
  <si>
    <t>H.05.000.031127</t>
  </si>
  <si>
    <t>Porta de entrada em alumínio anodizado fosco L 30 de correr, completa com batente e ferragem, sob medida</t>
  </si>
  <si>
    <t>H.05.000.031128</t>
  </si>
  <si>
    <t>Porta de entrada em alumínio anodizado fosco L 30, 01 folha de giro, completa com batente e ferragem, sob medida</t>
  </si>
  <si>
    <t>H.05.000.031153</t>
  </si>
  <si>
    <t>Caixilho em alumínio anodizado fosco L 25 basculante, sob medida</t>
  </si>
  <si>
    <t>H.05.000.031154</t>
  </si>
  <si>
    <t>H.05.000.031155</t>
  </si>
  <si>
    <t>Caixilho em alumínio anodizado fosco L 25 fixo, sob medida</t>
  </si>
  <si>
    <t>H.05.000.031156</t>
  </si>
  <si>
    <t>Caixilho em alumínio anodizado fosco L 25 maximar, sob medida</t>
  </si>
  <si>
    <t>H.05.000.032426</t>
  </si>
  <si>
    <t>H.05.000.032427</t>
  </si>
  <si>
    <t>H.05.000.032437</t>
  </si>
  <si>
    <t>Caixilho em alumínio basculante, com pintura eletrostática branca, sob medida</t>
  </si>
  <si>
    <t>H.05.000.032439</t>
  </si>
  <si>
    <t>Caixilho em alumínio maximar com pintura eletrostática na cor  branca, sob medida</t>
  </si>
  <si>
    <t>H.05.000.067522</t>
  </si>
  <si>
    <t>Grelha em alumínio fundido com requadro, 20x100 / 20x50cm, ref. Vila Rica ou equivalente</t>
  </si>
  <si>
    <t>H.05.000.067526</t>
  </si>
  <si>
    <t>Canaleta com grelha em alumínio, largura de 80 mm, ref. Sekapiso ou equivalente</t>
  </si>
  <si>
    <t>H.05.000.067536</t>
  </si>
  <si>
    <t>Canaleta com grelha em alumínio, largura de 46mm, saida central vertical para tubo até 50mm, ref. Sekabox SBOX46 da Sekapiso ou equivalente</t>
  </si>
  <si>
    <t>H.05.000.090632</t>
  </si>
  <si>
    <t>Caixilho em alumínio anodizado fosco L 25, tipo veneziana, sob medida</t>
  </si>
  <si>
    <t>H.05.000.090633</t>
  </si>
  <si>
    <t>Portinhola em alumínio anodizado fosco L 16, tipo veneziana de giro para abrigo, completa, com batente e ferragens, sob medida</t>
  </si>
  <si>
    <t>H.05.000.090685</t>
  </si>
  <si>
    <t>Barra de apoio reta, para pessoas com mobilidade reduzida, em tubo de alumínio, L= 500mm, com flanges, acabamento com pintura epóxi, conforme norma NBR 9050</t>
  </si>
  <si>
    <t>H.05.000.090686</t>
  </si>
  <si>
    <t>Barra de apoio reta, para pessoas com mobilidade reduzida, em tubo de alumínio, L= 800mm, com flanges, acabamento pintura epóxi, conforme norma NBR 9050</t>
  </si>
  <si>
    <t>H.05.000.090687</t>
  </si>
  <si>
    <t>Barra de apoio em ângulo 90°, para pessoas com mobilidade reduzida, em tubo de alumínio, L= 800x800mm, acabamento com pintura epóxi, conforme norma NBR9050</t>
  </si>
  <si>
    <t>H.06.000.031110</t>
  </si>
  <si>
    <t>Veneziana industrial em aço galvanizado com aletas em resina reforçada de fibra de vidro</t>
  </si>
  <si>
    <t>H.06.000.031639</t>
  </si>
  <si>
    <t>Caixilho de correr com requadro em PVC</t>
  </si>
  <si>
    <t>H.06.000.037103</t>
  </si>
  <si>
    <t>Placa de poliester insaturado com fibra vidro de 3 mm</t>
  </si>
  <si>
    <t>H.07.000.037004</t>
  </si>
  <si>
    <t>H.07.000.037005</t>
  </si>
  <si>
    <t>H.07.000.037008</t>
  </si>
  <si>
    <t>H.07.000.037011</t>
  </si>
  <si>
    <t>Espelho comum com espessura de 3mm, com moldura em perfil de alumínio de 1cm, fundo em chapa compensada com 3 mm de espessura</t>
  </si>
  <si>
    <t>H.07.000.037013</t>
  </si>
  <si>
    <t>H.07.000.037026</t>
  </si>
  <si>
    <t>Espelho em vidro cristal liso, espessura de 4 mm, colocado sobre a parede, peças aproximadamente 0,5 a 4,12 m²</t>
  </si>
  <si>
    <t>H.07.000.037033</t>
  </si>
  <si>
    <t>H.07.000.037040</t>
  </si>
  <si>
    <t>H.07.000.037042</t>
  </si>
  <si>
    <t>H.07.000.037044</t>
  </si>
  <si>
    <t>H.07.000.037047</t>
  </si>
  <si>
    <t>H.07.000.037048</t>
  </si>
  <si>
    <t>H.07.000.037049</t>
  </si>
  <si>
    <t>H.07.000.037074</t>
  </si>
  <si>
    <t>H.07.000.037075</t>
  </si>
  <si>
    <t>H.07.000.037079</t>
  </si>
  <si>
    <t>H.07.000.037080</t>
  </si>
  <si>
    <t>H.07.000.037081</t>
  </si>
  <si>
    <t>H.07.000.037082</t>
  </si>
  <si>
    <t>H.07.000.037083</t>
  </si>
  <si>
    <t>H.07.000.037084</t>
  </si>
  <si>
    <t>H.07.000.037086</t>
  </si>
  <si>
    <t>H.07.000.037087</t>
  </si>
  <si>
    <t>H.07.000.037088</t>
  </si>
  <si>
    <t>H.07.000.037089</t>
  </si>
  <si>
    <t>H.07.000.037090</t>
  </si>
  <si>
    <t>H.07.000.037095</t>
  </si>
  <si>
    <t>H.07.000.037098</t>
  </si>
  <si>
    <t>H.07.000.037100</t>
  </si>
  <si>
    <t>H.07.000.090915</t>
  </si>
  <si>
    <t>H.08.000.031218</t>
  </si>
  <si>
    <t>Fechadura tipo alavanca com chave para porta corta-fogo, cilindro para acionamento com chave, ref. modelo PHT05 fabricação Dorma ou equivalente</t>
  </si>
  <si>
    <t>H.08.000.031221</t>
  </si>
  <si>
    <t>Barra antipânico de sobrepor de um lado da folha para porta e do outro lado cega</t>
  </si>
  <si>
    <t>H.08.000.031223</t>
  </si>
  <si>
    <t>Barra antipânico de sobrepor de um lado da folha da porta e do outro lado maçaneta, tipo alavanca, com acionamento livre</t>
  </si>
  <si>
    <t>H.08.000.031614</t>
  </si>
  <si>
    <t>Porta cadeado zincado, ref. 81114 89mm ZI da Aliança ou equivalente</t>
  </si>
  <si>
    <t>H.08.000.031637</t>
  </si>
  <si>
    <t>Maçaneta tipo alavanca e cilindro para acionamento com chave, acabamento na cor prata</t>
  </si>
  <si>
    <t>H.08.000.031641</t>
  </si>
  <si>
    <t>Pivô superior lateral, para porta em vidro temperado, ref. SM-1001 fabricação Dorma ou equivalente</t>
  </si>
  <si>
    <t>H.08.000.031642</t>
  </si>
  <si>
    <t>Mancal inferior com rolamento, para porta em vidro temperado, ref. SM 1002 fabricação Dorma, 1013 Santa Marina ou equivalente</t>
  </si>
  <si>
    <t>H.08.000.031644</t>
  </si>
  <si>
    <t>Dobradiça vai-vem de 3" com mola em latão cromado, ref. 355/3 da Page ou equivalente</t>
  </si>
  <si>
    <t>H.08.000.031645</t>
  </si>
  <si>
    <t>Dobradiça em latão cromado de 3 1/2" x 3", ref. La Fonte Dob 90 3 1/2" x 3" LT S/P CR, Arouca 346, 3500 da União Mundial ou equivalente</t>
  </si>
  <si>
    <t>H.08.000.031646</t>
  </si>
  <si>
    <t>Dobradiça inferior para vidro temperado, ref. SM1010 fabricação Dorma, 1103 Santa Marina ou equivalente</t>
  </si>
  <si>
    <t>H.08.000.031647</t>
  </si>
  <si>
    <t>Dobradiça superior para vidro temperado, ref. SM1020 fabricação Dorma, 1101 Santa Marina ou equivalente</t>
  </si>
  <si>
    <t>H.08.000.031650</t>
  </si>
  <si>
    <t>Fechadura de centro com cilindro, para porta externa em vidro temperado, ref. Dorma - SM-1050-E</t>
  </si>
  <si>
    <t>H.08.000.031653</t>
  </si>
  <si>
    <t>Suporte duplo para vidro temperado fixado em alvenaria, ref. SM1092 fabricação Dorma, 1306 Santa Marina ou equivalente</t>
  </si>
  <si>
    <t>H.08.000.031656</t>
  </si>
  <si>
    <t>Contra fechadura de centro, para porta de vidro temperado, ref. linha Dorma Glas SM1051/S1051E1 fabricação Dorma, linha ECO 1504 VV da Super 5, 1531 Santa Marina ou equivalente</t>
  </si>
  <si>
    <t>H.08.000.031658</t>
  </si>
  <si>
    <t>Puxador duplo para porta de madeira, alumínio ou vidro, ref. Dorma Manet de 350mm da Dorma</t>
  </si>
  <si>
    <t>H.08.000.031671</t>
  </si>
  <si>
    <t>Espelho para trinco de piso, ref. SM-1061 fabricação Dorma ou equivalente</t>
  </si>
  <si>
    <t>H.08.000.031672</t>
  </si>
  <si>
    <t>Trinco para piso, ref. SM1060 fabricação Dorma, 3240 fabricação Glasspeças, 1519 Santa Marina ou equivalente</t>
  </si>
  <si>
    <t>H.08.000.031687</t>
  </si>
  <si>
    <t>Fecho de embutir de alavanca, com 20 cm, em latão cromado, referência 1011 / 20 FC fabricação Arouca ou equivalente</t>
  </si>
  <si>
    <t>H.08.000.031688</t>
  </si>
  <si>
    <t>Fecho tipo ´unho´ de 10 cm em latão cromado de embutir</t>
  </si>
  <si>
    <t>H.08.000.031697</t>
  </si>
  <si>
    <t>Visor tipo olho mágico com ângulo de visualização de 200°, referência Vonder, ou equivalente</t>
  </si>
  <si>
    <t>H.08.000.031698</t>
  </si>
  <si>
    <t>Ferragem adicional para porta de divisória, vão simples colocado</t>
  </si>
  <si>
    <t>H.08.000.031699</t>
  </si>
  <si>
    <t>Ferragem adicional para porta de divisória, vão duplo colocado</t>
  </si>
  <si>
    <t>H.08.000.031701</t>
  </si>
  <si>
    <t>Dobradiça de aço cromado de 3 1/2", para portas de até 21 kg, ref. União Mundial ou equivalente - (embalagem com 3 dobradiças)</t>
  </si>
  <si>
    <t>H.08.000.031715</t>
  </si>
  <si>
    <t>Ferragem completa para porta de box de WC tipo livre/ocupado. Referência 719 AZ CR fabricação La Fonte ou equivalente</t>
  </si>
  <si>
    <t>H.08.000.031718</t>
  </si>
  <si>
    <t>Cadeado alta segurança 16 pinos, ref. CRT 70 mm da Papaiz ou equivalente</t>
  </si>
  <si>
    <t>H.08.000.031719</t>
  </si>
  <si>
    <t>Cadeado com haste de aço, 35/36 mm, ref. CR35 da Papaiz, E35 da Pado ou equivalente</t>
  </si>
  <si>
    <t>H.08.000.031722</t>
  </si>
  <si>
    <t>Cadeado com haste de aço, 60 mm, ref. CR60 da Papaiz, E60 da Pado ou equivalente</t>
  </si>
  <si>
    <t>H.08.000.031723</t>
  </si>
  <si>
    <t>Cadeado com haste de aço, 25/27 mm, ref. CR25 da Papaiz, E27 da Pado ou equivalente</t>
  </si>
  <si>
    <t>H.08.000.031726</t>
  </si>
  <si>
    <t>Mola de piso para porta com largura até 1,10m e esforço até 120kg, ref. BTS 75 V fabricação Dorma ou equivalente</t>
  </si>
  <si>
    <t>H.08.000.031728</t>
  </si>
  <si>
    <t>Cadeado com haste de aço, 50 mm, ref. CR50 da Papaiz; E50 da Pado ou equivalente</t>
  </si>
  <si>
    <t>H.08.000.031734</t>
  </si>
  <si>
    <t>Dobradiça em latão cromado reforçada com anéis de 3 1/2" x 3", ref. La Fonte Dob 85 3 1/2" x 3" LT S/P CR, 3635 da União Mundial ou equivalente</t>
  </si>
  <si>
    <t>H.08.000.031740</t>
  </si>
  <si>
    <t>Dobradiça em aço inoxidável escovado com anéis, de 3" x 2 1/2", para portas de até 25 kg, ref. Dobradiça 395 da La Fonte ou equivalente</t>
  </si>
  <si>
    <t>H.08.000.031764</t>
  </si>
  <si>
    <t>Equipamento automatizador de portas deslizantes para folha dupla, ref. ES200 EASY da Dorma ou equivalente</t>
  </si>
  <si>
    <t>H.08.000.031765</t>
  </si>
  <si>
    <t>Equipamento automatizador telescópico unilateral de portas deslizantes para folha dupla, ref. ES 200 T da Dorma ou equivalente</t>
  </si>
  <si>
    <t>H.08.000.035003</t>
  </si>
  <si>
    <t>Fechadura completa com maçaneta tipo alavanca, para porta externa de 1 folha, ref. Francesa 460-45 da Pado, equivalente</t>
  </si>
  <si>
    <t>H.08.000.035004</t>
  </si>
  <si>
    <t>H.08.000.035009</t>
  </si>
  <si>
    <t>Fechadura eletroímã para capacidade de atraque de 150kgf</t>
  </si>
  <si>
    <t>H.08.000.035010</t>
  </si>
  <si>
    <t>Fechadura elétrica de sobrepor e fonte, para portas ou portões de metal ou madeira, ref. C-90 dupla da HDL; fonte com botão, ref. TRA-400 da HDL, ou equivalente</t>
  </si>
  <si>
    <t>H.08.000.035011</t>
  </si>
  <si>
    <t>Mola aérea para porta com esforço acima de 50kg até 60kg, ref. MA 200 potência 3 fabricação Dorma, linha 770 POT2 fabricação Disafe ou equivalente</t>
  </si>
  <si>
    <t>H.08.000.035012</t>
  </si>
  <si>
    <t>Mola aérea para porta com esforço acima de 60kg até 80kg, ref. MA 200 potência 4 fabricação Dorma, linha 770POT2 fabricação Disafe ou equivalente</t>
  </si>
  <si>
    <t>H.08.000.035013</t>
  </si>
  <si>
    <t>Mola aérea hidráulica com calha deslizante, para porta com largura até 1,60mm, com esforço de 81 até 250kg, ref. TS 93B / TS 93 System da Dorma, linha 6825 fabricação Disafe ou equivalente</t>
  </si>
  <si>
    <t>H.08.000.035019</t>
  </si>
  <si>
    <t>Fechadura com maçaneta tipo alavanca em aço inoxidável e rozeta, ref. Victória Ecoinox 882 IXE externa fabricação Pado, ou equivalente</t>
  </si>
  <si>
    <t>H.09.000.031168</t>
  </si>
  <si>
    <t>Porta de segurança de correr suspensa em grade com aço SAE 1045, com brete superior, diâmetro de 1´, completa, sem têmpera e revenimento</t>
  </si>
  <si>
    <t>H.09.000.031253</t>
  </si>
  <si>
    <t>Grade de segurança em aço SAE 1045, diâmetro de 1´, com têmpera e revenimento</t>
  </si>
  <si>
    <t>H.09.000.031254</t>
  </si>
  <si>
    <t>Grade de segurança para janela em aço SAE 1045, diâmetro 1´, com têmpera e revenimento</t>
  </si>
  <si>
    <t>H.09.000.031255</t>
  </si>
  <si>
    <t>Porta de segurança de abrir em grade aço SAE 1045, diâmetro de 1´, completa - com têmpera e revenimento</t>
  </si>
  <si>
    <t>H.09.000.031256</t>
  </si>
  <si>
    <t>Porta de segurança de abrir grade em aço SAE 1045 chapeada, diâmetro de 1´, completa, com têmpera e revenimento</t>
  </si>
  <si>
    <t>H.09.000.031257</t>
  </si>
  <si>
    <t>Porta de segurança especial de abrir com grade em aço SAE 1045, diâmetro de 1´, completa, com têmpera e revenimento</t>
  </si>
  <si>
    <t>H.09.000.031258</t>
  </si>
  <si>
    <t>Portão de abrir para muralha em aço SAE 1045 chapeada, diâmetro de 1´, completa, com têmpera e revenimento</t>
  </si>
  <si>
    <t>H.09.000.031260</t>
  </si>
  <si>
    <t>Grade de segurança em aço SAE 1045 chapeada, diâmetro de 1´, com têmpera e revenimento</t>
  </si>
  <si>
    <t>H.09.000.031628</t>
  </si>
  <si>
    <t>Porta de segurança de correr em grade de aço SAE 1045, com brete lateral, diâmetro de 1´, completa, com têmpera e revenimento</t>
  </si>
  <si>
    <t>H.09.000.031629</t>
  </si>
  <si>
    <t>Porta de segurança de correr suspensa em grade de aço SAE 1045, chapeada, diâmetro de 1´, completa, com têmpera e revenimento</t>
  </si>
  <si>
    <t>H.09.000.031631</t>
  </si>
  <si>
    <t>Porta de segurança de correr/deslizante, em grade com aço SAE 1045, diâmetro de 1´, completa, sem têmpera e revenimento</t>
  </si>
  <si>
    <t>H.09.000.031907</t>
  </si>
  <si>
    <t>Porta de segurança de correr suspensa em grade em aço SAE 1045, chapeada, diâmetro de 1´, com brete vertical, completa - sem têmpera e revenimento</t>
  </si>
  <si>
    <t>Grade de segurança em aço SAE 1045, diâmetro de 1´ - sem têmpera e revenimento - instalado</t>
  </si>
  <si>
    <t>Grade de segurança para janela em aço SAE 1045, diâmetro 1´ - sem têmpera e revenimento - instalado</t>
  </si>
  <si>
    <t>Porta de segurança de abrir em grade aço SAE 1045, diâmetro de 1´, sem completa - sem têmpera e revenimento</t>
  </si>
  <si>
    <t>Porta de segurança de abrir grade em aço SAE 1045 chapeada, diâmetro de 1´, completa - sem têmpera e revenimento</t>
  </si>
  <si>
    <t>Porta de segurança especial de abrir com grade em aço SAE 1045, diâmetro de 1´, completa - sem têmpera e revenimento</t>
  </si>
  <si>
    <t>Portão de abrir para muralha em aço SAE 1045 chapeada, diâmetro de 1´, completa - sem têmpera e revenimento</t>
  </si>
  <si>
    <t>Grade de segurança em aço SAE 1045 chapeada, diâmetro de 1´ - sem têmpera e revenimento - instalado</t>
  </si>
  <si>
    <t>Caixilho de segurança em aço SAE 1010/1020 tipo fixo e de correr (0,70x0,80m), para receber vidro, com bandeira tipo veneziana (0,375x0,80m)</t>
  </si>
  <si>
    <t>Brete para instalação lateral em porta chapa/grade de segurança</t>
  </si>
  <si>
    <t>Ferrolho de segurança de 1,20 m, DN= 1´, para adaptação em portas de celas, embutido em caixa externamente</t>
  </si>
  <si>
    <t>H.12.000.031610</t>
  </si>
  <si>
    <t>Dobradiça tipo gonzo em aço SAE 1045, diâmetro de 1 1/2´ com abas de 2´ x 3/8´ instalada</t>
  </si>
  <si>
    <t>Ferrolho de segurança de 7/8´ para adaptação em portas de celas, com porta cadeado e suporte de fixação</t>
  </si>
  <si>
    <t>H.12.000.031752</t>
  </si>
  <si>
    <t>Fechadura para cela com abertura de 1 lado, ref. Arouca 7979FZ ( 2 chaves )</t>
  </si>
  <si>
    <t>H.12.000.031754</t>
  </si>
  <si>
    <t>Fechadura para cela com abertura de 1 lado, ref. Arouca 7981FZ ( 2 chaves )</t>
  </si>
  <si>
    <t>H.12.000.031755</t>
  </si>
  <si>
    <t>Fechadura de segurança para corredor, com abertura 2 lados, ref. Arouca 7980 FZ ( 2chaves )</t>
  </si>
  <si>
    <t>H.13.000.069501</t>
  </si>
  <si>
    <t>Solda 50/50</t>
  </si>
  <si>
    <t>H.13.000.069502</t>
  </si>
  <si>
    <t>Pasta para soldar</t>
  </si>
  <si>
    <t>H.13.000.069565</t>
  </si>
  <si>
    <t>Solda eletrolítica tipo Smaw-AWS 6013 eletrodos esp. 2,5/3,25/4,0mm, ref. ESAB, LINCOLN e WELD</t>
  </si>
  <si>
    <t>I.01.000.025057</t>
  </si>
  <si>
    <t>Painel Wall com miolo de madeira contraplacado por lâminas de madeira e externamente por chapas em CRFS, para piso, ref. Eternit ou equivalente</t>
  </si>
  <si>
    <t>I.01.000.030105</t>
  </si>
  <si>
    <t>Porta em laminado melamínico estrutural Alcoplac, TS-10 (fórmica maciça) - 62 x 180cm, com dobradiça e fechadura</t>
  </si>
  <si>
    <t>I.05.000.021057</t>
  </si>
  <si>
    <t>Placa cimentícia impermeabilizada com espessura de 12mm, em chapa de 1,20 x 2,40m, ref. Brasilit ou equivalente</t>
  </si>
  <si>
    <t>I.05.000.021080</t>
  </si>
  <si>
    <t>Placa cimentícia em CRFS impermeabilizada, espessura 6 mm, dimensões 1,20 x 2,00m, ref. Eternit, Brasilit ou equivalente</t>
  </si>
  <si>
    <t>I.06.000.022564</t>
  </si>
  <si>
    <t>Bloco de vidro de 19 x 19 x 8 cm</t>
  </si>
  <si>
    <t>I.06.000.022566</t>
  </si>
  <si>
    <t>Veneziana de vidro tipo ´CAPELINHA´ 20 x 10 x 10 cm</t>
  </si>
  <si>
    <t>I.06.000.022567</t>
  </si>
  <si>
    <t>Veneziana de vidro ´IBRAVIR´ 20 x 20 x 6 cm</t>
  </si>
  <si>
    <t>I.06.000.025561</t>
  </si>
  <si>
    <t>Telha de vidro tipo ´FRANCESA´</t>
  </si>
  <si>
    <t>I.06.000.025562</t>
  </si>
  <si>
    <t>Telha de vidro tipo ´PAULISTA´</t>
  </si>
  <si>
    <t>J.01.000.038012</t>
  </si>
  <si>
    <t>Lixa para ferro e metais Norton N° 80, ou equivalente</t>
  </si>
  <si>
    <t>J.01.000.038013</t>
  </si>
  <si>
    <t>Lixa de pano folha para ferro, GR. 100, ref. Norton, ou 3 M, ou equivalente</t>
  </si>
  <si>
    <t>J.01.000.038014</t>
  </si>
  <si>
    <t>Lixa massa/madeira uso geral Norton, Alcar ou equivalente (médias)</t>
  </si>
  <si>
    <t>J.01.000.038040</t>
  </si>
  <si>
    <t>Lixa d´água, ref. Norton n° 80, Aquaflex ou equivalente</t>
  </si>
  <si>
    <t>J.02.000.024007</t>
  </si>
  <si>
    <t>Emulsão acrílica para vedação de trincas, ref. Selatrinca Suvinil</t>
  </si>
  <si>
    <t>J.02.000.024028</t>
  </si>
  <si>
    <t>J.02.000.024030</t>
  </si>
  <si>
    <t>Hidrorrepelente a base de silano-siloxano oligomérico disperso em água, ref. Acqua da Denver, Repele água da Quartzolit ou equivalente</t>
  </si>
  <si>
    <t>J.02.000.024047</t>
  </si>
  <si>
    <t>Líquido imunizante para madeira pentox (Montana), Penetrol Cupim (Otto Baungart)</t>
  </si>
  <si>
    <t>J.02.000.024076</t>
  </si>
  <si>
    <t>Resina 100% acrílica plastificante, Hiper 409 da NS Brasil ou equivalente</t>
  </si>
  <si>
    <t>J.02.000.024147</t>
  </si>
  <si>
    <t>Resina acrílica para piso granilite</t>
  </si>
  <si>
    <t>J.02.000.024148</t>
  </si>
  <si>
    <t>Resina epóxi para piso granilite</t>
  </si>
  <si>
    <t>J.02.000.024149</t>
  </si>
  <si>
    <t>Resina poliuretano para piso granilite</t>
  </si>
  <si>
    <t>J.02.000.028056</t>
  </si>
  <si>
    <t>Tinta esmalte sintético alto brilho, grafite metálico, para estrutura metálica, ref. Sherwin Willians, Metalatex, ou equivalente</t>
  </si>
  <si>
    <t>J.02.000.028057</t>
  </si>
  <si>
    <t>Selador para tinta epóxi</t>
  </si>
  <si>
    <t>J.02.000.028058</t>
  </si>
  <si>
    <t>Tinta esmalte Premium, base água, brilhante/acetinado, várias cores, pintura interna/externa, ref. Coralite Zero Coral, Futura Premium, Suvinil Premium, Metalatex Eco, Sherwin Williams, ou equivalente</t>
  </si>
  <si>
    <t>J.02.000.037503</t>
  </si>
  <si>
    <t>Revestimento texturizado acrílico com microagregado, uso interno/externo em várias corres; ref. Permalit Textura Domus da Ibratin ou equivalente</t>
  </si>
  <si>
    <t>J.02.000.037505</t>
  </si>
  <si>
    <t>Textura acrílica sem agregados minerais, cor branca, ref. Texturatto liso ou clássico da Suvinil ou equivalente, para uso interno ou externo</t>
  </si>
  <si>
    <t>J.02.000.037506</t>
  </si>
  <si>
    <t>J.02.000.037508</t>
  </si>
  <si>
    <t>Resina epóxi com alcatrão de hulha, ref. Denvercoat Epóxi Alcatrão da Denver, Compound Coal Tar Epóxi, Duropoxy alcatrão especial, ou equivalente</t>
  </si>
  <si>
    <t>J.02.000.037509</t>
  </si>
  <si>
    <t>Primer base epóxi cromato de zinco 1 demão, ref. Nitoprimer ZN Fosroc ou equivalente</t>
  </si>
  <si>
    <t>J.02.000.037510</t>
  </si>
  <si>
    <t>Massa corrida de base acrílica, Massa Acrílica (Suvinil/Glasurit), Massa FC (Fusecolor), Massa Especial para fachada (Retinco) ou equivalente</t>
  </si>
  <si>
    <t>J.02.000.037513</t>
  </si>
  <si>
    <t>Tinta latex, acabamento fosco aveludado, Coralatex (Coral), Suvinil Latex PVA (Glasurit), Latex PVA (Sherwin Willians), Eucalatex (Eucatex), ou equivalente</t>
  </si>
  <si>
    <t>J.02.000.037516</t>
  </si>
  <si>
    <t>Massa corrida a base de óleo. Massa à Óleo Wanda (Akzo/Wanda), Coral, Suvinil/Glassurit ou equivalente</t>
  </si>
  <si>
    <t>J.02.000.037517</t>
  </si>
  <si>
    <t>Tinta acrílica para pisos, ref. Novacor Piso Liso-amarelo (Globo/Novacor), Suvinil Poliesportiva da Glasurit, Metalatex Acrilico com Quartzo da Sherwin Williams</t>
  </si>
  <si>
    <t>J.02.000.037518</t>
  </si>
  <si>
    <t>Selador para tinta acrílica Coral, Suvinil ou equivalente</t>
  </si>
  <si>
    <t>J.02.000.037528</t>
  </si>
  <si>
    <t>Tinta acrílica para sinalização visual de pisos, com acabamento fosco, várias cores, ref. Interlight da Indutil ou equivalente</t>
  </si>
  <si>
    <t>J.02.000.037539</t>
  </si>
  <si>
    <t>Verniz fungicida Stain, para madeiras, ref. Osmocolor Montana / Verniz Satin Suvinil</t>
  </si>
  <si>
    <t>J.02.000.037542</t>
  </si>
  <si>
    <t>Tinta 100% acrílica acabamento fosco acetinado, Coral, Suvinil 100% Acrílico (Glasurit), Sherwin Willian, Metalatex (Fusecolor) ou equivalente</t>
  </si>
  <si>
    <t>J.02.000.037545</t>
  </si>
  <si>
    <t>Tinta-base epoxi</t>
  </si>
  <si>
    <t>J.02.000.037548</t>
  </si>
  <si>
    <t>Verniz incolor antipichação, ref. Graffitiguard da Anchortec, Antgraf Eco verniz da Ant Graf ou equivalente</t>
  </si>
  <si>
    <t>J.02.000.037549</t>
  </si>
  <si>
    <t>Microesferas de vidro Extra Premix (tipo I-B), ref. Vimaster ou equivalente</t>
  </si>
  <si>
    <t>J.02.000.037600</t>
  </si>
  <si>
    <t>Proteção passiva contra incêndio com tinta intumescente, com tempo requerido de resistência ao fogo TRRF = 60 min - aplicação em estrutura metálica.</t>
  </si>
  <si>
    <t>J.02.000.037601</t>
  </si>
  <si>
    <t>Proteção passiva contra incêndio com tinta intumescente, com tempo requerido de resistência ao fogo TRRF = 120 min - aplicação em estrutura metálica.</t>
  </si>
  <si>
    <t>J.02.000.037602</t>
  </si>
  <si>
    <t>J.02.000.037603</t>
  </si>
  <si>
    <t>Proteção passiva contra incêndio com tinta indumescente, com tempo requerido de resistência ao fogo TRRF = 120 min - aplicação em painéis de gesso acartonado</t>
  </si>
  <si>
    <t>J.02.000.038001</t>
  </si>
  <si>
    <t>Diluente aguarrás mineral, referência Suvinil, Luksnova, Coral ou equivalente</t>
  </si>
  <si>
    <t>J.02.000.038006</t>
  </si>
  <si>
    <t>Fundo sintético branco para superfície galvanizada, alumínio, ref. Coral fundo para galvanização, ou equivalente</t>
  </si>
  <si>
    <t>J.02.000.038007</t>
  </si>
  <si>
    <t>Tinta latex PVA anti-mofo, ref. Coralmur da Coral, Premium ou equivalente</t>
  </si>
  <si>
    <t>J.02.000.038008</t>
  </si>
  <si>
    <t>Tinta latex acrílica antimofo, ref. Metalatex antimofo (Sherwin Williams), ou equivalente</t>
  </si>
  <si>
    <t>J.02.000.038017</t>
  </si>
  <si>
    <t>Massa corrida PVA, ref. Massa Corrida Suvinil, Massa Corrida Coral, Metalatex da Sherwin Willians, ou equivalente</t>
  </si>
  <si>
    <t>J.02.000.038028</t>
  </si>
  <si>
    <t>Zarcão, ref. Zarcoral fabricação Coral - Zarcão Internacional ou equivalente</t>
  </si>
  <si>
    <t>J.02.000.038029</t>
  </si>
  <si>
    <t>Removedor de tinta, ref. Pintoff da Coral ou equivalente</t>
  </si>
  <si>
    <t>J.02.000.038034</t>
  </si>
  <si>
    <t>Tinta a óleo acabamento liso brilhante, ref. Óleo Coral (Coral), Suvinil Tinta Óleo (Glasurit)  ou equivalente</t>
  </si>
  <si>
    <t>J.02.000.038038</t>
  </si>
  <si>
    <t>Pigmento para argamassa tipo Pó Xadrez, ref. amarelo Novacor, Globo ou equivalente</t>
  </si>
  <si>
    <t>J.02.000.038050</t>
  </si>
  <si>
    <t>J.02.000.038052</t>
  </si>
  <si>
    <t>Verniz acrílico base água, ref. Denverniz Acqua (Denver), Durocryl A (Wolf Hacker), Nitoprimer AW (Fosroc) ou equivalente</t>
  </si>
  <si>
    <t>J.02.000.038054</t>
  </si>
  <si>
    <t>Verniz acrílico base solvente, Dekguard BS/FS, (Fosroc), Durocryl S (Wolf Hacker), Denverniz SB/SF (Denver) ou equivalente</t>
  </si>
  <si>
    <t>J.02.000.038058</t>
  </si>
  <si>
    <t>Impermeabilizante acrílico, ref. Suviflex ou equivalente</t>
  </si>
  <si>
    <t>J.02.000.038060</t>
  </si>
  <si>
    <t>Thinner, ref. Natrielli ou equivalente</t>
  </si>
  <si>
    <t>J.02.000.038061</t>
  </si>
  <si>
    <t>Líquido de fundo (fundo preparador)</t>
  </si>
  <si>
    <t>J.02.000.090805</t>
  </si>
  <si>
    <t>Tinta esmalte especial para lousa, cor verde, acabamento fosco, ref. Coralit Esmalte Sintético (Coral), Suvinil Esmalte Sintético, ou equivalente</t>
  </si>
  <si>
    <t>K.01.000.023500</t>
  </si>
  <si>
    <t>Divisória em granilite frontal, maciça ou revestida, e= 4,0cm - instalado</t>
  </si>
  <si>
    <t>K.01.000.023501</t>
  </si>
  <si>
    <t>Divisória em granilite maciça ou revestida, e= 3,0cm instalado</t>
  </si>
  <si>
    <t>K.01.000.033001</t>
  </si>
  <si>
    <t>Estucamento e polimento piso/patamar em granilite</t>
  </si>
  <si>
    <t>K.01.000.033002</t>
  </si>
  <si>
    <t>Estucamento e polimento degrau (piso e espelho) em granilite</t>
  </si>
  <si>
    <t>K.01.000.033004</t>
  </si>
  <si>
    <t>Estucamento e polimento de rodapé em granilite</t>
  </si>
  <si>
    <t>K.01.000.033011</t>
  </si>
  <si>
    <t>Soleira em granilite cinza ou verde, polido com espessura mínima de 8mm fornecimento e aplicação média</t>
  </si>
  <si>
    <t>K.01.000.033015</t>
  </si>
  <si>
    <t>Piso em granilite cinza ou verde, polido, espessura mínimo de 8mm fornecimento e aplicação média</t>
  </si>
  <si>
    <t>K.01.000.033017</t>
  </si>
  <si>
    <t>Soleira para piso alta resistência (&gt;40MPa), moldado no local, tráfego médio (8mm) ou pesado (12mm), largura até 30cm aplicado média</t>
  </si>
  <si>
    <t>K.01.000.035031</t>
  </si>
  <si>
    <t>Degrau em granilite, cinza ou verde, polido, com espessura mínima de 8mm fornecimento e aplicação média</t>
  </si>
  <si>
    <t>K.01.000.035531</t>
  </si>
  <si>
    <t>Placa granilite de 3 cm</t>
  </si>
  <si>
    <t>K.01.000.035534</t>
  </si>
  <si>
    <t>Piso alta resistência (&gt;40MPa), moldado no local, tráfego pesado com espessura de 12mm aplicado</t>
  </si>
  <si>
    <t>K.01.000.035535</t>
  </si>
  <si>
    <t>Degrau para piso alta resistência (&gt;40 MPa), moldado no local, tráfego médio, espessura de 8 mm aplicado</t>
  </si>
  <si>
    <t>K.01.000.035536</t>
  </si>
  <si>
    <t>Degrau para piso alta resistência (&gt;40 MPa), moldado no local, tráfego médio, espessura de 12 mm aplicado</t>
  </si>
  <si>
    <t>K.01.000.036042</t>
  </si>
  <si>
    <t>Rodapé em granilite tipo meia cana, cor cinza ou verde, polido, até 10cm fornecimento e aplicação média</t>
  </si>
  <si>
    <t>K.01.000.036140</t>
  </si>
  <si>
    <t>Rodapé para piso alta resistência (&gt;40MPa), moldado no local, tráfego médio (8mm) ou tráfego pesado (12mm) aplicado média</t>
  </si>
  <si>
    <t>K.01.000.036512</t>
  </si>
  <si>
    <t>Polimento piso fundido no local alta resistência</t>
  </si>
  <si>
    <t>K.02.000.023504</t>
  </si>
  <si>
    <t>Divisória placa granito cinza andorinha; dimensões 1,00x2,00m, e=3,0cm; colocado (fixada piso e parede)</t>
  </si>
  <si>
    <t>K.02.000.023555</t>
  </si>
  <si>
    <t>Divisória em mármore branco, dimensões 1,00x2,00m; e= 3,0cm, colocado (fixada piso e parede)</t>
  </si>
  <si>
    <t>K.02.000.032500</t>
  </si>
  <si>
    <t>Rodapé em granito com espessura de 3,0cm e altura entre 7,01 a 10cm, acabamento polido</t>
  </si>
  <si>
    <t>K.02.000.032515</t>
  </si>
  <si>
    <t>Revestimento em granito com espessura de 2,0 cm, em placas de 40 x 40 cm, acabamento polido</t>
  </si>
  <si>
    <t>K.02.000.032567</t>
  </si>
  <si>
    <t>Peitoril e/ou soleira em granito com espessura de 2 cm e largura de 21 até 30 cm, acabamento polido</t>
  </si>
  <si>
    <t>K.02.000.033006</t>
  </si>
  <si>
    <t>K.02.000.033012</t>
  </si>
  <si>
    <t>Piso em granilite, em placas pré-moldadas de 40 x 40 cm, inclusive assentamento, polimento, enceramento e rejunte</t>
  </si>
  <si>
    <t>K.02.000.033570</t>
  </si>
  <si>
    <t>Revestimento granito lavado tipo Fulget tradicional ou natural em faixas até 40cm, ref. Fulget, fabricação Grani Torre</t>
  </si>
  <si>
    <t>K.02.000.033571</t>
  </si>
  <si>
    <t>Revestimento granito lavado tipo Fulget tradicional ou natural em panos, ref. Fulget, fabricação Grani Torre</t>
  </si>
  <si>
    <t>K.02.000.035029</t>
  </si>
  <si>
    <t>K.02.000.035033</t>
  </si>
  <si>
    <t>Degrau em mármore travertino nacional com espessura de 2,0cm, piso 30cm e espelho 20cm</t>
  </si>
  <si>
    <t>K.02.000.035036</t>
  </si>
  <si>
    <t>Degrau e espelho em mármore branco com espessura de 2,0cm, piso 30cm e espelho 20cm</t>
  </si>
  <si>
    <t>K.02.000.035049</t>
  </si>
  <si>
    <t>Revestimento em granito com espessura de 3,0cm, em placas de 40 x 40 cm, acabamento polido</t>
  </si>
  <si>
    <t>K.02.000.035072</t>
  </si>
  <si>
    <t>Revestimento em mármore travertino nacional de 2,0 cm</t>
  </si>
  <si>
    <t>K.02.000.035073</t>
  </si>
  <si>
    <t>Revestimento em mármore branco espessura 3,0cm</t>
  </si>
  <si>
    <t>K.02.000.035075</t>
  </si>
  <si>
    <t>Revestimento em mármore travertino nacional de 3,0cm</t>
  </si>
  <si>
    <t>K.02.000.035076</t>
  </si>
  <si>
    <t>Revestimento em mármore branco espessura 2,0cm</t>
  </si>
  <si>
    <t>K.02.000.036001</t>
  </si>
  <si>
    <t>Rodapé reto em granito com espessura de 3,0cm e altura 7,0cm, acabamento polido</t>
  </si>
  <si>
    <t>K.02.000.036087</t>
  </si>
  <si>
    <t>Granito cinza Andorinha ou Corumbá, jateado, com espessura de 2,0 cm</t>
  </si>
  <si>
    <t>K.02.000.036088</t>
  </si>
  <si>
    <t>Rodapé em granito cinza Andorinha ou Corumbá,  jateado, com altura de 7,0 cm</t>
  </si>
  <si>
    <t>K.02.000.036089</t>
  </si>
  <si>
    <t>Degrau e espelho em granito cinza Andorinha ou Corumbá, jateado</t>
  </si>
  <si>
    <t>K.02.000.036090</t>
  </si>
  <si>
    <t>Peitoril e/ou soleira em granito cinza Andorinha ou Corumbá com espessura de 2 cm,  jateado, de 20 a 30 cm</t>
  </si>
  <si>
    <t>K.02.000.065637</t>
  </si>
  <si>
    <t>K.02.000.065652</t>
  </si>
  <si>
    <t>Tampo (com frontão) para pia em mármore Espírito Santo; e= 3,0cm; dim. 0,60x1,50; furo para 1 cuba simples colocado</t>
  </si>
  <si>
    <t>K.03.000.032503</t>
  </si>
  <si>
    <t>Divisória em placa ardósia cinza polido, espessura de 2cm</t>
  </si>
  <si>
    <t>K.03.000.032508</t>
  </si>
  <si>
    <t>Peitoril e/ou soleira em ardósia na cor verde, espessura de 2,0cm e largura até 20,0cm</t>
  </si>
  <si>
    <t>K.03.000.032517</t>
  </si>
  <si>
    <t>Ardósia verde de 40 x 40cm e espessura 1,5cm</t>
  </si>
  <si>
    <t>K.03.000.032519</t>
  </si>
  <si>
    <t>Rodapé em ardósia verde com 7cm de altura</t>
  </si>
  <si>
    <t>K.03.000.035017</t>
  </si>
  <si>
    <t>Arenito comum para revestimento</t>
  </si>
  <si>
    <t>K.03.000.035055</t>
  </si>
  <si>
    <t>Pedra em mosaico portugues 2 cores colocado</t>
  </si>
  <si>
    <t>K.03.000.035060</t>
  </si>
  <si>
    <t>Pedra miracema de 11,5 x 23cm, espessura de 10 a 15 mm</t>
  </si>
  <si>
    <t>K.03.000.035061</t>
  </si>
  <si>
    <t>Pedra mineira comum irregular (chapa) para revestimento</t>
  </si>
  <si>
    <t>K.03.000.036138</t>
  </si>
  <si>
    <t>Rodapé em pedra mineira simples com 10cm de altura</t>
  </si>
  <si>
    <t>K.03.000.036505</t>
  </si>
  <si>
    <t>Paralelepípedo só material</t>
  </si>
  <si>
    <t>L.01.000.023531</t>
  </si>
  <si>
    <t>Divisória em placas de gesso acartonado, resistência ao fogo 30 minutos, espessura 73/48mm - 1ST 12,5 + 1ST 12,5</t>
  </si>
  <si>
    <t>L.01.000.023533</t>
  </si>
  <si>
    <t>Divisória em placas de gesso acartonado, resistência ao fogo 30 minutos, espessura 73/48mm - 1ST 12,5 + 1ST 12,5 - com lã mineral</t>
  </si>
  <si>
    <t>L.01.000.023534</t>
  </si>
  <si>
    <t>Divisória em placas de gesso acartonado, resistência ao fogo 30 minutos, espessura 100/70mm - 1ST 15 + 1ST 15 - com lã mineral</t>
  </si>
  <si>
    <t>L.01.000.023535</t>
  </si>
  <si>
    <t>Divisória em placas de gesso acartonado, resistência ao fogo 30 minutos, espessura 100/70mm - 1ST 15 + 1ST 15</t>
  </si>
  <si>
    <t>L.01.000.023560</t>
  </si>
  <si>
    <t>Divisória em placas de gesso acartonado, resistência ao fogo 30 minutos, espessura 100/70mm - 1RU 15 + 1RU 15</t>
  </si>
  <si>
    <t>L.01.000.023564</t>
  </si>
  <si>
    <t>Divisória em placas duplas de gesso acartonado, resistência ao fogo 60 minutos, espessura 120/70mm - 2ST 12,5 + 2ST 12,5 - com lã mineral</t>
  </si>
  <si>
    <t>L.01.000.023587</t>
  </si>
  <si>
    <t>Divisória em placas de gesso acartonado, resistência ao fogo 60 minutos, espessura 120/90mm - 1RF 15 + 1RF 15 - com lã mineral</t>
  </si>
  <si>
    <t>L.01.000.023606</t>
  </si>
  <si>
    <t>Forro em painéis de gesso acartonado acabamento liso com película rígida de PVC, placas 625x1250mm, esp. 9,5mm, colocado, ref. Gyprex liso Placo - removível</t>
  </si>
  <si>
    <t>L.01.000.023630</t>
  </si>
  <si>
    <t>Divisória em placas duplas de gesso acartonado, resistência ao fogo 120 minutos, espessura 130/70mm - 2RF 15 + 2RF 15</t>
  </si>
  <si>
    <t>L.01.000.023631</t>
  </si>
  <si>
    <t>Divisória em placas duplas de gesso acartonado, resistência ao fogo 60 minutos, espessura 120/70mm - 2ST 12,5 + 2RU 12,5</t>
  </si>
  <si>
    <t>L.01.000.023632</t>
  </si>
  <si>
    <t>Divisória em placas duplas de gesso acartonado, resistência ao fogo 60 minutos, espessura 120/70mm - 2RU 12,5 + 2RU 12,5</t>
  </si>
  <si>
    <t>L.01.000.023633</t>
  </si>
  <si>
    <t>Divisória em placas duplas de gesso acartonado, resistência ao fogo 60 minutos, espessura 98/48mm - 2ST 12,5 + 2ST 12,5 - com lã mineral</t>
  </si>
  <si>
    <t>L.01.000.023634</t>
  </si>
  <si>
    <t>Divisória em placas duplas de gesso acartonado, resistência ao fogo 60 minutos, espessura 98/48mm - 2RU 12,5 + 2RU 12,5 - com lã mineral</t>
  </si>
  <si>
    <t>L.01.000.023635</t>
  </si>
  <si>
    <t>Divisória em placas duplas de gesso acartonado, resistência ao fogo 60 minutos, espessura 98/48mm - 2ST 12,5 + 2RU 12,5 - com lã mineral</t>
  </si>
  <si>
    <t>L.01.000.034019</t>
  </si>
  <si>
    <t>Moldura gesso simples, espessura até 6,0cm, instalada</t>
  </si>
  <si>
    <t>L.01.000.034021</t>
  </si>
  <si>
    <t>Forro em painel de gesso acartonado, tipo standard, espessura 12,5mm, estrutura em aço galvanizado, ref. Gypsum FGE, Placostil F530, ou equivalente</t>
  </si>
  <si>
    <t>L.01.000.034024</t>
  </si>
  <si>
    <t>Forro em placa de gesso liso, fixado e estruturado</t>
  </si>
  <si>
    <t>L.02.000.023653</t>
  </si>
  <si>
    <t>Forro de gesso removível com película rígida de PVC de 625 x 625mm; ref. Gyprex da Placo ou equivalente</t>
  </si>
  <si>
    <t>M.02.000.036114</t>
  </si>
  <si>
    <t>M.02.000.036115</t>
  </si>
  <si>
    <t>Fornecimento e instalação de piso elevado tipo telescópico em chapa de aço, sem revestimento</t>
  </si>
  <si>
    <t>M.02.000.036118</t>
  </si>
  <si>
    <t>M.03.000.020450</t>
  </si>
  <si>
    <t>Limpeza fossa séptica</t>
  </si>
  <si>
    <t>M.04.000.022593</t>
  </si>
  <si>
    <t>Piso podotátil alerta / direcional em borracha - espessura 5 mm de relevo, dimensões (250 x 250) mm</t>
  </si>
  <si>
    <t>M.04.000.023609</t>
  </si>
  <si>
    <t>M.04.000.023626</t>
  </si>
  <si>
    <t>Forro em fibra mineral com placas acústicas removíveis de 625 x 625mm, ref. Linha Finetta da OWA do Brasil ou equivalente</t>
  </si>
  <si>
    <t>M.04.000.023650</t>
  </si>
  <si>
    <t>Forro metálico removível tipo colmeia, paineis de 625 x 625 mm, modulação das células de 125 x 125 mm, ref. CELL T15 da Hunter Douglas ou equivalente</t>
  </si>
  <si>
    <t>M.04.000.024096</t>
  </si>
  <si>
    <t>Placa para sinalização tátil em braille (início ou final) de 13 x 3 cm, para corrimão, com o verso auto-aderente</t>
  </si>
  <si>
    <t>M.04.000.024097</t>
  </si>
  <si>
    <t>Placa para sinalização tátil em braille (pavimento), para corrimão, com o verso auto-aderente</t>
  </si>
  <si>
    <t>M.04.000.024108</t>
  </si>
  <si>
    <t>Anel de borracha para sinalização tátil, para corrimão, com diâmetro de 4,5 cm</t>
  </si>
  <si>
    <t>M.04.000.024522</t>
  </si>
  <si>
    <t>Isolamento térmico em polietileno expandido para tubulação água quente e refrigeração, espessura de 5mm, diâmetro de 15mm, ref. Elumaflex , Polipex</t>
  </si>
  <si>
    <t>M.04.000.024523</t>
  </si>
  <si>
    <t>Isolamento térmico em polietileno expandido para tubulação água quente e refrigeração, espessura de 5mm, diâmetro de 22mm, ref. Elumaflex , Polipex</t>
  </si>
  <si>
    <t>M.04.000.024524</t>
  </si>
  <si>
    <t>Isolamento térmico em polietileno expandido para tubulação água quente e refrigeração, espessura de 5mm, diâmetro de 28mm, ref. Elumaflex, Polipex</t>
  </si>
  <si>
    <t>M.04.000.024525</t>
  </si>
  <si>
    <t>Isolamento térmico em polietileno expandido para tubulação água quente e refrigeração, espessura de 10mm, diâmetro de 35mm, ref. Elumaflex , Polipex</t>
  </si>
  <si>
    <t>M.04.000.024526</t>
  </si>
  <si>
    <t>Isolamento térmico em polietileno expandido para tubulação água quente e refrigeração, espessura de 10mm, diâmetro de 42mm, ref. Elumaflex , Polipex</t>
  </si>
  <si>
    <t>M.04.000.024527</t>
  </si>
  <si>
    <t>Isolamento térmico em polietileno expandido para tubulação água quente e refrigeração, espessura de 10mm, diâmetro de 54mm, ref. Elumaflex , Polipex</t>
  </si>
  <si>
    <t>M.04.000.024618</t>
  </si>
  <si>
    <t>Placa acústica em espuma semirrígida na cor cinza, com uma camada de manta HD, espessura de 50mm e dimensões 500x500mm, ref. Sonex Illtec Bloc 50/35 da OWA ou equivalente</t>
  </si>
  <si>
    <t>M.04.000.024621</t>
  </si>
  <si>
    <t>Placa acústica incombustível em espuma semirrígida na cor cinza, com superfície em cunhas anecóicas</t>
  </si>
  <si>
    <t>M.04.000.030368</t>
  </si>
  <si>
    <t>Cantoneira de sobrepor em PVC, dimensões (40x40x2,8)mm - 90º - referência TEC-029 da Tecnoperfil ou equivalente</t>
  </si>
  <si>
    <t>M.04.000.030375</t>
  </si>
  <si>
    <t>Canto externo de acabamento em PVC, perfil de 1,0 x 3,0 cm, ref. TEC 183 da Tecnoperfil ou equivalente - barra de 2,70 m</t>
  </si>
  <si>
    <t>M.04.000.030376</t>
  </si>
  <si>
    <t>Corrimão, bate-maca ou protetor de parede em PVC, com altura de 131mm, barras de 4,0m, nas azul ou marfim, ref. TEC 026 da Tecnoperfil ou equivalente</t>
  </si>
  <si>
    <t>M.04.000.030377</t>
  </si>
  <si>
    <t>Protetor de parede ou bate-maca em PVC flexível, com altura de 150mm, nas amarelo, branco ou preto, rolo de 25m, ref. TEC 913 da Tecnoperfil ou equivalente</t>
  </si>
  <si>
    <t>M.04.000.030378</t>
  </si>
  <si>
    <t>Bate-maca ou protetor curvo de parede em PVC, com altura de 200mm, nas cores branco, bege azul escuro, barra de 4m, ref. TEC 198 da Tecnoperfil ou equivalente</t>
  </si>
  <si>
    <t>M.04.000.030379</t>
  </si>
  <si>
    <t>Bate-maca ou protetor de parede em PVC, com altura de 200mm, barra de 4m, ref. TEC 200 da Tecnoperfil ou equivalente</t>
  </si>
  <si>
    <t>M.04.000.030380</t>
  </si>
  <si>
    <t>Faixa protetora em vinil de alto impacto para paredes, altura de 400mm, várias cores, com tratamento antibacteriano, antifungo, antimofo, retardante de chama e resistente a impacto, ref. Cosimo Cataldo, Enterprises Arquitetura ou equivalente</t>
  </si>
  <si>
    <t>M.04.000.032533</t>
  </si>
  <si>
    <t>Rodapé em poliestireno com altura de 7 cm, cor branca, linha Primer/BR, ref. 451 RP/BR da Revitech, Mod. 451 RP/BR da Santa Luzia</t>
  </si>
  <si>
    <t>M.04.000.033508</t>
  </si>
  <si>
    <t>Piso de borracha sintética preta, ref. Daud ou equivalente colado</t>
  </si>
  <si>
    <t>M.04.000.033510</t>
  </si>
  <si>
    <t>Rodapé de borracha sintética preta, altura até 7 cm, ref. Le Corp, Daud ou equivalente colado</t>
  </si>
  <si>
    <t>M.04.000.033511</t>
  </si>
  <si>
    <t>Degrau (piso e espelho) de borracha sintética preta de 4,0 mm, ref. Le Corp, Daud ou equivalente - colado</t>
  </si>
  <si>
    <t>M.04.000.033520</t>
  </si>
  <si>
    <t>Piso de borracha sintética tipo pastilha soft, na cor preta de 7,0 mm, ref. Daud ou equivalente argamassado</t>
  </si>
  <si>
    <t>M.04.000.033526</t>
  </si>
  <si>
    <t>Rodapé em poliestireno de sobrepor, altura de 8,0 cm, ref. linha Essence, modelo HS da Tarkett, ou equivalente</t>
  </si>
  <si>
    <t>M.04.000.033529</t>
  </si>
  <si>
    <t>Piso vinílico autoportante com espessura de 4,0 mm, com impermeabilização acrílica. Referência: Linha Square - Coleção Set, da Tarket.</t>
  </si>
  <si>
    <t>M.04.000.033534</t>
  </si>
  <si>
    <t>Piso vinílico autoportante acústico com e=4,5 mm, classe III A. Ref.  Linha Square Acoustic da Tarkett ou equivalente</t>
  </si>
  <si>
    <t>M.04.000.033535</t>
  </si>
  <si>
    <t>Rodapé flexível em resinas de PVC de 5cm, espessura de 2mm, curvo/plano. Ref. Tarkett ou equivalente</t>
  </si>
  <si>
    <t>M.04.000.033536</t>
  </si>
  <si>
    <t>Rodapé flexível em resinas de PVC de 7,5cm, espessura de 2mm, curvo/plano. Ref. Tarkett ou equivalente</t>
  </si>
  <si>
    <t>M.04.000.033537</t>
  </si>
  <si>
    <t>Rodapé hospitalar flexível em resinas de PVC de 7,5cm, espessura de 2mm, nível/sobrepor. Ref. Tarkett ou equivalente</t>
  </si>
  <si>
    <t>M.04.000.033539</t>
  </si>
  <si>
    <t>Testeira flexível em resinas de PVC para arremate de degrau, espessura de 2,0 mm. Ref. Tarkett ou equivalente</t>
  </si>
  <si>
    <t>M.04.000.033540</t>
  </si>
  <si>
    <t>Revestimento vinílico em placas de 30 x 30 cm, classe II A, com e= 2,0 mm. Ref. Paviflex Natural da Tarkett ou equivalente</t>
  </si>
  <si>
    <t>M.04.000.033541</t>
  </si>
  <si>
    <t>Revestimento vinílico em placas de 30 x 30 cm, classe II A, com e= 3,2 mm. Ref. Paviflex Natural da Tarkett ou equivalente</t>
  </si>
  <si>
    <t>M.04.000.033542</t>
  </si>
  <si>
    <t>Piso vinílico em manta heterogênea com e= 2mm, classe III A. Ref. Linha Absolute da Tarkett ou equivalente</t>
  </si>
  <si>
    <t>M.04.000.033543</t>
  </si>
  <si>
    <t>Piso vinílico flexível em manta homogênea com e= 2mm, classe II A. Ref. Linha IQ Optima da Tarkett ou equivalente</t>
  </si>
  <si>
    <t>M.04.000.033544</t>
  </si>
  <si>
    <t>Piso vinílico flexível em régua heterogênea com e= 3mm, classe II A. Ref. Linha Ambienta da Tarkett ou equivalente</t>
  </si>
  <si>
    <t>M.04.000.033545</t>
  </si>
  <si>
    <t>Piso vinílico antiestático com e=5 mm, classe II A. Referência Linha Kilt Antiestático modelo KBO 8102 cor Silver da Beaulieu ou equivalente</t>
  </si>
  <si>
    <t>M.04.000.034017</t>
  </si>
  <si>
    <t>Forro modular removível em PVC, em placas de 618 x 1243mm, espessura 10 mm, montado com estrutura de sustentação</t>
  </si>
  <si>
    <t>M.04.000.034020</t>
  </si>
  <si>
    <t>Placas em fibra vidro; revestida em PVC tipo Forrovid, para reparos em forro existente</t>
  </si>
  <si>
    <t>M.04.000.034022</t>
  </si>
  <si>
    <t>Forro isopor com textura acrílica autoextinguivel; e= 20mm BASF, com estrutura de sustentação colocado</t>
  </si>
  <si>
    <t>M.04.000.034027</t>
  </si>
  <si>
    <t>Forro em lâmina PVC, frisada, largura 100/200mm (média); com estrutura de sustentação colocado; ref. Tigre</t>
  </si>
  <si>
    <t>M.04.000.034035</t>
  </si>
  <si>
    <t>Forro em painel de fibra mineral, acab. pintura vinílica, 625x1250mm, com estrutura de sustentação, ref. Armstrong Encore HumiGuard Plus ou equivalmente</t>
  </si>
  <si>
    <t>M.04.000.035525</t>
  </si>
  <si>
    <t>Carpete tráfego intenso, comercial, bouclê, filamento nylon, altura de 6,0mm, colocado Astral Beaulieu, Chronos 22 oz Shaw</t>
  </si>
  <si>
    <t>M.04.000.035526</t>
  </si>
  <si>
    <t>Carpete tráfego moderado, comercial, bouclê, filamento polipropileno, com altura de 5,4 a 8,0mm, colocado, Essex Beauliex, Champion Inybra, Project  Meller</t>
  </si>
  <si>
    <t>M.04.000.035583</t>
  </si>
  <si>
    <t>Piso de borracha para sinalização tátil de alerta/direcional colorido em placas 25 x 25 cm, espessura 5,0 mm, ref. Daud, Andaluz, ou equivalente</t>
  </si>
  <si>
    <t>M.04.000.036047</t>
  </si>
  <si>
    <t>Rodapé de cordão em poliamida (nylon) ou em polipropileno - colocado</t>
  </si>
  <si>
    <t>M.04.000.036135</t>
  </si>
  <si>
    <t>Revestimento laminado melamínico dissipativo texturizado ou liso, e=2mm, placa 60x60cm, várias cores, ref. Formipiso ou equivalente instalado</t>
  </si>
  <si>
    <t>M.04.000.065082</t>
  </si>
  <si>
    <t>Reservatório em polietileno de alta densidade (cisterna), antioxidante e proteção anti UV, capac. 5.000 litros, com acessórios, ref. Acqualimp ou equivalente</t>
  </si>
  <si>
    <t>M.04.000.065083</t>
  </si>
  <si>
    <t>Reservatório em polietileno de alta densidade (cisterna),antioxidante e proteção anti UV,capac. 10.000 litros,c/ acessório,ref.Acqualimp, Amanco ou equivalente</t>
  </si>
  <si>
    <t>M.04.000.092626</t>
  </si>
  <si>
    <t>Plástico bolha, diâmetro de 1,00 a 2,00 cm - rolo de (1,00 x 100 ou 1,30 x 100) metros, ref. Syroplat ou equivalente</t>
  </si>
  <si>
    <t>M.04.000.092845</t>
  </si>
  <si>
    <t>Película de controle solar refletiva para vidros, na cor prata, referência Window Film Silver 35 da 3M ou equivalente - instalado</t>
  </si>
  <si>
    <t>N.01.000.038507</t>
  </si>
  <si>
    <t>Grama tipo batatais em placas (caminhão cap.400m²)</t>
  </si>
  <si>
    <t>N.01.000.038508</t>
  </si>
  <si>
    <t>Forração Hera Inglesa, min. 18 mudas/m² H= 0,15m</t>
  </si>
  <si>
    <t>N.01.000.038510</t>
  </si>
  <si>
    <t>Terra vegetal orgânica adubada</t>
  </si>
  <si>
    <t>N.01.000.038511</t>
  </si>
  <si>
    <t>N.01.000.038513</t>
  </si>
  <si>
    <t>Grama tipo Esmeralda em placas</t>
  </si>
  <si>
    <t>N.01.000.038516</t>
  </si>
  <si>
    <t>Arbusto alamanda h= 0,60 a 0,80 m</t>
  </si>
  <si>
    <t>N.01.000.038605</t>
  </si>
  <si>
    <t>Árvore ornamental tipo Ipê Amarelo H= 2,00m</t>
  </si>
  <si>
    <t>N.01.000.038610</t>
  </si>
  <si>
    <t>Grama tipo São Carlos em placas</t>
  </si>
  <si>
    <t>N.01.000.038613</t>
  </si>
  <si>
    <t>Árvore ornamental tipo Areca Bambu H= 2,00m</t>
  </si>
  <si>
    <t>N.01.000.038621</t>
  </si>
  <si>
    <t>Arbusto Curculigo h= 0,60 a 0,80 m</t>
  </si>
  <si>
    <t>N.01.000.038624</t>
  </si>
  <si>
    <t>N.01.000.038628</t>
  </si>
  <si>
    <t>Árvore ornamental tipo Pata de Vaca H= 2,00m</t>
  </si>
  <si>
    <t>N.01.000.038632</t>
  </si>
  <si>
    <t>Forração Lírio Amarelo, min.18 mudas/m² H= 0,50m</t>
  </si>
  <si>
    <t>N.01.000.038639</t>
  </si>
  <si>
    <t>Arbusto Moréia h= 0,50 m</t>
  </si>
  <si>
    <t>N.01.000.038642</t>
  </si>
  <si>
    <t>Arbusto Azaléia h= 0,60 a 0,80 m</t>
  </si>
  <si>
    <t>N.01.000.038648</t>
  </si>
  <si>
    <t>Forração c/clorofito, mínimo 20 mudas/m², H= 0,15m</t>
  </si>
  <si>
    <t>N.01.000.038712</t>
  </si>
  <si>
    <t>Árvore tipo Aroeira salsa (Shinus molle) - h= 2,00m</t>
  </si>
  <si>
    <t>N.01.000.039154</t>
  </si>
  <si>
    <t>Árvore do tipo Coqueiro Jerivá (Syagrus romanzoffiana) - h = 4,00m</t>
  </si>
  <si>
    <t>N.01.000.039164</t>
  </si>
  <si>
    <t>Árvore do tipo Falso barbatimão (Cassia leptophylla) - h = 2,00m</t>
  </si>
  <si>
    <t>N.02.000.091652</t>
  </si>
  <si>
    <t>Mini centro de atividades em madeira rústica, ref. Mundo Mágico ou equivalente</t>
  </si>
  <si>
    <t>N.02.000.091653</t>
  </si>
  <si>
    <t>Balanço duplo em madeira rústica, ref. Mundo Mágico ou equivalente</t>
  </si>
  <si>
    <t>N.02.000.091654</t>
  </si>
  <si>
    <t>Gangorra dupla em madeira rústica, ref. Mundo Mágico ou equivalente</t>
  </si>
  <si>
    <t>N.02.000.091656</t>
  </si>
  <si>
    <t>Gira-gira em ferro com assento de madeira (8 lugares), ref. Mundo Mágico ou equivalente</t>
  </si>
  <si>
    <t>N.03.000.050471</t>
  </si>
  <si>
    <t>Assento (banco) articulado para banho, em liga de alumínio com pintura epóxi, de 700 x 450 mm, conforme norma NBR9050</t>
  </si>
  <si>
    <t>N.03.000.050494</t>
  </si>
  <si>
    <t>Banco de madeira tipos cavalinho ou tamanduá, com réguas em madeira envernizada de 1,60m e pés em ferro fundido pintado</t>
  </si>
  <si>
    <t>N.03.000.065537</t>
  </si>
  <si>
    <t>Tanque simples em granito sintético, ref. T60 Marsinty</t>
  </si>
  <si>
    <t>N.03.000.065539</t>
  </si>
  <si>
    <t>N.04.000.020300</t>
  </si>
  <si>
    <t>N.04.000.020301</t>
  </si>
  <si>
    <t>N.04.000.020302</t>
  </si>
  <si>
    <t>Placa de sinalização em PVC fotoluminescente, com indicação de rota de evacuação e saída de emergência, ref. S001.01 da ADVcomm, C410231 da Digimetta, TAG 22128  da TAG Sinalização ou equivalente</t>
  </si>
  <si>
    <t>N.04.000.020303</t>
  </si>
  <si>
    <t>Placa de sinalização em PVC fotoluminescente, com identificação de pavimentos, ref. S017.01 da ADVcomm, C410334 da Digimetta ou equivalente</t>
  </si>
  <si>
    <t>N.04.000.020304</t>
  </si>
  <si>
    <t>Placa de sinalização em PVC, com indicação de alerta, ref. A002.01 da ADVcomm, TAG 558 da TAG Sinalização ou equivalente</t>
  </si>
  <si>
    <t>N.04.000.020305</t>
  </si>
  <si>
    <t>Placa de sinalização em PVC, com indicação de proibição normativa, ref. P001.11 da ADVcomm, TAG15660 da TAG Sinalização ou equivalente</t>
  </si>
  <si>
    <t>N.04.000.020357</t>
  </si>
  <si>
    <t>Placa para identificação da obra, em chapa de aço n° 18, galvanizado com tratamento anticorrosivo padrão</t>
  </si>
  <si>
    <t>N.04.000.020359</t>
  </si>
  <si>
    <t>Placa de sinalização tátill em poliestireno "PS", na cor cinza claro e alto relevo em braile preto, nas dimensoes de 80x50x3mm, para sinalização de pavimentos, conforme Norma NBR 9050</t>
  </si>
  <si>
    <t>N.04.000.037601</t>
  </si>
  <si>
    <t>Matriz símbolo PSAI, poliestireno alto impacto, para vaga de estacionamento de pessoas com mobilidade reduzida, de acordo com a norma  NBR 9050</t>
  </si>
  <si>
    <t>N.04.000.039085</t>
  </si>
  <si>
    <t>Placa com sinalização indicativa de 7 x 25 cm, em acrílico cristal ou colorido, com espessura de 2 mm, com texto em vinílico adesivo</t>
  </si>
  <si>
    <t>N.04.000.039112</t>
  </si>
  <si>
    <t>N.04.000.039114</t>
  </si>
  <si>
    <t>Banner em lona com impressão digitalmente, com bainha reforçada e ilhoses</t>
  </si>
  <si>
    <t>N.04.000.039115</t>
  </si>
  <si>
    <t>Requadro em metalon para banner em lona impresso</t>
  </si>
  <si>
    <t>N.04.000.067002</t>
  </si>
  <si>
    <t>Placa vinílica adesiva de 22 x 35cm, para sinalização de equipamentos para proteção e combate a incêndio hidrante</t>
  </si>
  <si>
    <t>N.05.000.036708</t>
  </si>
  <si>
    <t>Poste oficial para voleibol completo</t>
  </si>
  <si>
    <t>N.05.000.036709</t>
  </si>
  <si>
    <t>Rede para voleibol em nylon com 1 faixa, fio 2, malha 10x10cm</t>
  </si>
  <si>
    <t>N.05.000.036710</t>
  </si>
  <si>
    <t>Aro duplo de aço basquete</t>
  </si>
  <si>
    <t>N.05.000.036711</t>
  </si>
  <si>
    <t>Cesto para basquete em malha de náilon, fio 2</t>
  </si>
  <si>
    <t>N.05.000.036719</t>
  </si>
  <si>
    <t>Trave oficial para futebol de salão completa</t>
  </si>
  <si>
    <t>N.05.000.036720</t>
  </si>
  <si>
    <t>Rede para futebol de salão, em náilon, fio 2</t>
  </si>
  <si>
    <t>N.06.000.050297</t>
  </si>
  <si>
    <t>N.06.000.050298</t>
  </si>
  <si>
    <t>N.06.000.050299</t>
  </si>
  <si>
    <t>O.01.000.067503</t>
  </si>
  <si>
    <t>Caixa de gordura em PVC, com tampa, cesto de limpeza, 2 entradas de 75mm, 1 entrada de 50mm, 1 saída de 100mm, completo; ref. Tigre ou equivalente - capacidade de 19 litros</t>
  </si>
  <si>
    <t>O.02.000.020455</t>
  </si>
  <si>
    <t>Tubo flexível em PVC de 3´, ref. KM-3 da Kanaflex</t>
  </si>
  <si>
    <t>O.02.000.062501</t>
  </si>
  <si>
    <t>Tubo de PVC rígido soldável marrom, DN= 20mm (1/2´)</t>
  </si>
  <si>
    <t>O.02.000.062502</t>
  </si>
  <si>
    <t>Tubo de PVC rígido soldável marrom, DN= 25mm (3/4´)</t>
  </si>
  <si>
    <t>O.02.000.062503</t>
  </si>
  <si>
    <t>Tubo de PVC rígido soldável marrom, DN= 32mm (1´)</t>
  </si>
  <si>
    <t>O.02.000.062504</t>
  </si>
  <si>
    <t>Tubo de PVC rígido soldável marrom, DN= 40mm (1 1/4´)</t>
  </si>
  <si>
    <t>O.02.000.062505</t>
  </si>
  <si>
    <t>Tubo de PVC rígido soldável marrom, DN= 50mm (1 1/2´)</t>
  </si>
  <si>
    <t>O.02.000.062506</t>
  </si>
  <si>
    <t>Tubo de PVC rígido soldável marrom, DN= 60mm (2´)</t>
  </si>
  <si>
    <t>O.02.000.062507</t>
  </si>
  <si>
    <t>Tubo de PVC rígido soldável marrom, DN= 75mm (2 1/2´)</t>
  </si>
  <si>
    <t>O.02.000.062508</t>
  </si>
  <si>
    <t>Tubo de PVC rígido soldável marrom, DN= 85mm (3´)</t>
  </si>
  <si>
    <t>O.02.000.062509</t>
  </si>
  <si>
    <t>Tubo de PVC rígido soldável marrom, DN= 110mm (4´)</t>
  </si>
  <si>
    <t>O.02.000.062512</t>
  </si>
  <si>
    <t>Tubo de PVC rígido DEFoFo, DN= 200mm (DE= 222mm), ref. Vinilfer ou equivalente</t>
  </si>
  <si>
    <t>O.02.000.062513</t>
  </si>
  <si>
    <t>Tubo de PVC rígido DEFoFo, DN= 250mm (DE= 274mm), ref. Vinilfer ou equivalente</t>
  </si>
  <si>
    <t>O.02.000.062514</t>
  </si>
  <si>
    <t>Tubo de PVC rígido DEFoFo, DN= 300mm (DE= 326mm), ref. Vinilfer ou equivalente</t>
  </si>
  <si>
    <t>O.02.000.062515</t>
  </si>
  <si>
    <t>Tubo de PVC rígido tipo Coletor Esgoto, DN= 400 mm, junta elástica</t>
  </si>
  <si>
    <t>O.02.000.062530</t>
  </si>
  <si>
    <t>Tubo de PVC rígido branco, pontas lisas, soldável, série normal, DN 40mm</t>
  </si>
  <si>
    <t>O.02.000.062531</t>
  </si>
  <si>
    <t>Tubo de PVC rígido branco PxB com virola, linha esgoto série normal, DN= 50mm</t>
  </si>
  <si>
    <t>O.02.000.062532</t>
  </si>
  <si>
    <t>Tubo de PVC rígido branco PxB com virola, linha esgoto série normal, DN= 75mm</t>
  </si>
  <si>
    <t>O.02.000.062533</t>
  </si>
  <si>
    <t>Tubo de PVC rígido branco PxB com virola, linha esgoto série normal, DN= 100mm</t>
  </si>
  <si>
    <t>O.02.000.062534</t>
  </si>
  <si>
    <t>Tubo de PVC para esgoto 150mm</t>
  </si>
  <si>
    <t>O.02.000.062549</t>
  </si>
  <si>
    <t>Tubo descarga em PVC de 1 1/2´ longo</t>
  </si>
  <si>
    <t>O.02.000.062554</t>
  </si>
  <si>
    <t>Tubo de PVC rígido, pontas lisas, soldável, linha esgoto série reforçada ´R´, DN= 40mm</t>
  </si>
  <si>
    <t>O.02.000.062556</t>
  </si>
  <si>
    <t>Tubo de PVC série R, para esgoto DN= 100mm, pontas lisas</t>
  </si>
  <si>
    <t>O.02.000.062558</t>
  </si>
  <si>
    <t>Tubo de PVC rígido PxB com virola, linha esgoto série reforçada ´R´, DN= 50mm</t>
  </si>
  <si>
    <t>O.02.000.062560</t>
  </si>
  <si>
    <t>Tubo de PVC rígido PxB com virola, linha esgoto série reforçada ´R´, DN= 75mm</t>
  </si>
  <si>
    <t>O.02.000.062561</t>
  </si>
  <si>
    <t>Tubo de PVC rígido PxB com virola, linha esgoto série reforçada ´R´, DN= 100mm</t>
  </si>
  <si>
    <t>O.02.000.062562</t>
  </si>
  <si>
    <t>Tubo de PVC rígido PxB com virola, linha esgoto série reforçada ´R´, DN= 150mm</t>
  </si>
  <si>
    <t>O.02.000.062570</t>
  </si>
  <si>
    <t>Tubo de PVC rígido PBA, classe 15, DN= 50mm</t>
  </si>
  <si>
    <t>O.02.000.062571</t>
  </si>
  <si>
    <t>Tubo de PVC rígido PBA, classe 15, DN= 75mm</t>
  </si>
  <si>
    <t>O.02.000.062572</t>
  </si>
  <si>
    <t>Tubo de PVC rígido PBA, classe 15, DN= 100mm</t>
  </si>
  <si>
    <t>O.02.000.062581</t>
  </si>
  <si>
    <t>Tubo de PVC rígido tipo Coletor Esgoto, DN= 100mm</t>
  </si>
  <si>
    <t>O.02.000.062583</t>
  </si>
  <si>
    <t>Tubo de PVC rígido tipo Coletor Esgoto, DN= 150mm</t>
  </si>
  <si>
    <t>O.02.000.062584</t>
  </si>
  <si>
    <t>Tubo de PVC rígido tipo Coletor Esgoto, DN= 200mm</t>
  </si>
  <si>
    <t>O.02.000.062585</t>
  </si>
  <si>
    <t>Tubo de PVC rígido tipo Coletor Esgoto, DN= 250mm</t>
  </si>
  <si>
    <t>O.02.000.062586</t>
  </si>
  <si>
    <t>Tubo de PVC rígido tipo Coletor Esgoto, DN= 300mm</t>
  </si>
  <si>
    <t>O.02.000.062591</t>
  </si>
  <si>
    <t>Caixa de areia em PVC de 100 mm, ref. Tigre ou equivalente</t>
  </si>
  <si>
    <t>O.02.000.063513</t>
  </si>
  <si>
    <t>Registro de pressão PVC soldável DN= 25mm (3/4´)</t>
  </si>
  <si>
    <t>O.02.000.064510</t>
  </si>
  <si>
    <t>Sifão de PVC rígido tipo copo 1´ x 1 1/2´, com tubo de ligação ajustável; ref. Akros 43.003-2 ou equivalente</t>
  </si>
  <si>
    <t>O.02.000.065572</t>
  </si>
  <si>
    <t>Válvula para lavatório em PVC- ref. Astra ou equivalente</t>
  </si>
  <si>
    <t>O.02.000.067501</t>
  </si>
  <si>
    <t>Caixa sifonada em PVC rígido de 150 x 150 x 50 mm</t>
  </si>
  <si>
    <t>O.02.000.067509</t>
  </si>
  <si>
    <t>Caixa sifonada em PVC rígido de 250 x 230 x 75 mm, com tampa cega</t>
  </si>
  <si>
    <t>O.02.000.067510</t>
  </si>
  <si>
    <t>Ralo seco em PVC rígido de 100 x 40 mm</t>
  </si>
  <si>
    <t>O.02.000.067512</t>
  </si>
  <si>
    <t>Caixa sifonada em PVC rígido de 100 x 150 x 50 mm</t>
  </si>
  <si>
    <t>O.02.000.067514</t>
  </si>
  <si>
    <t>Caixa sifonada em PVC rígido de 250 x 172 x 50 mm, com tampa cega</t>
  </si>
  <si>
    <t>O.02.000.067527</t>
  </si>
  <si>
    <t>Caixa sifonada em PVC rígido de 100 x 100 x 50 mm</t>
  </si>
  <si>
    <t>O.02.000.069514</t>
  </si>
  <si>
    <t>Solução limpadora para PVC</t>
  </si>
  <si>
    <t>O.02.000.090596</t>
  </si>
  <si>
    <t>Tubo de PVC rígido DEFoFo, DN= 150mm (DE= 170mm), ref. Vinilfer</t>
  </si>
  <si>
    <t>O.02.000.090600</t>
  </si>
  <si>
    <t>Bengala em PVC rígido para o ramal de entrada, diâmetro de 32 mm, padrão Eletropaulo, ref. Coflex ou equivalente</t>
  </si>
  <si>
    <t>O.02.000.090637</t>
  </si>
  <si>
    <t>Tubo de PVC rígido DEFoFo, DN= 100mm (DE= 118mm), ref. Vinilfer</t>
  </si>
  <si>
    <t>O.02.000.090829</t>
  </si>
  <si>
    <t>Caixa sifonada em PVC rígido de 150 x 185 x 75 mm, ref. Tigre</t>
  </si>
  <si>
    <t>O.03.000.061340</t>
  </si>
  <si>
    <t>Tubo em polietileno de alta densidade PEAD PE 100 SDR17, DE 160 mm, PN-10, soldado</t>
  </si>
  <si>
    <t>O.03.000.061341</t>
  </si>
  <si>
    <t>Tubo em polietileno de alta densidade PEAD PE 100 SDR17, DE 200 mm, PN-10, soldado</t>
  </si>
  <si>
    <t>O.03.000.061342</t>
  </si>
  <si>
    <t>Tubo em polietileno de alta densidade PEAD PE 100 SDR17, DE 225 mm, PN-10, soldado</t>
  </si>
  <si>
    <t>O.03.000.062681</t>
  </si>
  <si>
    <t>Duto corrugado para dreno tipo Kananet, DN= 3´</t>
  </si>
  <si>
    <t>O.03.000.062682</t>
  </si>
  <si>
    <t>Duto corrugado para dreno tipo Kananet, DN= 4´</t>
  </si>
  <si>
    <t>O.03.000.062683</t>
  </si>
  <si>
    <t>Duto corrugado para dreno tipo Kananet, DN= 2 1/2´</t>
  </si>
  <si>
    <t>O.03.000.062684</t>
  </si>
  <si>
    <t>Duto corrugado para dreno tipo Kananet, DN= 6´</t>
  </si>
  <si>
    <t>O.03.000.062686</t>
  </si>
  <si>
    <t>Duto corrugado para dreno tipo Kananet, DN= 8´</t>
  </si>
  <si>
    <t>O.04.000.020472</t>
  </si>
  <si>
    <t>Tubo em aço carbono preto sem costura, SCH 40 DN= 6´</t>
  </si>
  <si>
    <t>O.04.000.021101</t>
  </si>
  <si>
    <t>Tubo de aço carbono preto sem costura, SCH 40 DN= 3´</t>
  </si>
  <si>
    <t>O.04.000.021102</t>
  </si>
  <si>
    <t>Tubo de aço carbono preto sem costura, SCH 40 DN= 8´</t>
  </si>
  <si>
    <t>O.04.000.021105</t>
  </si>
  <si>
    <t>Tubo em aço carbono preto sem costura SCH 40 DN= 1 1/2´</t>
  </si>
  <si>
    <t>O.04.000.021106</t>
  </si>
  <si>
    <t>Tubo de aço carbono preto sem costura SCH 40 DN= 2 1/2´</t>
  </si>
  <si>
    <t>O.04.000.021107</t>
  </si>
  <si>
    <t>Tubo de aço carbono preto sem costura SCH 40 DN= 4´</t>
  </si>
  <si>
    <t>O.04.000.021126</t>
  </si>
  <si>
    <t>Tubo de aço carbono preto sem costura SCH 40 DN= 5´</t>
  </si>
  <si>
    <t>O.04.000.021127</t>
  </si>
  <si>
    <t>Tubo de aço carbono preto sem costura SCH 40 DN= 2´</t>
  </si>
  <si>
    <t>O.04.000.021128</t>
  </si>
  <si>
    <t>Tubo de aço carbono preto sem costura SCH 40 DN= 1 1/4´</t>
  </si>
  <si>
    <t>O.04.000.021129</t>
  </si>
  <si>
    <t>Tubo de aço carbono preto sem costura SCH-40 DN= 1´</t>
  </si>
  <si>
    <t>O.04.000.021134</t>
  </si>
  <si>
    <t>Tubo de aço carbono preto sem costura, SCH 40 DN= 3 1/2´</t>
  </si>
  <si>
    <t>O.04.000.021308</t>
  </si>
  <si>
    <t>Tubo de aço carbono preto com costura, SCH 40 DN= 10´</t>
  </si>
  <si>
    <t>O.04.000.021309</t>
  </si>
  <si>
    <t>Tubo de aço carbono preto com costura, SCH 40 DN= 12´</t>
  </si>
  <si>
    <t>O.04.000.064080</t>
  </si>
  <si>
    <t>O.04.000.064081</t>
  </si>
  <si>
    <t>Válvula esfera passagem plena, extremidades rosqueáveis, corpo aço carbono fundido, esfera aço inox, DN= 3/4´, classe 150lbs p/vapor, 600lbs p/água, óleo e gás</t>
  </si>
  <si>
    <t>O.04.000.064082</t>
  </si>
  <si>
    <t>Válvula esfera passagem plena, extremidades rosqueáveis, corpo aço carbono fundido, esfera aço inox, DN= 1´, classe 150lbs p/vapor, 600lbs p/água, óleo e gás</t>
  </si>
  <si>
    <t>O.04.000.064096</t>
  </si>
  <si>
    <t>Válvula globo, em aço carbono forjado, extremidades rosqueáveis; haste, disco, anel e junta em aço inox, DN= 3/4', cl. 800lbs p/vapor; 2000lbs p/água óleo e gás</t>
  </si>
  <si>
    <t>O.04.000.064097</t>
  </si>
  <si>
    <t>Válvula globo, em aço carbono forjado, extremidades rosqueáveis; haste, disco, anel e junta em aço inox, DN= 1', cl. 800lbs p/vapor; 200lbs p/água óleo e gás</t>
  </si>
  <si>
    <t>O.04.000.064098</t>
  </si>
  <si>
    <t>Válvula globo, em aço carbono forjado, extremidades rosqueáveis; haste, disco, anel e junta em aço inox, DN=1 1/2', cl. 800lbs p/vapor; 200lbs p/água óleo e gás</t>
  </si>
  <si>
    <t>O.04.000.064099</t>
  </si>
  <si>
    <t>Válvula globo, em aço carbono forjado, extremidades rosqueáveis; haste, disco, anel e junta em aço inox, DN= 2', cl. 800lbs p/vapor; 200lbs p/água óleo e gás</t>
  </si>
  <si>
    <t>O.04.000.064164</t>
  </si>
  <si>
    <t>Chave de fluxo tipo palheta, para líquidos, com conexão tipo macho diâmetro 1´, ref. AT2011 da Contech ou equivalente</t>
  </si>
  <si>
    <t>O.04.000.064608</t>
  </si>
  <si>
    <t>Chave de fluxo de água com retardo eletrônico de 0 a 100 segundos, para tubulações com diâmetros de 1´ a 6´, funcionamento por palheta, conexão BSP</t>
  </si>
  <si>
    <t>O.04.000.068502</t>
  </si>
  <si>
    <t>CAP (tampão) em aço SCH 80, diâmetro de 3/4" soldável para tamponamento de tubulação</t>
  </si>
  <si>
    <t>O.04.000.068508</t>
  </si>
  <si>
    <t>Válvula esfera monobloco em aço carbono, diâmetro de 1/2´, com passagem plena e rosca BSP</t>
  </si>
  <si>
    <t>O.04.000.068509</t>
  </si>
  <si>
    <t>Tê em aço SCH 80, diâmetro de 1/2", soldável</t>
  </si>
  <si>
    <t>O.04.000.068541</t>
  </si>
  <si>
    <t>Manômetro em aço carbono, com mostrador de 4´, escalas: 0-4 , 0-7 / 0-10 / 0-17 / 0-21 / 0-28 kg/cm²</t>
  </si>
  <si>
    <t>O.04.000.092866</t>
  </si>
  <si>
    <t>Curva 90° em ferro fundido com flange, classe PN-10, DN= 50mm</t>
  </si>
  <si>
    <t>O.05.000.026519</t>
  </si>
  <si>
    <t>Ventosa em ferro dúctil simples rosqueada, classe PN-25, DN= 3/4´</t>
  </si>
  <si>
    <t>O.05.000.026520</t>
  </si>
  <si>
    <t>Ventosa em ferro dúctil , tríplice função, flangeada, classe PN-10, DN= 50mm</t>
  </si>
  <si>
    <t>O.05.000.036507</t>
  </si>
  <si>
    <t>Tampão em ferro dúctil de Ø 600mm, classe 125 (ruptura &gt;125 kN), conforme NBR 10160/2005</t>
  </si>
  <si>
    <t>O.05.000.036508</t>
  </si>
  <si>
    <t>Tampão em ferro dúctil, de Ø 600mm, classe 250 (ruptura &gt;250 kN), conforme NBR 10160/2005</t>
  </si>
  <si>
    <t>O.05.000.036521</t>
  </si>
  <si>
    <t>Tampão em ferro dúctil de Ø 600mm, classe 400 (ruptura &gt;400 kN), conforme NBR 10160/2005</t>
  </si>
  <si>
    <t>O.05.000.036522</t>
  </si>
  <si>
    <t>Tampão ferro dúctil, de 400 x 400 mm, classe 125 (ruptura &gt; 125 kN), conforme NBR 10160/2005</t>
  </si>
  <si>
    <t>O.05.000.036524</t>
  </si>
  <si>
    <t>Tampão ferro dúctil, de 500 x 500 mm, classe 125 (ruptura &gt; 125 kN), para tráfego leve, conforme NBR 10160/2005</t>
  </si>
  <si>
    <t>O.05.000.036527</t>
  </si>
  <si>
    <t>Tampão ferro dúctil, de 600 x 600 mm, classe 125 (ruptura &gt; 125 kN), para tráfego leve, conforme NBR 10160/2005</t>
  </si>
  <si>
    <t>O.05.000.043699</t>
  </si>
  <si>
    <t>Punho de manobra de alavanca retrátil sem bloqueio kirk, com articulador de acionamento e biela, referência D Light ou equivalente</t>
  </si>
  <si>
    <t>O.05.000.061004</t>
  </si>
  <si>
    <t>Tubo em ferro fundido de 150mm, para esgoto, ref. PB SME linha predial da Saint-gobain ou equivalente</t>
  </si>
  <si>
    <t>O.05.000.061015</t>
  </si>
  <si>
    <t>Tubo em ferro fundido com PxP, TCLA, DN= 100mm sem juntas e conexões, ref. Barbara ou equivalente</t>
  </si>
  <si>
    <t>O.05.000.061016</t>
  </si>
  <si>
    <t>Tubo em ferro fundido com PxP, TCLA, DN= 200mm, sem juntas e conexões, ref. Barbara ou equivalente</t>
  </si>
  <si>
    <t>O.05.000.061017</t>
  </si>
  <si>
    <t>Flange avulso em ferro fundido classe PN-10, DN= 100mm, ref. Barbara ou equivalente</t>
  </si>
  <si>
    <t>O.05.000.061018</t>
  </si>
  <si>
    <t>Flange avulso em ferro fundido classe PN-10, DN= 200mm, ref. Barbara ou equivalente</t>
  </si>
  <si>
    <t>O.05.000.061019</t>
  </si>
  <si>
    <t>Curva de 90° em ferro fundido com flanges, classe PN-10, DN= 100mm</t>
  </si>
  <si>
    <t>O.05.000.061020</t>
  </si>
  <si>
    <t>Tubo em ferro fundido de 150mm, classe k-7 JGS, ref. Barbara ou equivalente</t>
  </si>
  <si>
    <t>O.05.000.061021</t>
  </si>
  <si>
    <t>Tubo em ferro fundido de 200mm, classe k-7 JGS, ref. Barbara ou equivalente</t>
  </si>
  <si>
    <t>O.05.000.061022</t>
  </si>
  <si>
    <t>Tubo em ferro fundido de 250mm, classe k-7 JGS, ref. Barbara ou equivalente</t>
  </si>
  <si>
    <t>O.05.000.061023</t>
  </si>
  <si>
    <t>Tubo em ferro fundido de 350mm, classe k-7 JGS, ref. Barbara ou equivalente</t>
  </si>
  <si>
    <t>O.05.000.061026</t>
  </si>
  <si>
    <t>Tubo em ferro fundido com PxP, TCLA, DN= 80mm sem juntas e conexões, ref. Barbará ou equivalente</t>
  </si>
  <si>
    <t>O.05.000.061027</t>
  </si>
  <si>
    <t>Tubo em ferro fundido com PxP, TCLA, DN= 150mm sem juntas e conexões, ref. Barbará ou equivalente</t>
  </si>
  <si>
    <t>O.05.000.061028</t>
  </si>
  <si>
    <t>Tubo em ferro fundido com PxP, TCLA, DN= 250mm sem juntas e conexões, ref. Barbará ou equivalente</t>
  </si>
  <si>
    <t>O.05.000.061030</t>
  </si>
  <si>
    <t>Tubo em ferro fundido com PxP, TCLA, DN= 300mm sem juntas e conexões, ref. Barbará ou equivalente</t>
  </si>
  <si>
    <t>O.05.000.061033</t>
  </si>
  <si>
    <t>Flange avulso em ferro fundido classe PN-10, DN= 80mm, ref. Barbara ou equivalente</t>
  </si>
  <si>
    <t>O.05.000.061034</t>
  </si>
  <si>
    <t>Flange avulso em ferro fundido classe PN-10, DN= 150mm, ref. Barbará ou equivalente</t>
  </si>
  <si>
    <t>O.05.000.061035</t>
  </si>
  <si>
    <t>Flange avulso em ferro fundido classe PN-10, DN= 250mm, ref. Barbará ou equivalente</t>
  </si>
  <si>
    <t>O.05.000.061036</t>
  </si>
  <si>
    <t>Flange avulso em ferro fundido classe PN-10, DN= 300mm, ref. Barbará ou equivalente</t>
  </si>
  <si>
    <t>O.05.000.061041</t>
  </si>
  <si>
    <t>Tubo em ferro fundido de 200mm, classe k-9 JGS, ref. Barbará ou equivalente</t>
  </si>
  <si>
    <t>O.05.000.061048</t>
  </si>
  <si>
    <t>Curva de 90° em ferro fundido com flanges, classe PN-10, DN= 80mm</t>
  </si>
  <si>
    <t>O.05.000.061049</t>
  </si>
  <si>
    <t>Curva de 90° em ferro fundido com flanges, classe PN-10, DN= 150mm</t>
  </si>
  <si>
    <t>O.05.000.061073</t>
  </si>
  <si>
    <t>Te em ferro fundido com flanges, classe PN-10, DN= 80mm com derivação 80x80mm, ref. Barbará ou equivalente</t>
  </si>
  <si>
    <t>O.05.000.061074</t>
  </si>
  <si>
    <t>Te em ferro fundido com flanges, classe PN-10, DN= 100mm com derivação 100x80mm, ref. Barbará ou equivalente</t>
  </si>
  <si>
    <t>O.05.000.061076</t>
  </si>
  <si>
    <t>Te em ferro fundido com flanges, classe PN-10, DN= 150mm com derivação 150x150mm, ref. Barbará ou equivalente</t>
  </si>
  <si>
    <t>O.05.000.061101</t>
  </si>
  <si>
    <t>Tubo em ferro fundido de 150mm, classe k-9 JGS, ref. Barbará ou equivalente</t>
  </si>
  <si>
    <t>O.05.000.061102</t>
  </si>
  <si>
    <t>Tubo em ferro fundido de 300mm, classe k-9 JGS, ref. Barbará ou equivalente</t>
  </si>
  <si>
    <t>O.05.000.061107</t>
  </si>
  <si>
    <t>Tubo em ferro fundido de 300mm, classe k-7 JGS, ref. Barbará ou equivalente</t>
  </si>
  <si>
    <t>O.05.000.061108</t>
  </si>
  <si>
    <t>Tubo em ferro fundido de 100mm, classe K-9 JGS, ref. Barbará ou equivalente</t>
  </si>
  <si>
    <t>O.05.000.061109</t>
  </si>
  <si>
    <t>Tubo em ferro fundido de 80mm, classe k-9 JGS, ref. Barbará ou equivalente</t>
  </si>
  <si>
    <t>O.05.000.061110</t>
  </si>
  <si>
    <t>Tubo em ferro fundido de 250mm, classe k-9 JGS, ref. Barbará ou equivalente</t>
  </si>
  <si>
    <t>O.05.000.061111</t>
  </si>
  <si>
    <t>Tubo em ferro fundido de 350mm, classe k-9 JGS, ref. Barbará ou equivalente</t>
  </si>
  <si>
    <t>O.05.000.061117</t>
  </si>
  <si>
    <t>Tubo em ferro fundido de 100 mm, predial para esgoto e pluvial, ref. TPSMU 300237 da Saint Gobain ou equivalente</t>
  </si>
  <si>
    <t>O.05.000.061118</t>
  </si>
  <si>
    <t>Tubo em ferro fundido de 150 mm, predial para esgoto e pluvial, ref. TPSMU 300332 da Saint Gobain ou equivalente</t>
  </si>
  <si>
    <t>O.05.000.061119</t>
  </si>
  <si>
    <t>Junta rapid de união em aço inoxidável, com parafuso de aço zincado, para tubo em ferro fundido, DN= 100 mm, ref. JR SMUI 300497 da Saint Gobain ou equivalente</t>
  </si>
  <si>
    <t>O.05.000.061120</t>
  </si>
  <si>
    <t>Junta rapid de união em aço inoxidável, com parafuso de aço zincado, para tubo em ferro fundido, DN= 150 mm, ref. JR SMUI 300505 da Saint Gobain ou equivalente</t>
  </si>
  <si>
    <t>O.05.000.061121</t>
  </si>
  <si>
    <t>Conjunto de ancoragem para tubo em ferro fundido predial SMU, DN= 100 mm, ref. CASMU 300071 da Saint Gobain ou equivalente</t>
  </si>
  <si>
    <t>O.05.000.061122</t>
  </si>
  <si>
    <t>Tubo em ferro fundido de 50 mm, predial para esgoto e pluvial, ref. TPSMU 300128 da Saint Gobain ou equivalente</t>
  </si>
  <si>
    <t>O.05.000.061123</t>
  </si>
  <si>
    <t>Tubo em ferro fundido de 75 mm, predial para esgoto e pluvial, ref. TPSMU 300172 da Saint Gobain ou equivalente</t>
  </si>
  <si>
    <t>O.05.000.061124</t>
  </si>
  <si>
    <t>Tubo em ferro fundido de 200 mm, predial para esgoto e pluvial, ref. TPSMU 300374 da Saint Gobain ou equivalente</t>
  </si>
  <si>
    <t>O.05.000.061125</t>
  </si>
  <si>
    <t>Junta rapid de união em aço inoxidável, com parafuso de aço zincado, para tubo em ferro fundido, DN= 50 mm, ref. JR SMUI 300489 da Saint Gobain ou equivalente</t>
  </si>
  <si>
    <t>O.05.000.061126</t>
  </si>
  <si>
    <t>Junta rapid de união em aço inoxidável, com parafuso de aço zincado, para tubo em ferro fundido, DN= 75 mm, ref. JR SMUI 300493 da Saint Gobain ou equivalente</t>
  </si>
  <si>
    <t>O.05.000.061127</t>
  </si>
  <si>
    <t>Junta rapid de união em aço inoxidável, com parafuso de aço zincado, para tubo em ferro fundido, DN= 200 mm, ref. JR SMUI 300509 da Saint Gobain ou equivalente</t>
  </si>
  <si>
    <t>O.05.000.061128</t>
  </si>
  <si>
    <t>Conjunto de ancoragem para tubo em ferro fundido predial SMU, DN= 50 mm, ref. CASMU 300065 da Saint Gobain ou equivalente</t>
  </si>
  <si>
    <t>O.05.000.061129</t>
  </si>
  <si>
    <t>Conjunto de ancoragem para tubo em ferro fundido predial SMU, DN= 75 mm, ref. CASMU 300068 da Saint Gobain ou equivalente</t>
  </si>
  <si>
    <t>O.05.000.061130</t>
  </si>
  <si>
    <t>Conjunto de ancoragem para tubo em ferro fundido predial SMU, DN= 150 mm, ref. CASMU 300076 da Saint Gobain ou equivalente</t>
  </si>
  <si>
    <t>O.05.000.061131</t>
  </si>
  <si>
    <t>Conjunto de ancoragem para tubo em ferro fundido predial SMU, DN= 200 mm, ref. CASMU 300080 da Saint Gobain ou equivalente</t>
  </si>
  <si>
    <t>O.05.000.061133</t>
  </si>
  <si>
    <t>Joelho 45° em ferro fundido, linha predial tradicional, DN= 50 mm, ref. J45SBB 315912 Saint-Gobain ou equivalente</t>
  </si>
  <si>
    <t>O.05.000.061134</t>
  </si>
  <si>
    <t>Joelho 45° em ferro fundido, linha predial tradicional, DN= 75 mm  ref. J45SBB 315913 Saint-Gobain ou equivalente</t>
  </si>
  <si>
    <t>O.05.000.061135</t>
  </si>
  <si>
    <t>Joelho 45° em ferro fundido, linha predial tradicional, DN= 100 mm  ref. J45SBB 315914 Saint-Gobain ou equivalente</t>
  </si>
  <si>
    <t>O.05.000.061136</t>
  </si>
  <si>
    <t>Joelho 45° em ferro fundido, linha predial tradicional, DN= 150 mm, ref. J45SBB 315915 Saint-Gobain ou equivalente</t>
  </si>
  <si>
    <t>O.05.000.061137</t>
  </si>
  <si>
    <t>Joelho 87° 30' em ferro fundido, linha predial tradicional, DN= 50 mm, ref. J87SBB 315916 Saint-Gobain ou equivalente</t>
  </si>
  <si>
    <t>O.05.000.061138</t>
  </si>
  <si>
    <t>Joelho 87° 30' em ferro fundido, linha predial tradicional, DN= 75 mm, ref. J87SBB 315919 Saint-Gobain ou equivalente</t>
  </si>
  <si>
    <t>O.05.000.061139</t>
  </si>
  <si>
    <t>Joelho 87° 30' em ferro fundido, linha predial tradicional, DN= 100 mm, ref. J87SBB 315920 Saint-Gobain ou equivalente</t>
  </si>
  <si>
    <t>O.05.000.061140</t>
  </si>
  <si>
    <t>Joelho 87° 30' em ferro fundido, linha predial tradicional, DN= 150 mm, ref. J87SBB 315921 Saint-Gobain ou equivalente</t>
  </si>
  <si>
    <t>O.05.000.061141</t>
  </si>
  <si>
    <t>Luva bolsa/bolsa em ferro fundido, linha predial tradicional, DN= 50 mm, ref. LBBSBB 315937 Saint-Gobain ou equivalente</t>
  </si>
  <si>
    <t>O.05.000.061142</t>
  </si>
  <si>
    <t>Luva bolsa/bolsa em ferro fundido, linha predial tradicional, DN= 75 mm, ref. LBBSBB 315938 Saint-Gobain ou equivalente</t>
  </si>
  <si>
    <t>O.05.000.061143</t>
  </si>
  <si>
    <t>Luva bolsa/bolsa em ferro fundido, linha predial tradicional, DN= 100 mm, ref. LBBSBB 315939 Saint-Gobain ou equivalente</t>
  </si>
  <si>
    <t>O.05.000.061144</t>
  </si>
  <si>
    <t>Luva bolsa/bolsa em ferro fundido, linha predial tradicional, DN= 150 mm, ref. LBBSBB 315940 Saint-Gobain ou equivalente</t>
  </si>
  <si>
    <t>O.05.000.061145</t>
  </si>
  <si>
    <t>Placa cega em ferro fundido, linha predial tradicional, DN= 75 mm, ref. PCSBB 315942 Saint-Gobain ou equivalente</t>
  </si>
  <si>
    <t>O.05.000.061146</t>
  </si>
  <si>
    <t>Placa cega em ferro fundido, linha predial tradicional, DN= 100 mm, ref. PCSBB 315943 Saint-Gobain ou equivalente</t>
  </si>
  <si>
    <t>O.05.000.061147</t>
  </si>
  <si>
    <t>Junção 45° em ferro fundido, linha predial tradicional, DN= 50x50 mm  ref. YSBB 315923 Saint-Gobain ou equivalente</t>
  </si>
  <si>
    <t>O.05.000.061148</t>
  </si>
  <si>
    <t>Junção 45° em ferro fundido, linha predial tradicional, DN= 75x50 mm  ref. YSBB 315924 Saint-Gobain ou equivalente</t>
  </si>
  <si>
    <t>O.05.000.061149</t>
  </si>
  <si>
    <t>Junção 45° em ferro fundido, linha predial tradicional, DN= 75x75 mm  ref. YSBB 315925 Saint-Gobain ou equivalente</t>
  </si>
  <si>
    <t>O.05.000.061150</t>
  </si>
  <si>
    <t>Junção 45° em ferro fundido, linha predial tradicional, DN= 100x50 mm  ref. YSBB 315926 Saint-Gobain ou equivalente</t>
  </si>
  <si>
    <t>O.05.000.061151</t>
  </si>
  <si>
    <t>Junção 45° em ferro fundido, linha predial tradicional, DN= 100x75 mm  ref. YSBB 315927 Saint-Gobain ou equivalente</t>
  </si>
  <si>
    <t>O.05.000.061152</t>
  </si>
  <si>
    <t>Junção 45° em ferro fundido, linha predial tradicional, DN= 100x100 mm  ref. YSBB 315928 Saint-Gobain ou equivalente</t>
  </si>
  <si>
    <t>O.05.000.061153</t>
  </si>
  <si>
    <t>Junção 45° em ferro fundido, linha predial tradicional, DN= 150x100 mm  ref. YSBB 315930 Saint-Gobain ou equivalente</t>
  </si>
  <si>
    <t>O.05.000.061154</t>
  </si>
  <si>
    <t>Junção dupla 45° em ferro fundido, linha predial tradicional, DN= 100 mm  ref. YDSBB 315932 Saint-Gobain ou equivalente</t>
  </si>
  <si>
    <t>O.05.000.061155</t>
  </si>
  <si>
    <t>Te sanitário 87° 30' em ferro fundido, linha predial tradicional, DN= 50x50 mm, ref. TS87SBB 315953 Saint-Gobain ou equivalente</t>
  </si>
  <si>
    <t>O.05.000.061156</t>
  </si>
  <si>
    <t>Te sanitário 87° 30' em ferro fundido, linha predial tradicional, DN= 75x50 mm, ref. TS87SBB 315954 Saint-Gobain ou equivalente</t>
  </si>
  <si>
    <t>O.05.000.061157</t>
  </si>
  <si>
    <t>Te sanitário 87° 30' em ferro fundido, linha predial tradicional, DN= 75x75 mm, ref. TS87SBB 315955 Saint-Gobain ou equivalente</t>
  </si>
  <si>
    <t>O.05.000.061158</t>
  </si>
  <si>
    <t>Te sanitário 87° 30' em ferro fundido, linha predial tradicional, DN= 100x50 mm, ref. TS87SBB 315956 Saint-Gobain ou equivalente</t>
  </si>
  <si>
    <t>O.05.000.061159</t>
  </si>
  <si>
    <t>Te sanitário 87° 30' em ferro fundido, linha predial tradicional, DN= 100x75 mm, ref. TS87SBB 315957 Saint-Gobain ou equivalente</t>
  </si>
  <si>
    <t>O.05.000.061160</t>
  </si>
  <si>
    <t>Te sanitário 87° 30' em ferro fundido, linha predial tradicional, DN= 100x100 mm, ref. TS87SBB 315958 Saint-Gobain ou equivalente</t>
  </si>
  <si>
    <t>O.05.000.061161</t>
  </si>
  <si>
    <t>Bucha de redução em ferro fundido, linha predial tradicional, DN= 75x50 mm, ref. BRSBB 315906 Saint-Gobain ou equivalente</t>
  </si>
  <si>
    <t>O.05.000.061162</t>
  </si>
  <si>
    <t>Bucha de redução em ferro fundido, linha predial tradicional, DN= 100x75 mm, ref. BRSBB 315907 Saint-Gobain ou equivalente</t>
  </si>
  <si>
    <t>O.05.000.061163</t>
  </si>
  <si>
    <t>Bucha de redução em ferro fundido, linha predial tradicional, DN= 150x100 mm, ref. BRSBB 315908 Saint-Gobain ou equivalente</t>
  </si>
  <si>
    <t>O.05.000.061164</t>
  </si>
  <si>
    <t>Joelho 87° em ferro fundido, linha predial SMU, DN= 100 mm, ref. J88SMU 300246 Saint-Gobain ou equivalente</t>
  </si>
  <si>
    <t>O.05.000.061165</t>
  </si>
  <si>
    <t>Joelho 87° em ferro fundido, linha predial SMU, DN= 150 mm, ref. J88SMU 300338 Saint-Gobain ou equivalente</t>
  </si>
  <si>
    <t>O.05.000.061166</t>
  </si>
  <si>
    <t>Junção 45° em ferro fundido, linha predial SMU, DN= 50x50 mm  ref. YSMU 300169 Saint-Gobain, ou equivalente</t>
  </si>
  <si>
    <t>O.05.000.061167</t>
  </si>
  <si>
    <t>Junção 45° em ferro fundido, linha predial SMU, DN= 75x50 mm  ref. YSMU 300195 Saint-Gobain, ou equivalente</t>
  </si>
  <si>
    <t>O.05.000.061168</t>
  </si>
  <si>
    <t>Junção 45° em ferro fundido, linha predial SMU, DN= 100x75 mm  ref. YSMU 300268 Saint-Gobain, ou equivalente</t>
  </si>
  <si>
    <t>O.05.000.061169</t>
  </si>
  <si>
    <t>Junção 45º em ferro fundido, predial SMU, DN = 100 x 100 mm, ref. YSMU 300298 da Saint Gobain ou equivalente</t>
  </si>
  <si>
    <t>O.05.000.061170</t>
  </si>
  <si>
    <t>Junção 45º em ferro fundido, predial SMU, DN = 150 x 150 mm, ref. YSMU 300370 da Saint Gobain ou equivalente</t>
  </si>
  <si>
    <t>O.05.000.061172</t>
  </si>
  <si>
    <t>Joelho 45° em ferro fundido, linha predial SMU, DN= 125 mm ref. J45SMU 300312 da Saint Gobain ou equivalente</t>
  </si>
  <si>
    <t>O.05.000.061173</t>
  </si>
  <si>
    <t>Joelho 45º em ferro fundido, predial SMU, DN=150mm, ref. J45SMU 300340 da Saint Gobain ou equivalente</t>
  </si>
  <si>
    <t>O.05.000.061174</t>
  </si>
  <si>
    <t>Tê de visita em ferro fundido linha predial SMU, DN= 125 mm, ref. TVSMU 300322 da Saint Gobain ou equivalente</t>
  </si>
  <si>
    <t>O.05.000.061175</t>
  </si>
  <si>
    <t>Conjunto de ancoragem para tubo em ferro fundido predial SMU, DN= 125 mm, ref. CASMU 300073 da Saint Gobain ou equivalente</t>
  </si>
  <si>
    <t>O.05.000.061176</t>
  </si>
  <si>
    <t>Junta rapid de união em aço inoxidável,p/ tubo de ferro fundido predial SMU DN=125mm,inclusive anel de vedação nitrílico ou EPDM,ref. JRSMUI da Saint Gobain ou</t>
  </si>
  <si>
    <t>O.05.000.061178</t>
  </si>
  <si>
    <t>Abraçadeira dentada para travamento em aço inoxidável para tubo de ferro fundido predial ADSMU 300005 - DN = 150 mm</t>
  </si>
  <si>
    <t>O.05.000.061179</t>
  </si>
  <si>
    <t>Redução excêntrica em ferro fundido, predial SMU, DN = 125 x 100 mm, ref. RESMU 300286 da Saint Gobain ou equivalente</t>
  </si>
  <si>
    <t>O.05.000.061180</t>
  </si>
  <si>
    <t>Redução excêntrica em ferro fundido, predial SMU, DN = 150 x 75 mm, ref. RESMU 300219 da Saint Gobain ou equivalente</t>
  </si>
  <si>
    <t>O.05.000.061181</t>
  </si>
  <si>
    <t>Redução excêntrica em ferro fundido, predial SMU, DN = 150 x 125 mm, ref. RESMU 300324 da Saint Gobain ou equivalente</t>
  </si>
  <si>
    <t>O.05.000.061182</t>
  </si>
  <si>
    <t>Redução excêntrica em ferro fundido, predial SMU, DN = 200 x 125 mm, ref. RESMU 300326 da Saint Gobain ou equivalente</t>
  </si>
  <si>
    <t>O.05.000.061183</t>
  </si>
  <si>
    <t>Tubo em ferro fundido com ponta e ponta, predial SMU - esgoto e pluvial - DN= 125 mm, ref. TPSMU 300306 da Saint Gobain ou equivalente</t>
  </si>
  <si>
    <t>O.05.000.061184</t>
  </si>
  <si>
    <t>Redução excêntrica em ferro fundido, predial SMU, DN = 200 x 150 mm, ref. RESMU 300362 da Saint Gobain ou equivalente</t>
  </si>
  <si>
    <t>O.05.000.061185</t>
  </si>
  <si>
    <t>Flange avulso em ferro fundido classe PN-10, DN= 50mm, ref. Barbara ou equivalente</t>
  </si>
  <si>
    <t>O.05.000.061186</t>
  </si>
  <si>
    <t>Joelho 88° em ferro fundido, linha predial SMU, DN= 200 mm, ref. J88SMU 300380 Saint-Gobain ou equivalente</t>
  </si>
  <si>
    <t>O.05.000.061187</t>
  </si>
  <si>
    <t>Junção 45° em ferro fundido, linha predial YSMU, DN= 125x100 mm  ref. YSMU 300319 Saint-Gobain, ou equivalente</t>
  </si>
  <si>
    <t>O.05.000.061188</t>
  </si>
  <si>
    <t>Joelho 45° em ferro fundido, linha predial SMU, DN= 200 mm  ref. J45SMU 300382 da Saint Gobain ou equivalente</t>
  </si>
  <si>
    <t>O.05.000.061189</t>
  </si>
  <si>
    <t>Junção 45° em ferro fundido, linha predial YSMU, DN= 150x100 mm  ref. YSMU 300350 Saint-Gobain, ou equivalente</t>
  </si>
  <si>
    <t>O.05.000.061190</t>
  </si>
  <si>
    <t>Tampão simples em ferro fundido, predial SMU, DN=150mm, ref. TPS SMU 300336 da Saint Gobain ou equivalente</t>
  </si>
  <si>
    <t>O.05.000.061195</t>
  </si>
  <si>
    <t>Redução excêntrica em ferro fundido, predial (RE SMU) DN= 125 x 75 mm, ref. J88SMU 300216 Saint-Gobain ou equivalente</t>
  </si>
  <si>
    <t>O.05.000.061196</t>
  </si>
  <si>
    <t>Junção 45° em ferro fundido, linha predial YSMU, DN= 200x100 mm  ref. YSMU 300388 Saint-Gobain, ou equivalente</t>
  </si>
  <si>
    <t>O.05.000.061197</t>
  </si>
  <si>
    <t>Junção 45° em ferro fundido, linha predial YSMU, DN= 200x200 mm  ref. YSMU 300409 Saint-Gobain, ou equivalente</t>
  </si>
  <si>
    <t>O.05.000.061198</t>
  </si>
  <si>
    <t>Tê de visita em ferro fundido linha predial SMU, DN= 150 mm, ref. TVSMU 300358 da Saint Gobain ou equivalente</t>
  </si>
  <si>
    <t>O.05.000.061199</t>
  </si>
  <si>
    <t>Tê de visita em ferro fundido linha predial SMU, DN= 200 mm, ref. TVSMU 300398 da Saint Gobain ou equivalente</t>
  </si>
  <si>
    <t>O.05.000.061401</t>
  </si>
  <si>
    <t>Redução em ferro fundido concêntrica com flange, classe PN-10, DN= 100 x 80 mm, ref. Barbara ou equivalente</t>
  </si>
  <si>
    <t>O.05.000.061402</t>
  </si>
  <si>
    <t>Redução em ferro fundido concêntrica com flange, classe PN-10, DN= 150 x 80 mm, ref. Barbará ou equivalente</t>
  </si>
  <si>
    <t>O.05.000.061403</t>
  </si>
  <si>
    <t>Redução em ferro fundido concêntrica com flange, classe PN-10, DN= 200 x 150 mm, ref. Barbará ou equivalente</t>
  </si>
  <si>
    <t>O.05.000.061404</t>
  </si>
  <si>
    <t>Redução em ferro fundido concêntrica com flange, classe PN-10, DN= 250 x 200 mm, ref. Barbará ou equivalente</t>
  </si>
  <si>
    <t>O.05.000.062010</t>
  </si>
  <si>
    <t>Redução em ferro fundido excêntrica com flange, classe PN-10, DN= 100 x 80 mm, ref. Barbara ou equivalente</t>
  </si>
  <si>
    <t>O.05.000.062011</t>
  </si>
  <si>
    <t>Redução em ferro fundido excêntrica com flange, classe PN-10, DN= 150 x 80 mm, ref. Barbará ou equivalente</t>
  </si>
  <si>
    <t>O.05.000.062012</t>
  </si>
  <si>
    <t>Redução em ferro fundido excêntrica com flange, classe PN-10, DN= 200 x 150 mm, ref. Barbará ou equivalente</t>
  </si>
  <si>
    <t>O.05.000.062013</t>
  </si>
  <si>
    <t>Redução em ferro fundido excêntrica com flange, classe PN-10, DN= 250 x 200 mm, ref. Barbará ou equivalente</t>
  </si>
  <si>
    <t>O.05.000.062027</t>
  </si>
  <si>
    <t>Redução concêntrica em ferro fundido com flange, classe PN-10, DN= 80x50mm</t>
  </si>
  <si>
    <t>O.05.000.062400</t>
  </si>
  <si>
    <t>Joelho 45° em ferro fundido, SMU (J45SMU) DN= 50 mm</t>
  </si>
  <si>
    <t>O.05.000.062401</t>
  </si>
  <si>
    <t>Joelho 45° em ferro fundido, SMU (J45SMU) DN= 75 mm</t>
  </si>
  <si>
    <t>O.05.000.062402</t>
  </si>
  <si>
    <t>Joelho 45° em ferro fundido, SMU (J45SMU) DN= 100 mm</t>
  </si>
  <si>
    <t>O.05.000.062403</t>
  </si>
  <si>
    <t>Redução excêntrica em ferro fundido, predial (RE SMU) DN= 75 x 50 mm</t>
  </si>
  <si>
    <t>O.05.000.062404</t>
  </si>
  <si>
    <t>Redução excêntrica em ferro fundido, predial (RE SMU) DN= 100 x 75 mm</t>
  </si>
  <si>
    <t>O.05.000.062405</t>
  </si>
  <si>
    <t>Joelho 88° em ferro fundido SMU (J88 SMU) DN= 50 mm</t>
  </si>
  <si>
    <t>O.05.000.062406</t>
  </si>
  <si>
    <t>Junção 45° em ferro fundido SMU (Y SMU) DN= 75 x 75 mm</t>
  </si>
  <si>
    <t>O.05.000.062407</t>
  </si>
  <si>
    <t>Te de visita em ferro fundido SMU (TV SMU) DN= 75 mm</t>
  </si>
  <si>
    <t>O.05.000.062408</t>
  </si>
  <si>
    <t>Abracadeira dentada para travamento em ferro fundido, predial SMU DN= 50 mm</t>
  </si>
  <si>
    <t>O.05.000.062409</t>
  </si>
  <si>
    <t>Redução excêntrica em ferro fundido, linha predial SMU, DN= 150 x 100 mm, ref. RESMU 300288 da Saint-Gobain, ou equivalente</t>
  </si>
  <si>
    <t>O.05.000.062410</t>
  </si>
  <si>
    <t>Joelho 88° em ferro fundido SMU (J88 SMU) - DN= 75 mm</t>
  </si>
  <si>
    <t>O.05.000.062411</t>
  </si>
  <si>
    <t>Tê de visita em ferro fundido linha predial SMU, DN= 100 mm, ref. TVSMU 300276 da Saint-Gobain, ou equivalente</t>
  </si>
  <si>
    <t>O.05.000.062412</t>
  </si>
  <si>
    <t>Abraçadeira dentada para travamento, linha predial SMU, DN= 75 mm, ref. AD SMU da Saint-Gobain, ou equivalente</t>
  </si>
  <si>
    <t>O.05.000.062413</t>
  </si>
  <si>
    <t>Abraçadeira dentada para travamento, linha predial SMU, DN= 100 mm, ref. AD SMU da Saint-Gobain, ou equivalente</t>
  </si>
  <si>
    <t>O.05.000.062414</t>
  </si>
  <si>
    <t>Tubo em ferro fundido com ponta e ponta, predial SMU - esgoto e pluvial - DN= 250 mm, ref. TPSMU 300411 da Saint Gobain ou equivalente</t>
  </si>
  <si>
    <t>O.05.000.062415</t>
  </si>
  <si>
    <t>Redução excêntrica em ferro fundido, predial (RE SMU) DN= 250 x 200 mm, ref. J88SMU 300402 Saint-Gobain ou equivalente</t>
  </si>
  <si>
    <t>O.05.000.062416</t>
  </si>
  <si>
    <t>Junta CV em aço inoxidável linha predial JCV SMU, ref. ZA91J25V - 250mm</t>
  </si>
  <si>
    <t>O.05.000.063501</t>
  </si>
  <si>
    <t>Válvula de gaveta em ferro fundido, haste ascendente com flange, classe 125 lb, DN= 2´</t>
  </si>
  <si>
    <t>O.05.000.063502</t>
  </si>
  <si>
    <t>Válvula de retenção em ferro fundido, nodular ASTM A-536 Gr. 65-45-12, tipo portinhola dupla e vedação em Buna-N, DN= 6´</t>
  </si>
  <si>
    <t>O.05.000.063503</t>
  </si>
  <si>
    <t>O.05.000.063504</t>
  </si>
  <si>
    <t>O.05.000.063505</t>
  </si>
  <si>
    <t>Hidrômetro tipo Woltmann em ferro fundido de 100mm (4´), flangeado inclusive acessórios de fixação</t>
  </si>
  <si>
    <t>O.05.000.063516</t>
  </si>
  <si>
    <t>Hidrômetro tipo Woltmann em ferro fundido de 50mm (2´), flangeado inclusive acessórios de fixação</t>
  </si>
  <si>
    <t>O.05.000.063517</t>
  </si>
  <si>
    <t>Filtro tipo cesto, corpo em ferro fundido para hidrômetro de 50mm (2´), flangeado</t>
  </si>
  <si>
    <t>O.05.000.063518</t>
  </si>
  <si>
    <t>Hidrômetro tipo Woltmann em ferro fundido de 80mm (3´), flangeado inclusive acessórios de fixação</t>
  </si>
  <si>
    <t>O.05.000.063519</t>
  </si>
  <si>
    <t>Filtro tipo cesto, corpo em ferro fundido para hidrômetro de 80mm (3´), flangeado</t>
  </si>
  <si>
    <t>O.05.000.063520</t>
  </si>
  <si>
    <t>Hidrômetro tipo Woltmann em ferro fundido de 150mm (6´), flangeado inclusive acessórios de fixação</t>
  </si>
  <si>
    <t>O.05.000.064007</t>
  </si>
  <si>
    <t>Válvula de gaveta em ferro fundido com bolsa, DN= 150mm, acionamento com volante</t>
  </si>
  <si>
    <t>O.05.000.064008</t>
  </si>
  <si>
    <t>Válvula de gaveta em ferro fundido com bolsa, DN= 200mm, acionamento com volante</t>
  </si>
  <si>
    <t>O.05.000.064009</t>
  </si>
  <si>
    <t>Válvula de retenção em ferro fundido, tipo portinhola simples e vedação em Buna-N, DN= 4´</t>
  </si>
  <si>
    <t>O.05.000.064012</t>
  </si>
  <si>
    <t>Válvula de retenção em ferro fundido, nodular ASTM A-536 Gr. 65-45-12, tipo portinhola dupla e vedação em Buna-N, DN= 4´</t>
  </si>
  <si>
    <t>O.05.000.064026</t>
  </si>
  <si>
    <t>Válvula de retenção em pé com crivo, flangeada, em ferro fundido, DN= 6´</t>
  </si>
  <si>
    <t>O.05.000.064049</t>
  </si>
  <si>
    <t>Válvula de gaveta em ferro dúctil com flange, classe PN-10, DN= 200 mm, com corpo curto e volante, ref. Barbará ou equivalente</t>
  </si>
  <si>
    <t>O.05.000.064052</t>
  </si>
  <si>
    <t>Válvula de segurança em ferro fundido rosqueada, com pressão de ajuste de 6,1 até 10 kg/cm², DN= 3/4´ ref. SV 17 da Spirax Sarco</t>
  </si>
  <si>
    <t>O.05.000.064053</t>
  </si>
  <si>
    <t>Válvula de segurança em ferro fundido rosqueada, com pressão de ajuste de 0,40 até 0,75 kg/cm², DN= 2´ ref. SV 17 da Spirax Sarco</t>
  </si>
  <si>
    <t>O.05.000.064126</t>
  </si>
  <si>
    <t>Válvula automática em ferro dúctil, controle de nível máxima, DN= 50 mm, classe PN 10, ref. VHM, AVK do Brasil ou equivalente</t>
  </si>
  <si>
    <t>O.05.000.064127</t>
  </si>
  <si>
    <t>Válvula automática em ferro dúctil, controle de nível máxima com solenoide, DN= 50mm, classe PN 10, ref. VHM, AVK do Brasil ou equivalente</t>
  </si>
  <si>
    <t>O.05.000.064128</t>
  </si>
  <si>
    <t>Válvula automática em ferro dúctil, controle de nível máxima com solenoide, DN= 100mm, classe PN 10, ref. VHM, AVK do Brasil ou equivalente</t>
  </si>
  <si>
    <t>O.05.000.064129</t>
  </si>
  <si>
    <t>O.05.000.064132</t>
  </si>
  <si>
    <t>Válvula de gaveta em ferro dúctil com flange, classe PN-10, DN= 300 mm, com corpo curto e volante, ref. Barbará ou equivalente</t>
  </si>
  <si>
    <t>O.05.000.064133</t>
  </si>
  <si>
    <t>Válvula de gaveta em ferro dúctil com flange, classe PN-10, DN= 100 mm, com corpo curto e volante, ref. Barbará ou equivalente</t>
  </si>
  <si>
    <t>O.05.000.064134</t>
  </si>
  <si>
    <t>Válvula de gaveta em ferro dúctil com flange, classe PN-10, DN= 150 mm, com corpo curto e volante, ref. Barbará ou equivalente</t>
  </si>
  <si>
    <t>O.05.000.064175</t>
  </si>
  <si>
    <t>O.05.000.064198</t>
  </si>
  <si>
    <t>Válvula esfera em aço carbono fundido, passagem plena, extremidades rosqueáveis, classe 300lbs para vapor saturado VMR Spirax Sarc - DN 2´, ou equivalente</t>
  </si>
  <si>
    <t>O.05.000.064204</t>
  </si>
  <si>
    <t>Válvula de governo (retenção e alarme) completa, corpo em ferro fundido, extremidades flangeadas, classe 125 lbs, DN=4´</t>
  </si>
  <si>
    <t>O.05.000.064205</t>
  </si>
  <si>
    <t>Válvula de gaveta, corpo em ferro fundido, extremidades flangeadas, haste ascendente, classe 125lbs, DN=4´</t>
  </si>
  <si>
    <t>O.05.000.064206</t>
  </si>
  <si>
    <t>Válvula de gaveta, corpo em ferro fundido, extremidades flangeadas, haste ascendente, classe 125lbs, DN=6´</t>
  </si>
  <si>
    <t>O.05.000.064207</t>
  </si>
  <si>
    <t>Válvula de retenção vertical, corpo em ferro fundido, extremidades flangeadas, classe 125lbs, DN=4´</t>
  </si>
  <si>
    <t>O.05.000.064213</t>
  </si>
  <si>
    <t>Válvula dupla em latão cromado, para bancada de laboratório, uso em GLP, bico para mangueira, de 1/4´ a 1/2´, ref. PV120 Pecinox, JV109 Juval, ou equivalente</t>
  </si>
  <si>
    <t>O.05.000.064214</t>
  </si>
  <si>
    <t>Válvula latão cromado, para cuba de laboratório, bico arejado/escalonado e nuca alta giratória, para mangueira, ref. PV-140 Pecinox, JV203 Juval, ou equivalente</t>
  </si>
  <si>
    <t>O.05.000.066226</t>
  </si>
  <si>
    <t>Conjunto motor-bomba (centrífuga) 50cv, monoestágio, Hman= 61 a 81 mca, Q= 170 a 80 m³/h, ref. modelo Norm Bloc TH-65-200 Thebe, ou equivalente</t>
  </si>
  <si>
    <t>O.05.000.067502</t>
  </si>
  <si>
    <t>Ralo seco em ferro fundido de 100 x 165 x 50 mm</t>
  </si>
  <si>
    <t>O.05.000.067517</t>
  </si>
  <si>
    <t>Grelha com malha quadriculada e requadro, em ferro fundido nodular de 50 x 100 x 4,5 cm</t>
  </si>
  <si>
    <t>O.05.000.067521</t>
  </si>
  <si>
    <t>Ralo sifonado em ferro fundido de 150 x 240 x 75 mm</t>
  </si>
  <si>
    <t>O.05.000.067535</t>
  </si>
  <si>
    <t>Plug em ferro fundido para ralo de 2´</t>
  </si>
  <si>
    <t>O.05.000.067543</t>
  </si>
  <si>
    <t>Grelha em ferro fundido com requadro de 30 x 100 cm - 20 kg/m</t>
  </si>
  <si>
    <t>O.05.000.067548</t>
  </si>
  <si>
    <t>Grelha metálica de 150 x 150 mm, para caixa sifonada ou ralo, ref. Metal Vila ou equivalente</t>
  </si>
  <si>
    <t>O.05.000.067549</t>
  </si>
  <si>
    <t>Grelha metálica de 100 x 100 mm, para caixa sifonada ou ralo, ref. Metal Vila ou equivalente</t>
  </si>
  <si>
    <t>O.05.000.067566</t>
  </si>
  <si>
    <t>Grelha em ferro fundido, caixa coletora 0,70x0,30 27,0kg</t>
  </si>
  <si>
    <t>O.05.000.068510</t>
  </si>
  <si>
    <t>Pig tail ou chicote flexível revestimento em borracha sintética resistente, DN= 7/16´ x 1,00 m</t>
  </si>
  <si>
    <t>O.05.000.068533</t>
  </si>
  <si>
    <t>Filtro ´Y´ ferro fundido, rosca, 125lbs vapor, 2´ ref. Spirax Sarco Manual de produtos/1996, fig. 13</t>
  </si>
  <si>
    <t>O.05.000.069512</t>
  </si>
  <si>
    <t>Registro automático de entrada (RAU) em ferro dúctil com flange tipo ABNT ou ISO, classe PN-10, DN= 3´, haste em aço inoxidável AISI410</t>
  </si>
  <si>
    <t>O.05.000.090133</t>
  </si>
  <si>
    <t>Tampão ferro fundido com tampa articulada, de 400 x 600 mm, classe 15 (ruptura &gt; 1500 kg), ref. TA-40AR (Afer) / TF-40 (Fuminas), ou equivalente</t>
  </si>
  <si>
    <t>O.05.000.090143</t>
  </si>
  <si>
    <t>Grelha articulada ferro fundido GR-135 carga 15t</t>
  </si>
  <si>
    <t>O.05.000.090427</t>
  </si>
  <si>
    <t>O.05.000.090496</t>
  </si>
  <si>
    <t>O.05.000.091139</t>
  </si>
  <si>
    <t>O.05.000.091171</t>
  </si>
  <si>
    <t>O.05.000.092863</t>
  </si>
  <si>
    <t>Válvula de gaveta em ferro dúctil com flange, classe PN-10, DN= 80 mm, com corpo curto e volante, ref. Barbará ou equivalente</t>
  </si>
  <si>
    <t>O.06.000.060501</t>
  </si>
  <si>
    <t>Tubo galvanizado, DN= 1/2´ DIN 2440 classe média</t>
  </si>
  <si>
    <t>O.06.000.060502</t>
  </si>
  <si>
    <t>Tubo galvanizado, DN= 3/4´ DIN 2440 classe média</t>
  </si>
  <si>
    <t>O.06.000.060503</t>
  </si>
  <si>
    <t>Tubo galvanizado, DN= 1´ DIN 2440 classe média</t>
  </si>
  <si>
    <t>O.06.000.060504</t>
  </si>
  <si>
    <t>Tubo galvanizado, DN= 1 1/4´ DIN 2440 classe média</t>
  </si>
  <si>
    <t>O.06.000.060505</t>
  </si>
  <si>
    <t>Tubo galvanizado, DN= 1 1/2´ DIN 2440 classe média</t>
  </si>
  <si>
    <t>O.06.000.060506</t>
  </si>
  <si>
    <t>Tubo galvanizado, DN= 2´ DIN 2440 classe média</t>
  </si>
  <si>
    <t>O.06.000.060507</t>
  </si>
  <si>
    <t>Tubo galvanizado, DN= 2 1/2´ DIN 2440 classe média</t>
  </si>
  <si>
    <t>O.06.000.060508</t>
  </si>
  <si>
    <t>Tubo galvanizado, DN= 3´ DIN 2440 classe média</t>
  </si>
  <si>
    <t>O.06.000.060509</t>
  </si>
  <si>
    <t>Tubo galvanizado, DN= 4´ DIN 2440 classe média</t>
  </si>
  <si>
    <t>O.06.000.060511</t>
  </si>
  <si>
    <t>Tubo galvanizado, DN= 6´ DIN 2440 classe média</t>
  </si>
  <si>
    <t>O.06.000.060702</t>
  </si>
  <si>
    <t>Tubo em aço galvanizado 2´ SCH 40, sem costura</t>
  </si>
  <si>
    <t>O.06.000.060705</t>
  </si>
  <si>
    <t>Tubo em aço galvanizado 1 1/2´ SCH 40, sem costura</t>
  </si>
  <si>
    <t>O.06.000.060750</t>
  </si>
  <si>
    <t>Tubo em aço galvanizado 1/2´ SCH 80, sem costura</t>
  </si>
  <si>
    <t>O.06.000.060751</t>
  </si>
  <si>
    <t>Tubo em aço galvanizado 3/4´ SCH 80, sem costura</t>
  </si>
  <si>
    <t>O.06.000.060801</t>
  </si>
  <si>
    <t>Tubo em aço galvanizado 4´ SCH 40, sem costura</t>
  </si>
  <si>
    <t>O.06.000.060802</t>
  </si>
  <si>
    <t>Tubo em aço galvanizado 3/4´ SCH 40, sem costura</t>
  </si>
  <si>
    <t>O.06.000.060803</t>
  </si>
  <si>
    <t>Tubo em aço galvanizado 1´ SCH 40, sem costura</t>
  </si>
  <si>
    <t>O.06.000.060804</t>
  </si>
  <si>
    <t>Tubo em aço galvanizado 1 1/4´ SCH 40, sem costura</t>
  </si>
  <si>
    <t>O.06.000.060805</t>
  </si>
  <si>
    <t>Tubo em aço galvanizado 2 1/2´ SCH 40, sem costura</t>
  </si>
  <si>
    <t>O.06.000.060806</t>
  </si>
  <si>
    <t>Tubo em aço galvanizado 3´ SCH 40, sem costura</t>
  </si>
  <si>
    <t>O.06.000.060808</t>
  </si>
  <si>
    <t>Tubo em aço galvanizado 1/2´ SCH 40, sem costura</t>
  </si>
  <si>
    <t>O.06.000.060809</t>
  </si>
  <si>
    <t>Tubo em aço galvanizado 6´ SCH 40, sem costura</t>
  </si>
  <si>
    <t>O.07.000.061330</t>
  </si>
  <si>
    <t>Válvula esfera monobloco em latão fundido passagem plena, acionamento com alavanca, DN= 4", ref. Mipel ou equivalente</t>
  </si>
  <si>
    <t>O.07.000.063530</t>
  </si>
  <si>
    <t>Registro regulador de vazão para chuveiros e duchas 1/2´, cod. 00142206 da Docol linha Docolmatic ou equivalente</t>
  </si>
  <si>
    <t>O.07.000.063531</t>
  </si>
  <si>
    <t>Registro de pressão amarelo 3/4´, sem canopla ref. Deca</t>
  </si>
  <si>
    <t>O.07.000.063532</t>
  </si>
  <si>
    <t>Registro de pressão cromado com canopla 1/2´</t>
  </si>
  <si>
    <t>O.07.000.063533</t>
  </si>
  <si>
    <t>Registro de pressão cromado com canopla 3/4´</t>
  </si>
  <si>
    <t>O.07.000.063535</t>
  </si>
  <si>
    <t>Registro regulador de vazão para torneiras, misturadores, bidês e outros de 1/2´ cromado, cod. 13010006 Docol linha Docolmatic ou equivalente</t>
  </si>
  <si>
    <t>O.07.000.063545</t>
  </si>
  <si>
    <t>Registro de gaveta cromado com canopla 1/2´</t>
  </si>
  <si>
    <t>O.07.000.063546</t>
  </si>
  <si>
    <t>Registro de gaveta cromado com canopla 3/4´</t>
  </si>
  <si>
    <t>O.07.000.063547</t>
  </si>
  <si>
    <t>Registro de gaveta cromado com canopla 1´</t>
  </si>
  <si>
    <t>O.07.000.063548</t>
  </si>
  <si>
    <t>Registro de gaveta cromado com canopla 1 1/4´</t>
  </si>
  <si>
    <t>O.07.000.063549</t>
  </si>
  <si>
    <t>Registro de gaveta cromado com canopla 1 1/2´</t>
  </si>
  <si>
    <t>O.07.000.063560</t>
  </si>
  <si>
    <t>Registro de gaveta amarelo 1/2´</t>
  </si>
  <si>
    <t>O.07.000.063561</t>
  </si>
  <si>
    <t>Registro de gaveta amarelo de 3/4´</t>
  </si>
  <si>
    <t>O.07.000.063562</t>
  </si>
  <si>
    <t>Registro de gaveta amarelo 1´</t>
  </si>
  <si>
    <t>O.07.000.063563</t>
  </si>
  <si>
    <t>Registro de gaveta amarelo 1 1/4´</t>
  </si>
  <si>
    <t>O.07.000.063564</t>
  </si>
  <si>
    <t>Registro de gaveta amarelo 1 1/2´</t>
  </si>
  <si>
    <t>O.07.000.063565</t>
  </si>
  <si>
    <t>Registro de gaveta amarelo 2´</t>
  </si>
  <si>
    <t>O.07.000.063566</t>
  </si>
  <si>
    <t>Registro de gaveta amarelo 2 1/2´</t>
  </si>
  <si>
    <t>O.07.000.063567</t>
  </si>
  <si>
    <t>Registro de gaveta amarelo 3´</t>
  </si>
  <si>
    <t>O.07.000.063569</t>
  </si>
  <si>
    <t>Registro de gaveta amarelo de 4´</t>
  </si>
  <si>
    <t>O.07.000.064006</t>
  </si>
  <si>
    <t>Válvula esfera monobloco em latão fundido, passagem plena, acionamento com alavanca, DN=1/2'</t>
  </si>
  <si>
    <t>O.07.000.068503</t>
  </si>
  <si>
    <t>Luva de redução de 3/4´x 1/2´ para entrada de gás em latão</t>
  </si>
  <si>
    <t>O.07.000.068505</t>
  </si>
  <si>
    <t>O.07.000.068512</t>
  </si>
  <si>
    <t>Regulador de primeiro estágio, tipo alta pressão até 1,3 kgf/cm², vazão de 50kg GLP/hora, ref. 76510/2 Alianca</t>
  </si>
  <si>
    <t>O.07.000.068516</t>
  </si>
  <si>
    <t>Bico escalonado para gás 3/8´ em latão</t>
  </si>
  <si>
    <t>O.07.000.090509</t>
  </si>
  <si>
    <t>Válvula de esfera monobloco, em latão fundido, passagem plena, acionamento com alavanca, DN= 3/4´</t>
  </si>
  <si>
    <t>O.07.000.090510</t>
  </si>
  <si>
    <t>Válvula esfera monobloco em latão fundido, passagem plena, acionamento com alavanca, DN= 1´</t>
  </si>
  <si>
    <t>O.07.000.090518</t>
  </si>
  <si>
    <t>Válvula esfera monobloco em latão fundido passagem plena, acionamento com alavanca, DN= 2´</t>
  </si>
  <si>
    <t>O.08.000.061342</t>
  </si>
  <si>
    <t>O.08.000.061343</t>
  </si>
  <si>
    <t>O.08.000.063001</t>
  </si>
  <si>
    <t>Tubo de cobre flexível para sistema de ar condicionado, espessura 1/32" - diâmetro 3/16" (0,090 kg/m)</t>
  </si>
  <si>
    <t>O.08.000.063002</t>
  </si>
  <si>
    <t>Tubo de cobre flexível para sistema de ar condicionado, espessura 1/32" - diâmetro 1/4" (0,133 kg/m)</t>
  </si>
  <si>
    <t>O.08.000.063003</t>
  </si>
  <si>
    <t>Tubo de cobre flexível para sistema de ar condicionado, espessura 1/32" - diâmetro 5/16" (0,160 kg/m)</t>
  </si>
  <si>
    <t>O.08.000.063004</t>
  </si>
  <si>
    <t>Tubo de cobre flexível para sistema de ar condicionado, espessura 1/32" - diâmetro 3/8" (0,200 kg/m)</t>
  </si>
  <si>
    <t>O.08.000.063005</t>
  </si>
  <si>
    <t>Tubo de cobre flexível para sistema de ar condicionado, espessura 1/32" - diâmetro 1/2" (0,280 kg/m)</t>
  </si>
  <si>
    <t>O.08.000.063006</t>
  </si>
  <si>
    <t>Tubo de cobre flexível para sistema de ar condicionado, espessura 1/32" - diâmetro 5/8" (0,346 kg/m)</t>
  </si>
  <si>
    <t>O.08.000.063007</t>
  </si>
  <si>
    <t>Tubo de cobre flexível para sistema de ar condicionado, espessura 1/32" - diâmetro 3/4" (0,426 kg/m)</t>
  </si>
  <si>
    <t>O.08.000.063010</t>
  </si>
  <si>
    <t>Tubo de cobre sem costura, rígido, espessura 1/16" - Diam. 3/8" (0,353 kg/m)</t>
  </si>
  <si>
    <t>O.08.000.063011</t>
  </si>
  <si>
    <t>Tubo de cobre sem costura, rígido, espessura 1/16" - Diam. 1/2" (0,494 kg/m)</t>
  </si>
  <si>
    <t>O.08.000.063012</t>
  </si>
  <si>
    <t>Tubo de cobre sem costura, rígido, espessura 1/16" - Diam. 5/8" (0,635 kg/m)</t>
  </si>
  <si>
    <t>O.08.000.063013</t>
  </si>
  <si>
    <t>Tubo de cobre sem costura, rígido, espessura 1/16" - Diam. 3/4" (0,776 kg/m)</t>
  </si>
  <si>
    <t>O.08.000.063014</t>
  </si>
  <si>
    <t>Tubo de cobre sem costura, rígido, espessura 1/16" - Diam. 7/8" (0,918 kg/m)</t>
  </si>
  <si>
    <t>O.08.000.063015</t>
  </si>
  <si>
    <t>Tubo de cobre sem costura, rígido, espessura 1/16" - Diam. 1" (1,060 kg/m)</t>
  </si>
  <si>
    <t>O.08.000.063016</t>
  </si>
  <si>
    <t>Tubo de cobre sem costura, rígido, espessura 1/16" - Diam. 1.1/8" (1,200 kg/m)</t>
  </si>
  <si>
    <t>O.08.000.063017</t>
  </si>
  <si>
    <t>Tubo de cobre sem costura, rígido, espessura 1/16" - Diam. 1.1/4" (1,340 kg/m)</t>
  </si>
  <si>
    <t>O.08.000.063018</t>
  </si>
  <si>
    <t>Tubo de cobre sem costura, rígido, espessura 1/16" - Diam. 1.3/8" (1,480 kg/m)</t>
  </si>
  <si>
    <t>O.08.000.063019</t>
  </si>
  <si>
    <t>Tubo de cobre sem costura, rígido, espessura 1/16" - Diam. 1.1/2" (1,620 kg/m)</t>
  </si>
  <si>
    <t>O.08.000.063020</t>
  </si>
  <si>
    <t>Tubo de cobre sem costura, rígido, espessura 1/16" - Diam. 1.5/8" (1,760 kg/m)</t>
  </si>
  <si>
    <t>O.08.000.063040</t>
  </si>
  <si>
    <t>Tubo de cobre classe A, DN= 35mm (1.1/4´)</t>
  </si>
  <si>
    <t>O.08.000.063041</t>
  </si>
  <si>
    <t>Tubo de cobre classe A, DN= 42mm (1.1/2´)</t>
  </si>
  <si>
    <t>O.08.000.063042</t>
  </si>
  <si>
    <t>Tubo de cobre classe A, DN= 54mm (2´)</t>
  </si>
  <si>
    <t>O.08.000.063043</t>
  </si>
  <si>
    <t>Tubo de cobre classe A, DN= 66mm (2.1/2´)</t>
  </si>
  <si>
    <t>O.08.000.063044</t>
  </si>
  <si>
    <t>Tubo de cobre classe A, DN= 79mm (3´)</t>
  </si>
  <si>
    <t>O.08.000.063045</t>
  </si>
  <si>
    <t>Tubo de cobre classe A, DN= 104mm (4´)</t>
  </si>
  <si>
    <t>O.08.000.063046</t>
  </si>
  <si>
    <t>Tubo de cobre classe A, DN= 15mm (1/2´)</t>
  </si>
  <si>
    <t>O.08.000.063047</t>
  </si>
  <si>
    <t>Tubo de cobre classe A, DN= 22mm (3/4´)</t>
  </si>
  <si>
    <t>O.08.000.063048</t>
  </si>
  <si>
    <t>Tubo de cobre classe A, DN= 28mm (1´)</t>
  </si>
  <si>
    <t>O.08.000.063049</t>
  </si>
  <si>
    <t>Tubo de cobre classe E, DN= 22mm (3/4´)</t>
  </si>
  <si>
    <t>O.08.000.063050</t>
  </si>
  <si>
    <t>Tubo de cobre classe E, DN= 28mm (1´)</t>
  </si>
  <si>
    <t>O.08.000.063051</t>
  </si>
  <si>
    <t>Tubo de cobre classe E, DN= 35mm (1 1/4´)</t>
  </si>
  <si>
    <t>O.08.000.063052</t>
  </si>
  <si>
    <t>Tubo de cobre classe E, DN= 42mm (1 1/2´)</t>
  </si>
  <si>
    <t>O.08.000.063053</t>
  </si>
  <si>
    <t>Tubo de cobre classe E, DN= 54mm (2´)</t>
  </si>
  <si>
    <t>O.08.000.063054</t>
  </si>
  <si>
    <t>Tubo de cobre classe E, DN= 66mm (2 1/2´)</t>
  </si>
  <si>
    <t>O.08.000.069515</t>
  </si>
  <si>
    <t>Torneira de bóia em cobre de 3/4´</t>
  </si>
  <si>
    <t>O.08.000.069516</t>
  </si>
  <si>
    <t>Torneira de bóia em cobre de 1´</t>
  </si>
  <si>
    <t>O.08.000.069517</t>
  </si>
  <si>
    <t>Torneira de bóia em cobre de 1 1/2´</t>
  </si>
  <si>
    <t>O.08.000.069518</t>
  </si>
  <si>
    <t>Torneira de bóia em cobre de 2´</t>
  </si>
  <si>
    <t>O.08.000.069522</t>
  </si>
  <si>
    <t>Torneira de bóia em cobre de 1 1/4´</t>
  </si>
  <si>
    <t>O.08.000.069523</t>
  </si>
  <si>
    <t>Torneira de bóia em cobre de 2 1/2´</t>
  </si>
  <si>
    <t>O.09.000.063500</t>
  </si>
  <si>
    <t>O.09.000.063503</t>
  </si>
  <si>
    <t>Válvula de gaveta em bronze com haste não ascendente e extremidades roscáveis, classe 150lbs para vapor saturado e classe 300lbs para água, óleo e gás, DN= 4´</t>
  </si>
  <si>
    <t>O.09.000.063504</t>
  </si>
  <si>
    <t>Válvula de gaveta em bronze com haste não ascendente e extremidades roscáveis, classe 150lbs para vapor saturado e classe 300lbs para água, óleo e gás, DN= 2´</t>
  </si>
  <si>
    <t>O.09.000.063541</t>
  </si>
  <si>
    <t>Válvula de gaveta em bronze, classe 125 libras, para vapor e classe 200 libras, para água, óleo e gás, DN= 1´</t>
  </si>
  <si>
    <t>O.09.000.063542</t>
  </si>
  <si>
    <t>Válvula de gaveta em bronze, classe 125 libras, para vapor e classe 200 libras, para água, óleo e gás, DN= 1 1/2´</t>
  </si>
  <si>
    <t>O.09.000.063543</t>
  </si>
  <si>
    <t>Válvula de gaveta em bronze, classe 125 libras, para vapor e classe 200 libras, para água, óleo e gás, DN= 2 1/2´</t>
  </si>
  <si>
    <t>O.09.000.063544</t>
  </si>
  <si>
    <t>Válvula de gaveta em bronze, classe 125 libras, para vapor e classe 200 libras, para água, óleo e gás, DN= 3´</t>
  </si>
  <si>
    <t>O.09.000.063551</t>
  </si>
  <si>
    <t>Hidrômetro em bronze, diâmetro 25 mm (1), vazão máxima de trabalho de 10 m³/h</t>
  </si>
  <si>
    <t>O.09.000.063552</t>
  </si>
  <si>
    <t>Hidrômetro em bronze, diâmetro 40 mm (1 1/2)</t>
  </si>
  <si>
    <t>O.09.000.064001</t>
  </si>
  <si>
    <t>Válvula de gaveta em bronze com haste não ascendente e extremidades roscáveis, classe 125 libras para vapor e classe 200 libras, para água, óleo e gás, DN= 6´</t>
  </si>
  <si>
    <t>O.09.000.064005</t>
  </si>
  <si>
    <t>Válvula de gaveta em bronze com haste não ascendente e extremidades roscáveis, classe 125 libras para vapor e classe 200 libras para água, óleo e gás, DN= 2´</t>
  </si>
  <si>
    <t>O.09.000.064016</t>
  </si>
  <si>
    <t>Válvula de retenção horizontal em bronze 3/4´</t>
  </si>
  <si>
    <t>O.09.000.064017</t>
  </si>
  <si>
    <t>Válvula de retenção horizontal em bronze 1´</t>
  </si>
  <si>
    <t>O.09.000.064018</t>
  </si>
  <si>
    <t>Válvula de retenção horizontal em bronze 1 1/4´</t>
  </si>
  <si>
    <t>O.09.000.064019</t>
  </si>
  <si>
    <t>Válvula de retenção horizontal em bronze 1 1/2´</t>
  </si>
  <si>
    <t>O.09.000.064020</t>
  </si>
  <si>
    <t>Válvula de retenção horizontal em bronze 2´</t>
  </si>
  <si>
    <t>O.09.000.064021</t>
  </si>
  <si>
    <t>Válvula de retenção horizontal em bronze 2 1/2´</t>
  </si>
  <si>
    <t>O.09.000.064022</t>
  </si>
  <si>
    <t>Válvula de retenção horizontal em bronze 3´</t>
  </si>
  <si>
    <t>O.09.000.064023</t>
  </si>
  <si>
    <t>Válvula de retenção horizontal em bronze 4´</t>
  </si>
  <si>
    <t>O.09.000.064025</t>
  </si>
  <si>
    <t>Válvula globo em bronze com extremidades roscáveis, classe 150lbs para vapor saturado e classe 300lbs para água, óleo e gás, DN= 3/4´</t>
  </si>
  <si>
    <t>O.09.000.064027</t>
  </si>
  <si>
    <t>Válvula retenção pé com crivo em bronze, DN= 1´</t>
  </si>
  <si>
    <t>O.09.000.064028</t>
  </si>
  <si>
    <t>Válvula retenção pé com crivo em bronze, DN= 1 1/4´</t>
  </si>
  <si>
    <t>O.09.000.064029</t>
  </si>
  <si>
    <t>Válvula retenção pé com crivo em bronze, DN= 1 1/2´</t>
  </si>
  <si>
    <t>O.09.000.064030</t>
  </si>
  <si>
    <t>Válvula retenção pé com crivo em bronze, DN= 2´</t>
  </si>
  <si>
    <t>O.09.000.064031</t>
  </si>
  <si>
    <t>Válvula retenção pé com crivo em bronze, DN= 2 1/2´</t>
  </si>
  <si>
    <t>O.09.000.064032</t>
  </si>
  <si>
    <t>Válvula retenção pé com crivo em bronze, DN= 3´</t>
  </si>
  <si>
    <t>O.09.000.064033</t>
  </si>
  <si>
    <t>Válvula globo em bronze com extremidades roscáveis, classe 150lbs para vapor saturado, classe 300lbs para água, óleo e gás, DN= 1´</t>
  </si>
  <si>
    <t>O.09.000.064034</t>
  </si>
  <si>
    <t>Válvula retenção pé com crivo em bronze, DN= 4´</t>
  </si>
  <si>
    <t>O.09.000.064037</t>
  </si>
  <si>
    <t>Válvula globo em bronze com extremidades roscáveis, classe 150lbs para vapor saturado, classe 300lbs para água, óleo e gás, DN= 1 1/2´</t>
  </si>
  <si>
    <t>O.09.000.064038</t>
  </si>
  <si>
    <t>Válvula globo em bronze com extremidades roscáveis, classe 150lbs para vapor saturado, classe 300lbs para água, óleo e gás, DN= 2´</t>
  </si>
  <si>
    <t>O.09.000.064048</t>
  </si>
  <si>
    <t>Válvula globo em bronze com extremidades roscáveis, classe 150lbs para vapor saturado, 300lbs para água, óleo e gás, DN= 2 1/2´</t>
  </si>
  <si>
    <t>O.09.000.064050</t>
  </si>
  <si>
    <t>Válvula globo em bronze com extremidades roscáveis, classe 125lb para vapor saturado, classe 200 libras para água, óleo e gás, DN= 2´</t>
  </si>
  <si>
    <t>O.09.000.064051</t>
  </si>
  <si>
    <t>Válvula globo em bronze com extremidades roscáveis, classe 150lbs para vapor saturado, classe 300lbs para água, óleo e gás, D= 4´</t>
  </si>
  <si>
    <t>O.09.000.064061</t>
  </si>
  <si>
    <t>Válvula de retenção vertical em bronze 1´</t>
  </si>
  <si>
    <t>O.09.000.064062</t>
  </si>
  <si>
    <t>Válvula de retenção vertical em bronze 1 1/4´</t>
  </si>
  <si>
    <t>O.09.000.064063</t>
  </si>
  <si>
    <t>Válvula de retenção vertical em bronze 1 1/2´</t>
  </si>
  <si>
    <t>O.09.000.064064</t>
  </si>
  <si>
    <t>Válvula de retenção vertical em bronze 2´</t>
  </si>
  <si>
    <t>O.09.000.064065</t>
  </si>
  <si>
    <t>Válvula de retenção vertical em bronze 2 1/2´</t>
  </si>
  <si>
    <t>O.09.000.064066</t>
  </si>
  <si>
    <t>Válvula de retenção vertical em bronze 3´</t>
  </si>
  <si>
    <t>O.09.000.064068</t>
  </si>
  <si>
    <t>Válvula de retenção vertical em bronze de 4´ - com flange</t>
  </si>
  <si>
    <t>O.09.000.064172</t>
  </si>
  <si>
    <t>Válvula globo em bronze com extremidades roscáveis, classe 150lbs para vapor saturado, classe 300lbs para água, óleo e gás, D= 3´</t>
  </si>
  <si>
    <t>O.09.000.064187</t>
  </si>
  <si>
    <t>Válvula de gaveta, corpo em bronze, extremidades roscáveis, haste fixa, classe 150 libras, DN=1/2´</t>
  </si>
  <si>
    <t>O.09.000.064188</t>
  </si>
  <si>
    <t>Válvula de gaveta, corpo em bronze, extremidades roscáveis, haste fixa, classe 150 libras, DN=3/4´</t>
  </si>
  <si>
    <t>O.09.000.064189</t>
  </si>
  <si>
    <t>Válvula de gaveta, corpo em bronze, extremidades roscáveis, haste fixa, classe 150 libras, DN=1´</t>
  </si>
  <si>
    <t>O.09.000.064190</t>
  </si>
  <si>
    <t>Válvula de gaveta, corpo em bronze, extremidades roscáveis, haste fixa, classe 150 libras, DN=1 1/4´</t>
  </si>
  <si>
    <t>O.09.000.064191</t>
  </si>
  <si>
    <t>Válvula globo, corpo em bronze,extremidades roscáveis, haste ascendente, classe 150 libras, DN=1/2´</t>
  </si>
  <si>
    <t>O.09.000.064192</t>
  </si>
  <si>
    <t>Válvula globo, corpo em bronze,extremidades roscáveis, haste ascendente, classe 150 libras, DN=1 1/4´</t>
  </si>
  <si>
    <t>O.09.000.064193</t>
  </si>
  <si>
    <t>Filtro Y, corpo em aço carbono, tela removível em aço inox, classe 150 libras, DN=1/2´</t>
  </si>
  <si>
    <t>O.09.000.064194</t>
  </si>
  <si>
    <t>Filtro Y, corpo em aço carbono, tela removível em aço inox, classe 150 libras, DN=3,4´</t>
  </si>
  <si>
    <t>O.09.000.064195</t>
  </si>
  <si>
    <t>Filtro Y, corpo em aço carbono, tela removível em aço inox, classe 150 libras, DN=1´</t>
  </si>
  <si>
    <t>O.09.000.064196</t>
  </si>
  <si>
    <t>Filtro Y, corpo em aço carbono, tela removível em aço inox, classe 150 libras, DN=1 1/4´</t>
  </si>
  <si>
    <t>O.09.000.064202</t>
  </si>
  <si>
    <t>Válvula automática redutora de pressão, de ação direta, corpo em bronze, extremidades roscadas, para água, ar, óleo e gás, PE=200psi e PS=20 à 90psi, DN=11/4´</t>
  </si>
  <si>
    <t>O.09.000.064203</t>
  </si>
  <si>
    <t>Válvula automática de redução de pressão, de ação direta, corpo em bronze, extremidades roscadas, para água, ar, óleo e gás, PE=200psi e PS=20 à 90psi, DN=2´</t>
  </si>
  <si>
    <t>O.09.000.064215</t>
  </si>
  <si>
    <t>Válvula de gaveta em bronze com fecho rápido sem acabamento, DN= 1 1/2´</t>
  </si>
  <si>
    <t>O.09.000.068531</t>
  </si>
  <si>
    <t>Filtro tipo ´Y´ corpo em bronze, tela (filtro) em aço inoxidável, extremidades roscáveis, para gás, DN= 2´</t>
  </si>
  <si>
    <t>O.09.000.090132</t>
  </si>
  <si>
    <t>Válvula globo angular de 45° em bronze ou latão,classe de pressão mínima 14kgf/cm², p/ recalque de rede de incêndio,DN= 2 1/2´, fabr. Buckaspiero ou equivalente</t>
  </si>
  <si>
    <t>O.09.000.092041</t>
  </si>
  <si>
    <t>Válvula de gaveta em bronze com haste ascendente e extremidades roscáveis, classe 150lbs para vapor saturado, classe 300lbs para água, óleo e gás, DN= 1/2´</t>
  </si>
  <si>
    <t>O.10.000.065502</t>
  </si>
  <si>
    <t>Bacia sifonada de louça branca 6 litros, linha Sabará ou Diamantina da Icasa, linha Ravena da Deca, ou equivalente</t>
  </si>
  <si>
    <t>O.10.000.065506</t>
  </si>
  <si>
    <t>Bacia turca de louça branca, 6 litros com sifão, linha Institucional da Celite ou equivalente</t>
  </si>
  <si>
    <t>O.10.000.065508</t>
  </si>
  <si>
    <t>Lavatório de louça, branco, com coluna de 46x56cm, ref. Icasa, Deca Ravena</t>
  </si>
  <si>
    <t>O.10.000.065509</t>
  </si>
  <si>
    <t>Lavatório de louça, sem coluna de 46 x 36 cm, ref. Icasa, Sabara, Deca Ravena</t>
  </si>
  <si>
    <t>O.10.000.065514</t>
  </si>
  <si>
    <t>O.10.000.065516</t>
  </si>
  <si>
    <t>Meia saboneteira de louça de embutir 7,5x15cm / 10,5x17,5cm, ref. Deca, Celite, Hervy ou equivalente</t>
  </si>
  <si>
    <t>O.10.000.065518</t>
  </si>
  <si>
    <t>Saboneteira de louça de embutir 15x15cm / 18x18cm, ref. Deca, Celite, Hervy ou equivalente</t>
  </si>
  <si>
    <t>O.10.000.065522</t>
  </si>
  <si>
    <t>Bacia sifonada de louça com saída horizontal, linha Ravena da Deca, ou equivalente</t>
  </si>
  <si>
    <t>O.10.000.065528</t>
  </si>
  <si>
    <t>Tanque de louça com coluna de 18 a 20 litros, ref. Celite, Icasa, Incepa ou equivalente</t>
  </si>
  <si>
    <t>O.10.000.065534</t>
  </si>
  <si>
    <t>Lavatório pequeno e coluna suspena, Vogue Plus</t>
  </si>
  <si>
    <t>O.10.000.065538</t>
  </si>
  <si>
    <t>Mictório auto sifonado de louça, branco, ref. Icasa, Celite ou equivalente</t>
  </si>
  <si>
    <t>O.10.000.065544</t>
  </si>
  <si>
    <t>Cuba de louça de embutir redonda, de 36cm, branca, ref. Icasa, Deca ou equivalente</t>
  </si>
  <si>
    <t>O.10.000.065555</t>
  </si>
  <si>
    <t>Bacia louça branca 6 litros, com caixa descarga acoplada, linha Ravena da Deca, linha Diamantina, Azálea da Celite, ou equivalente</t>
  </si>
  <si>
    <t>O.10.000.065556</t>
  </si>
  <si>
    <t>Cuba de louça de embutir oval, 40x30cm, ref. Deca L 59 ou equivalente</t>
  </si>
  <si>
    <t>O.10.000.065559</t>
  </si>
  <si>
    <t>Lavatório de louça com coluna suspensa, ref. L18 CS 1G Linha Village da Deca ou equivalente</t>
  </si>
  <si>
    <t>O.10.000.065564</t>
  </si>
  <si>
    <t>Lavatório de louça para canto sem coluna para pessoa com mobilidade reduzida, ref. Deca, Coleção Master, cód. L 76, ou equivalente</t>
  </si>
  <si>
    <t>O.10.000.065570</t>
  </si>
  <si>
    <t>Tanque louça branca com coluna, 30 litros Celite</t>
  </si>
  <si>
    <t>O.10.000.065671</t>
  </si>
  <si>
    <t>Bacia para pessoas com mobilidade reduzida, linha tradicional, cor branco gelo, ref. linha Vogue Plus Conforto P.510, ou equivalente</t>
  </si>
  <si>
    <t>O.10.000.065672</t>
  </si>
  <si>
    <t>Tanque de louça sem coluna, médio, capacidade 30 litros, ref. TQ.02.30l, branco (17) da Deca, ou equivalente</t>
  </si>
  <si>
    <t>O.10.000.066152</t>
  </si>
  <si>
    <t>Lavatório de louça para canto de 300 x 300 x 300 mm, branco gelo, ref. L 101 linha Izi da Deca ou equivalente</t>
  </si>
  <si>
    <t>O.11.000.021000</t>
  </si>
  <si>
    <t>Misturador termostato com acabamento cromado, para chuveiros e duchas, com dois volantes, trava de segurança a 38°C, ref. Decaterm 2430 C034 da Deca ou equivalente</t>
  </si>
  <si>
    <t>O.11.000.031636</t>
  </si>
  <si>
    <t>Arejador com articulador em ABS cromado, completo, para torneira padrão, referência Blukit ou equivalente</t>
  </si>
  <si>
    <t>O.11.000.047507</t>
  </si>
  <si>
    <t>O.11.000.063536</t>
  </si>
  <si>
    <t>Válvula para água fria ou pré-misturada 3/4´ baixa e alta pressão, acabamento Chrome, cod. 17120306 (alta), 17120206 (baixa), ref. Docol linha Docolmatic</t>
  </si>
  <si>
    <t>O.11.000.063537</t>
  </si>
  <si>
    <t>Registro regulador de vazão para torneira, misturador, bidê e outros 1/2´ plástico ABS, cod. 13030023 da Docol linha Docolmatic ou equivalente</t>
  </si>
  <si>
    <t>O.11.000.064004</t>
  </si>
  <si>
    <t>Válvula de escoamento cromada de 1 1/2', ref. 1606C da Deca ou equivalente</t>
  </si>
  <si>
    <t>O.11.000.064010</t>
  </si>
  <si>
    <t>Válvula de descarga com registro próprio e duplo acionamento limitador de fluxo de 1 1/2, ref. Hydra Max Duo 2545C; Docol DV Salvágua, ou equivalente</t>
  </si>
  <si>
    <t>O.11.000.064011</t>
  </si>
  <si>
    <t>Válvula de descarga com registro de 1 1/2´, ref. Hidramax 2550 da Deca / Docol / Flux 3650 Fabrimar ou equivalente</t>
  </si>
  <si>
    <t>O.11.000.064036</t>
  </si>
  <si>
    <t>Válvula de descarga com registro de 1 1/4´, ref.  Hidramax 2550 da Deca, Docol, Flux 3650 da Fabrimar ou equivalente</t>
  </si>
  <si>
    <t>O.11.000.064044</t>
  </si>
  <si>
    <t>Válvula de metal cromado para lavatório com acabamento cromado de 1´, ref. VVL216 da Esteves; 1602C da Deca ou equivalente</t>
  </si>
  <si>
    <t>O.11.000.064045</t>
  </si>
  <si>
    <t>Válvula cromada para pia, tipo americana de Ø 3 1/2 com cesta, sem unho, referência 1623 da Kimetais, Forusi, Esteves ou equivalente</t>
  </si>
  <si>
    <t>O.11.000.064056</t>
  </si>
  <si>
    <t>Válvula para mictório antivandalismo DN= 3/4´, ref. Presmatic / Docol</t>
  </si>
  <si>
    <t>O.11.000.064057</t>
  </si>
  <si>
    <t>Válvula de descarga externa tipo alavanca de 1 1/4´,  ref. Silent Flux 3500 da Fabrimar</t>
  </si>
  <si>
    <t>O.11.000.064138</t>
  </si>
  <si>
    <t>Válvula com acionamento hidromecânico para piso, ref. piso Docol 17012100 ou equivalente</t>
  </si>
  <si>
    <t>O.11.000.064503</t>
  </si>
  <si>
    <t>Sifão metálico cromado 1´ x 1 1/2´, com tubo de ligação ajustável; ref. Fabrimar, Esteves, ou equivalente</t>
  </si>
  <si>
    <t>O.11.000.064513</t>
  </si>
  <si>
    <t>Sifão metálico cromado 1 1/2´  x  2´, com tubo de ligação, ref. Fabrimar, Oriente ou equivalente</t>
  </si>
  <si>
    <t>O.11.000.065568</t>
  </si>
  <si>
    <t>Chuveiro com jato regulável de metal acabamento cromado, ref. cod. 1999C.CT linha Chuá fabricação Deca ou equivalente</t>
  </si>
  <si>
    <t>O.11.000.065571</t>
  </si>
  <si>
    <t>Chuveiro simples em PVC, diâmetro de 10 cm, com registro e tubo de ligação acoplados, ref. 2012 da Herc, Luconi ou equivalente</t>
  </si>
  <si>
    <t>O.11.000.065573</t>
  </si>
  <si>
    <t>Chuveiro frio em PVC, diâmetro de 15 cm, com registro com tubo de ligação acoplados, ref. Luconi ou equivalente</t>
  </si>
  <si>
    <t>O.11.000.065579</t>
  </si>
  <si>
    <t>Válvula de descarga com registro próprio e duplo acionamento limitador de fluxo de 1 1/4´, ref. Hydra Max Duo 2545C; Docol DV Salvágua, ou equivalente</t>
  </si>
  <si>
    <t>O.11.000.066001</t>
  </si>
  <si>
    <t>Torneira curta amarela de 3/4´ para jardim, ref. Chaveta 1128A da Metais Poly ou equivalente</t>
  </si>
  <si>
    <t>O.11.000.066002</t>
  </si>
  <si>
    <t>Torneira curta amarela de 1/2´ para jardim, ref. Chaveta 1128A da Metais Poly ou equivalente</t>
  </si>
  <si>
    <t>O.11.000.066004</t>
  </si>
  <si>
    <t>Torneira mesa para lavatório acionamento hidromecânico, com registro integrado regulador, latão cromado, DN 1/2´, ref. Decamatic 1170C</t>
  </si>
  <si>
    <t>O.11.000.066007</t>
  </si>
  <si>
    <t>Válvula de descarga antivandalismo DN= 1 1/2´, ref. DOCOL / Hidra MaxPública</t>
  </si>
  <si>
    <t>O.11.000.066008</t>
  </si>
  <si>
    <t>Válvula de mictório vazão automática 3/4´, ref. Docol ou equivalente</t>
  </si>
  <si>
    <t>O.11.000.066010</t>
  </si>
  <si>
    <t>Torneira curta cromada de 3/4´ para jardim, ref. Chaveta 1128C da Metais Poly, Linha C23 da Forusi ou equivalente</t>
  </si>
  <si>
    <t>O.11.000.066012</t>
  </si>
  <si>
    <t>Torneira amarela de 3/4´ para tanque, curta (aprox. 10 cm), sem rosca</t>
  </si>
  <si>
    <t>O.11.000.066015</t>
  </si>
  <si>
    <t>Torneira curta cromada de 1/2´ para tanque, ref. Chaveta 1126C da Metais Poly, Linha C23 da Forusi ou equivalente</t>
  </si>
  <si>
    <t>O.11.000.066016</t>
  </si>
  <si>
    <t>Torneira curta cromada de 3/4´ para tanque, ref. Chaveta 1126C da Metais Poly, Linha C23 da Forusi ou equivalente</t>
  </si>
  <si>
    <t>O.11.000.066018</t>
  </si>
  <si>
    <t>Torneira longa de 1/2´ ou 3/4´ para pia com arejador, ref. Spagna, 2159 C24 da Metais Poly, Linha C23 da Forusi ou equivalente</t>
  </si>
  <si>
    <t>O.11.000.066020</t>
  </si>
  <si>
    <t>Chuveiro simples em PVC, diâmetro de 10 cm, com braço acoplado, ref. Ducha 4 - linha Plena Duchas da Tigre ou equivalente</t>
  </si>
  <si>
    <t>O.11.000.066022</t>
  </si>
  <si>
    <t>Torneira de 1/2´ para lavatório cromado, ref. Creta 1193 C23 da Metais Poly, Linha C23 da Forusi ou equivalente</t>
  </si>
  <si>
    <t>O.11.000.066023</t>
  </si>
  <si>
    <t>Ducha higiênica manual cromada, ref. linha activa cromada C40 da Deca, ou equivalente</t>
  </si>
  <si>
    <t>O.11.000.066024</t>
  </si>
  <si>
    <t>Torneira de parede (de metal) para pia com bica móvel, arejador, de 1/2´ ou 3/4´, ref. 3159 Linha Belle Époque CR da Forusi ou equivalente</t>
  </si>
  <si>
    <t>O.11.000.066025</t>
  </si>
  <si>
    <t>Torneira clínica profissional, parede ou mesa tipo alavanca, fabricada em metal cromado com bico arejador.</t>
  </si>
  <si>
    <t>O.11.000.066026</t>
  </si>
  <si>
    <t>Torneira de mesa para lavatório compacta, acionamento hidromecânico, latão cromado, DN 1/2´, ref. Presmatic</t>
  </si>
  <si>
    <t>O.11.000.066037</t>
  </si>
  <si>
    <t>Torneira de parede antivandalismo de 3/4´ de alta/baixa pressão, acabamento cromado, ref. Chrome da Docol de 135 mm, Biopress da Fabrimar ou equivalente</t>
  </si>
  <si>
    <t>O.11.000.066038</t>
  </si>
  <si>
    <t>Chuveiro com válvula e acionamento antivandalismo de 3/4´, ref. Pressmatic (válvula + chuveiro)</t>
  </si>
  <si>
    <t>O.11.000.066039</t>
  </si>
  <si>
    <t>Ducha cromada simples, água fria, sem desviador, referência Fria Fitt 7000 F16 Fortti Cromada da Lorenzetti ou equivalente</t>
  </si>
  <si>
    <t>O.11.000.066040</t>
  </si>
  <si>
    <t>Chuveiro elétrico 4 estações de 6500W/220V com resistência blindada, ref. Ducha e estações, fabricação Corona ou equivalente</t>
  </si>
  <si>
    <t>O.11.000.066050</t>
  </si>
  <si>
    <t>Misturador de parede para pia com bica movel, com acabamento cromado, ref. linha Prata C50 da Forusi, 1258 da Fabrimar ou equivalente</t>
  </si>
  <si>
    <t>O.11.000.066059</t>
  </si>
  <si>
    <t>Torneria de mesa (de metal) com bica móvel e arejador, de 1/2´ ou 3/4´, ref. Docol/00111506 ou equivalente</t>
  </si>
  <si>
    <t>O.11.000.066063</t>
  </si>
  <si>
    <t>O.11.000.066064</t>
  </si>
  <si>
    <t>Torneira de parede p/lavatório acionamento hidromecânico latão fundido cromado, DN 1/2´/3/4´ cod.17160706, Presmatic 120 da Docol, equivalente</t>
  </si>
  <si>
    <t>O.11.000.066066</t>
  </si>
  <si>
    <t>Torneira de parede para tanque em plástico (ABS e/ou polipropileno), DN 1/2´ ou 3/4´, 10 cm, sem rosca, ref. 1126 Herc ou equivalente</t>
  </si>
  <si>
    <t>O.11.000.066067</t>
  </si>
  <si>
    <t>Torneira de parede para tanque em plástico (ABS e/ou polipropileno), DN 1/2´ ou 3/4´, 15 cm, sem rosca, ref. 1158 Herc ou equivalente</t>
  </si>
  <si>
    <t>O.11.000.066072</t>
  </si>
  <si>
    <t>Torneira de mesa para lavatório acionamento hidromecânico com alavanca, registro integrado reguladro, latão cromado, ref. linha DocolMatc 185106 da Docol</t>
  </si>
  <si>
    <t>O.11.000.066097</t>
  </si>
  <si>
    <t>Chuveiro elétrico comum com acabamento em plástico e braço, 220 V / 5500 W, ref. modelo Bello Banho / Maxi Ducha fabricação Lorenzetti ou equivalente</t>
  </si>
  <si>
    <t>O.11.000.066104</t>
  </si>
  <si>
    <t>Chuveiro lava olhos, acionamento manual através de haste triangular e placa empurre, com pintura epóxi, refer. CL001 KITINOX da Avlis Válvulas ou equivalente</t>
  </si>
  <si>
    <t>O.11.000.066106</t>
  </si>
  <si>
    <t>Torneira para lavatório em plástico, bitola de 1/2´</t>
  </si>
  <si>
    <t>O.11.000.066108</t>
  </si>
  <si>
    <t>Chuveiro com comando eletrônico de temperaturas, com tubo de ligação acoplado e haste,  6.800W até 7.900W - 220 V, resistência bindada, aprovado Inmetro/Procel</t>
  </si>
  <si>
    <t>O.11.000.066109</t>
  </si>
  <si>
    <t>Ducha com comando eletrônico de temperaturas e haste de 30cm, de 6.800W até  7.900W - 220 V, regulagem de inclunação, aprovado Inmetro/Procel</t>
  </si>
  <si>
    <t>O.11.000.068506</t>
  </si>
  <si>
    <t>Regulador de pressão, estágio único 12kg/h, ref. 76511- Aliança</t>
  </si>
  <si>
    <t>O.11.000.068511</t>
  </si>
  <si>
    <t>Regulador de alta pressão, vazão 90kg, mod.76510/3 da Aliança</t>
  </si>
  <si>
    <t>O.11.000.068513</t>
  </si>
  <si>
    <t>Regulador para gás, industrial vazão 12kg/h, 2º estágio, ref. 76511/1 Aliança</t>
  </si>
  <si>
    <t>O.11.000.068515</t>
  </si>
  <si>
    <t>Válvula e mangueira para gás domiciliar de 3/8´</t>
  </si>
  <si>
    <t>O.11.000.069556</t>
  </si>
  <si>
    <t>Botão para válvula descarga</t>
  </si>
  <si>
    <t>O.11.000.069558</t>
  </si>
  <si>
    <t>Canopla para válvula de descarga, ref. Hidramax 2550 da Deca, ou Docol, ou Flux 3650 Fabrimar, ou equivalente</t>
  </si>
  <si>
    <t>O.11.000.069562</t>
  </si>
  <si>
    <t>Acabamento cromado para registro de pressão ou de gaveta, ref. linha Spot da Deca ou equivalente</t>
  </si>
  <si>
    <t>O.11.000.092035</t>
  </si>
  <si>
    <t>Dispenser tipo toalheiro metálico esmaltado para bobina de 25cm x 50m, sem alavanca, ref. 1855 da Ideal, Aurimar 86 da Guarani ou equivalente</t>
  </si>
  <si>
    <t>O.11.000.092038</t>
  </si>
  <si>
    <t>Cabide cromado para banheiro simples, ref. Remma plus rp08, Versailles 08v, Requint 108rsk ou equivalente</t>
  </si>
  <si>
    <t>O.12.000.061029</t>
  </si>
  <si>
    <t>Arruela de borracha para flange, diâmetro 200mm</t>
  </si>
  <si>
    <t>O.12.000.061039</t>
  </si>
  <si>
    <t>Arruela de borracha para flange, diâmetro 80mm</t>
  </si>
  <si>
    <t>O.12.000.061042</t>
  </si>
  <si>
    <t>Arruela de borracha para flange, diâmetro 150mm</t>
  </si>
  <si>
    <t>O.12.000.061043</t>
  </si>
  <si>
    <t>Arruela de borracha para flange, diâmetro 250mm</t>
  </si>
  <si>
    <t>O.12.000.061044</t>
  </si>
  <si>
    <t>Arruela de borracha para flange, diâmetro 300mm</t>
  </si>
  <si>
    <t>O.12.000.061100</t>
  </si>
  <si>
    <t>Anel de borracha EPDM de 50 mm (2´), para tubulação em ferro fundido, ref. AFLEX Saint Gobain</t>
  </si>
  <si>
    <t>O.12.000.061115</t>
  </si>
  <si>
    <t>Anel de borracha EPDM de 75 mm (3´), para tubulação em ferro fundido, ref. AFLEX Saint Gobaim</t>
  </si>
  <si>
    <t>O.12.000.061116</t>
  </si>
  <si>
    <t>Anel de borracha EPDM de 100 mm (4´), para tubulação em ferro fundido, ref. AFLEX Saint Gobaim</t>
  </si>
  <si>
    <t>O.12.000.062671</t>
  </si>
  <si>
    <t>Anel borracha para tubo PVC 50mm (2´)</t>
  </si>
  <si>
    <t>O.12.000.062672</t>
  </si>
  <si>
    <t>Anel borracha para tubo PVC 75mm (3´)</t>
  </si>
  <si>
    <t>O.12.000.062673</t>
  </si>
  <si>
    <t>Anel borracha para tubo PVC 100mm (4´)</t>
  </si>
  <si>
    <t>O.12.000.062674</t>
  </si>
  <si>
    <t>Anel borracha para tubo PVC 150mm (6´)</t>
  </si>
  <si>
    <t>O.12.000.063510</t>
  </si>
  <si>
    <t>Arruela de borracha para flange, diâmetro 50mm</t>
  </si>
  <si>
    <t>O.12.000.064109</t>
  </si>
  <si>
    <t>Filtro de pressão em ABS para 360 l/h, ref. Cuno / Aqualar APL230 AP200LE</t>
  </si>
  <si>
    <t>O.12.000.064179</t>
  </si>
  <si>
    <t>Caixa de descarga, capacidade 6 litros em plástico, de sobrepor, ref. C15/S fabricação Astra ou equivalente</t>
  </si>
  <si>
    <t>O.12.000.064504</t>
  </si>
  <si>
    <t>Sifão sanfonado universal de 1´ x 40mm e 50mm, ref. SSU e SSU40 da Astra</t>
  </si>
  <si>
    <t>O.12.000.064505</t>
  </si>
  <si>
    <t>Sifão de plástico rígido, tipo copo de 1 1/4´ x 2´, com tubo de ligação ajustável</t>
  </si>
  <si>
    <t>O.12.000.065023</t>
  </si>
  <si>
    <t>Caixa de descarga, capacidade 9 litros em plástico, de sobrepor com engate flexível e acessórios</t>
  </si>
  <si>
    <t>O.12.000.065055</t>
  </si>
  <si>
    <t>O.12.000.065513</t>
  </si>
  <si>
    <t>Saboneteira em ABS, tipo dispenser, para refil de 800ml, ref. Columbus SG 4000 ou equivalente</t>
  </si>
  <si>
    <t>O.12.000.065543</t>
  </si>
  <si>
    <t>Lavatório em polipropileno de 36x26cm, ref. Astra ou equivalente</t>
  </si>
  <si>
    <t>O.12.000.065595</t>
  </si>
  <si>
    <t>Secador de mãos em ABS, fluxo de ar 70 l/s, resistência 1350 W, tensão de 220 V, ref. CR-108B da Brakey ou equivalente</t>
  </si>
  <si>
    <t>O.12.000.066013</t>
  </si>
  <si>
    <t>Tubo de ligação cromado com canopla de 1 1/2´ x 25 cm, ajustável, ref. VLL418 da Esteves ou equivalente</t>
  </si>
  <si>
    <t>O.12.000.066028</t>
  </si>
  <si>
    <t>Ligação (engate) flexível metálico de 1/2´x 30cm / 40cm</t>
  </si>
  <si>
    <t>O.12.000.066029</t>
  </si>
  <si>
    <t>Engate flexível de PVC DN= 1/2´x 30 / 40 cm</t>
  </si>
  <si>
    <t>O.12.000.066053</t>
  </si>
  <si>
    <t>Tubo de ligação com canopla para sanitários</t>
  </si>
  <si>
    <t>O.12.000.066068</t>
  </si>
  <si>
    <t>Tubo de ligação em cobre acabamento cromado para mictório DN= 1/2´, comprimento 20 ou 30cm, ref. VLC 454 ou VLC 456 Esteves</t>
  </si>
  <si>
    <t>O.12.000.066105</t>
  </si>
  <si>
    <t>O.12.000.067076</t>
  </si>
  <si>
    <t>Botoeira para acionamento de bomba de incêndio tipo quebra-vidro, com botão liga e desliga, em chapa de plástico na cor vermelha, com um martelo</t>
  </si>
  <si>
    <t>O.12.000.069503</t>
  </si>
  <si>
    <t>Bolsa de borracha para bacia sifonada</t>
  </si>
  <si>
    <t>O.12.000.069527</t>
  </si>
  <si>
    <t>Lubrificante para anel de neoprene</t>
  </si>
  <si>
    <t>O.12.000.069547</t>
  </si>
  <si>
    <t>Reparo para válvula hidra</t>
  </si>
  <si>
    <t>O.12.000.069550</t>
  </si>
  <si>
    <t>Tampa plástica para bacia sanitária</t>
  </si>
  <si>
    <t>O.12.000.069555</t>
  </si>
  <si>
    <t>Anel borracha expansão para ligação em bacia sifonada, 100 mm (4´)</t>
  </si>
  <si>
    <t>O.12.000.070960</t>
  </si>
  <si>
    <t>Manta de borracha de 100x75cm, espessura 10mm, cor preto e amarelo, alta resistência a atritos, para sinalização em estacionamento e proteção de coluna e parede</t>
  </si>
  <si>
    <t>O.12.000.070961</t>
  </si>
  <si>
    <t>Cantoneira de borracha de 75x10x10cm, espessura 10mm, cor preto e amarelo, alta resistência a atritos, para sinalização em estacionamento e proteção de coluna</t>
  </si>
  <si>
    <t>O.12.000.090146</t>
  </si>
  <si>
    <t>Arruela de borracha para flange, diâmetro 100mm</t>
  </si>
  <si>
    <t>O.12.000.092034</t>
  </si>
  <si>
    <t>Dispenser toalheiro em ABS e policarbonato para bobina de 20cm x 200m com alavanca. Ref. Jofel, Exaccta, Alwin ou equivalente</t>
  </si>
  <si>
    <t>O.12.000.092036</t>
  </si>
  <si>
    <t>Dispenser papel higiênico em ABS para rolão 300/600m, com visor. Ref. Unik JSN, Trilha ou equivalente</t>
  </si>
  <si>
    <t>O.12.000.092309</t>
  </si>
  <si>
    <t>Toalheiro plástico em ABS branco tipo dispenser para papel</t>
  </si>
  <si>
    <t>O.13.000.060101</t>
  </si>
  <si>
    <t>Tubo de concreto (PS-1) DN= 300mm</t>
  </si>
  <si>
    <t>O.13.000.060102</t>
  </si>
  <si>
    <t>Tubo de concreto (PS-1) DN= 400mm</t>
  </si>
  <si>
    <t>O.13.000.060110</t>
  </si>
  <si>
    <t>Tubo de concreto (PS-2) DN= 300mm</t>
  </si>
  <si>
    <t>O.13.000.060111</t>
  </si>
  <si>
    <t>Tubo de concreto (PS-2) DN= 400mm</t>
  </si>
  <si>
    <t>O.13.000.060112</t>
  </si>
  <si>
    <t>Tubo de concreto (PS-2) DN= 500mm</t>
  </si>
  <si>
    <t>O.13.000.060113</t>
  </si>
  <si>
    <t>Tubo de concreto (PA-2) DN= 700mm</t>
  </si>
  <si>
    <t>O.13.000.060114</t>
  </si>
  <si>
    <t>Tubo de concreto (PA-2) DN= 300mm</t>
  </si>
  <si>
    <t>O.13.000.060115</t>
  </si>
  <si>
    <t>Tubo de concreto (PA-2) DN= 900mm</t>
  </si>
  <si>
    <t>O.13.000.060131</t>
  </si>
  <si>
    <t>Tubo de concreto (PA-1) DN= 300mm</t>
  </si>
  <si>
    <t>O.13.000.060132</t>
  </si>
  <si>
    <t>Tubo de concreto (PA-1) DN= 400mm</t>
  </si>
  <si>
    <t>O.13.000.060140</t>
  </si>
  <si>
    <t>Tubo de concreto (PA-1) DN= 600mm</t>
  </si>
  <si>
    <t>O.13.000.060141</t>
  </si>
  <si>
    <t>Tubo de concreto (PA-1) DN= 800mm</t>
  </si>
  <si>
    <t>O.13.000.060144</t>
  </si>
  <si>
    <t>Tubo de concreto (PA-2) DN= 400mm</t>
  </si>
  <si>
    <t>O.13.000.060145</t>
  </si>
  <si>
    <t>Tubo de concreto (PA-2) DN= 600mm</t>
  </si>
  <si>
    <t>O.13.000.060146</t>
  </si>
  <si>
    <t>Tubo de concreto (PA-2) DN= 800mm</t>
  </si>
  <si>
    <t>O.13.000.060147</t>
  </si>
  <si>
    <t>Tubo de concreto (PA-2) DN= 1000mm</t>
  </si>
  <si>
    <t>O.13.000.060149</t>
  </si>
  <si>
    <t>Tubo de concreto (PA-3) DN= 400mm</t>
  </si>
  <si>
    <t>O.13.000.060150</t>
  </si>
  <si>
    <t>Tubo de concreto (PA-3) DN= 600mm</t>
  </si>
  <si>
    <t>O.13.000.060151</t>
  </si>
  <si>
    <t>Tubo de concreto (PA-3) DN= 800mm</t>
  </si>
  <si>
    <t>O.13.000.060152</t>
  </si>
  <si>
    <t>Tubo de concreto (PA-3) DN= 1000mm</t>
  </si>
  <si>
    <t>O.13.000.060202</t>
  </si>
  <si>
    <t>Anel pré-moldado em concreto, diâmetro externo de 2,00 m, h= 0,50 m</t>
  </si>
  <si>
    <t>O.13.000.060203</t>
  </si>
  <si>
    <t>Anel pré-moldado em concreto, diâmetro externo de 2,50 m, h= 0,50 m</t>
  </si>
  <si>
    <t>O.13.000.060204</t>
  </si>
  <si>
    <t>Tubo de concreto (PA-1) DN= 1000mm</t>
  </si>
  <si>
    <t>O.13.000.060206</t>
  </si>
  <si>
    <t>Tubo de concreto (PA-1) DN= 1200mm</t>
  </si>
  <si>
    <t>O.13.000.060207</t>
  </si>
  <si>
    <t>Anel pré-moldado em concreto, diâmetro externo de 1,20 m, h= 0,50 m</t>
  </si>
  <si>
    <t>O.13.000.060208</t>
  </si>
  <si>
    <t>Anel pré-moldado em concreto, diâmetro externo de 1,50 m, h= 0,50 m</t>
  </si>
  <si>
    <t>O.13.000.060209</t>
  </si>
  <si>
    <t>Anel pré-moldado em concreto, diâmetro externo de 1,80 m, h= 0,50 m</t>
  </si>
  <si>
    <t>O.13.000.060210</t>
  </si>
  <si>
    <t>Anel pré-moldado em concreto, diâmetro externo de 2,50 m, h= 0,50 m, com cortina</t>
  </si>
  <si>
    <t>O.13.000.060213</t>
  </si>
  <si>
    <t>Tubo de concreto (PA-2) DN= 500mm</t>
  </si>
  <si>
    <t>O.13.000.060215</t>
  </si>
  <si>
    <t>Anel pré-moldado em concreto, diâmetro externo de 0,60 m, h= 0,50 m</t>
  </si>
  <si>
    <t>O.13.000.060219</t>
  </si>
  <si>
    <t>Meia cana de concreto DN= 200mm</t>
  </si>
  <si>
    <t>O.13.000.060220</t>
  </si>
  <si>
    <t>Tampa pré moldada em concreto, diâmetro externo de 1,50m com 1 abertura de inspeção (para fossa séptica)</t>
  </si>
  <si>
    <t>O.13.000.060232</t>
  </si>
  <si>
    <t>Tubo de concreto (EA-3) DN= 400mm esgoto sanitário</t>
  </si>
  <si>
    <t>O.13.000.060233</t>
  </si>
  <si>
    <t>Tubo de concreto (EA-3) DN= 500mm esgoto sanitário</t>
  </si>
  <si>
    <t>O.13.000.060234</t>
  </si>
  <si>
    <t>Tubo de concreto (EA-3) DN= 600mm esgoto sanitário</t>
  </si>
  <si>
    <t>O.13.000.060235</t>
  </si>
  <si>
    <t>Tubo de concreto (EA-3) DN= 700mm esgoto sanitário</t>
  </si>
  <si>
    <t>O.13.000.060236</t>
  </si>
  <si>
    <t>Tubo de concreto (EA-3) DN= 800mm esgoto sanitário</t>
  </si>
  <si>
    <t>O.13.000.060237</t>
  </si>
  <si>
    <t>Tubo de concreto (EA-3) DN= 900mm esgoto sanitário</t>
  </si>
  <si>
    <t>O.13.000.060238</t>
  </si>
  <si>
    <t>Tubo de concreto (EA-3) DN= 1000mm esgoto sanitário</t>
  </si>
  <si>
    <t>O.13.000.060239</t>
  </si>
  <si>
    <t>Tubo de concreto (EA-3) DN= 1200mm esgoto sanitário</t>
  </si>
  <si>
    <t>O.13.000.060240</t>
  </si>
  <si>
    <t>Meia cana de concreto DN= 300mm</t>
  </si>
  <si>
    <t>O.13.000.060241</t>
  </si>
  <si>
    <t>Meia cana de concreto DN= 400mm</t>
  </si>
  <si>
    <t>O.13.000.060243</t>
  </si>
  <si>
    <t>Meia cana de concreto DN= 600mm</t>
  </si>
  <si>
    <t>O.13.000.060246</t>
  </si>
  <si>
    <t>Tampa pré-moldada de concreto, diâmetro externo de 2,50m, com 2 aberturas de inspeção (para fossa séptica)</t>
  </si>
  <si>
    <t>O.13.000.065551</t>
  </si>
  <si>
    <t>Tanque pré-moldado em concreto de 65 x 65 cm - simples</t>
  </si>
  <si>
    <t>O.13.000.091172</t>
  </si>
  <si>
    <t>Anel pré-moldado em concreto, diâmetro externo de 3,00 m, h= 0,50 m</t>
  </si>
  <si>
    <t>O.13.000.091262</t>
  </si>
  <si>
    <t>Tubo de concreto (PA-2) DN= 1500mm</t>
  </si>
  <si>
    <t>O.15.000.062634</t>
  </si>
  <si>
    <t>Bebedouro elétrico de pressão em aço inoxidável, capacidade de refrigeração 06 l/h, ref. BDF100 da IBBL ou equivalente</t>
  </si>
  <si>
    <t>O.15.000.062635</t>
  </si>
  <si>
    <t>Bebedouro elétrico de pressão em aço inoxidável, capacidade de refrigeração 16,6 l/h, ref. BDF300 da IBBL ou equivalente</t>
  </si>
  <si>
    <t>O.15.000.064071</t>
  </si>
  <si>
    <t>Purgador termodinâmico com filtro incorporado, em aço inoxidável forjado, pressão de 0,25 a 42kg/cm², temperatura até 425°C, DN= 1/2´</t>
  </si>
  <si>
    <t>O.15.000.065503</t>
  </si>
  <si>
    <t>Cuba em aço inoxidável dupla de 1020x400x250mm, AISI 304, liga 18,8 e chapa 22</t>
  </si>
  <si>
    <t>O.15.000.065521</t>
  </si>
  <si>
    <t>Tanque em aço inoxidável, 60 x 60 x 30 / 64 x 53 x 28 cm</t>
  </si>
  <si>
    <t>O.15.000.065565</t>
  </si>
  <si>
    <t>Mictório coletivo em aço inoxidável AISI 304, liga 18,8, bitola 20, desenvolvimento 750 mm</t>
  </si>
  <si>
    <t>O.15.000.065603</t>
  </si>
  <si>
    <t>Cuba em aço inoxidável simples de 500x400x200mm, AISI 304, liga 18,8 e chapa 22</t>
  </si>
  <si>
    <t>O.15.000.065605</t>
  </si>
  <si>
    <t>Cuba em aço inoxidável simples de 465x300x140mm, AISI 304, liga 18,8 e chapa 22</t>
  </si>
  <si>
    <t>O.15.000.065606</t>
  </si>
  <si>
    <t>Cuba em aço inoxidável simples de 400x340x140mm, AISI 304, liga 18,8 e chapa 22</t>
  </si>
  <si>
    <t>O.15.000.065607</t>
  </si>
  <si>
    <t>Cuba em aço inoxidável dupla de 835x340x140mm, AISI 304, liga 18,8 e chapa 22</t>
  </si>
  <si>
    <t>O.15.000.065608</t>
  </si>
  <si>
    <t>Cuba em aço inoxidável simples de 560x330x140mm, AISI 304, liga 18,8 e chapa 22</t>
  </si>
  <si>
    <t>O.15.000.065609</t>
  </si>
  <si>
    <t>Cuba em aço inoxidável dupla de 715x400x140mm, AISI 304, liga 18,8 e chapa 22</t>
  </si>
  <si>
    <t>O.15.000.065611</t>
  </si>
  <si>
    <t>Cuba em aço inoxidável simples de 600x500x350mm, AISI 304, liga 18,8 e chapa 20</t>
  </si>
  <si>
    <t>O.15.000.065616</t>
  </si>
  <si>
    <t>Cuba em aço inoxidável simples de 1100x600x400mm, AISI-304, liga 18,8 e chapa 20</t>
  </si>
  <si>
    <t>O.15.000.065617</t>
  </si>
  <si>
    <t>Mesa em aço inoxidável, largura de 700 mm</t>
  </si>
  <si>
    <t>O.15.000.065619</t>
  </si>
  <si>
    <t>O.15.000.065620</t>
  </si>
  <si>
    <t>Cuba em aço inoxidável simples de 500x400x300mm, AISI 304, liga 18,8 e chapa 22</t>
  </si>
  <si>
    <t>O.15.000.065622</t>
  </si>
  <si>
    <t>Cuba em aço inoxidável simples de 700x600x450mm, AISI 304, liga 18,8 e chapa 22</t>
  </si>
  <si>
    <t>O.15.000.065666</t>
  </si>
  <si>
    <t>Cuba de aço inoxidável simples de 500 x 400 x 400mm</t>
  </si>
  <si>
    <t>O.15.000.065670</t>
  </si>
  <si>
    <t>Tanque tipo cuba em aço inoxidável AISI 304, liga 18.8, de 1400 x 900 x 500 mm, acabamento polido, espessura de 1,2 a 1,5mm</t>
  </si>
  <si>
    <t>O.15.000.065785</t>
  </si>
  <si>
    <t>Cuba em aço inoxidável redonda de 300 x 140mm, ref. Linha Standard da Tramontina ou equivalente</t>
  </si>
  <si>
    <t>O.15.000.067555</t>
  </si>
  <si>
    <t>Grelha com calha e cesto coletor para piso, em aço inox com 15cm de largura</t>
  </si>
  <si>
    <t>O.15.000.067556</t>
  </si>
  <si>
    <t>O.15.000.090259</t>
  </si>
  <si>
    <t>O.15.000.090556</t>
  </si>
  <si>
    <t>Cesto em chapa de aço inoxidável de 28 x 40 x 20 cm, espessura de 1,5 mm, com furo 1/2´</t>
  </si>
  <si>
    <t>O.15.000.092032</t>
  </si>
  <si>
    <t>Bebedouro elétrico de pressão em aço inoxidável, capacidade 4 l/h simples, BRX-40 Begel</t>
  </si>
  <si>
    <t>O.15.000.092033</t>
  </si>
  <si>
    <t>Bebedouro elétrico de pressão em aço inoxidável, capacidade 4 l/h conjugado, CJ-40 Begel</t>
  </si>
  <si>
    <t>O.15.000.094216</t>
  </si>
  <si>
    <t>Tanque duplo com pés tubulares em aço inoxidável com válvula americana de 3 1/2´ - 1600x700x850mm</t>
  </si>
  <si>
    <t>O.16.000.030539</t>
  </si>
  <si>
    <t>Acionador manual quebra-vidro endereçável, ref. Ascael ou equivalente</t>
  </si>
  <si>
    <t>O.16.000.063526</t>
  </si>
  <si>
    <t>Abrigo duplo para hidrante/mangueira, de 120x90x30cm, visor em vidro com a inscrição ´INCÊNDIO´ em ambas as portas e suportes para mangueiras</t>
  </si>
  <si>
    <t>O.16.000.063527</t>
  </si>
  <si>
    <t>Coluna hidrante T4´ x 2 1/2´, alt. 1,0m SCH40 com flange</t>
  </si>
  <si>
    <t>O.16.000.063528</t>
  </si>
  <si>
    <t>Tampão de engate rápido em latão, Storz de 2 1/2´</t>
  </si>
  <si>
    <t>O.16.000.063529</t>
  </si>
  <si>
    <t>Tampão de engate rápido em latão, Storz de 1 1/2´</t>
  </si>
  <si>
    <t>O.16.000.063555</t>
  </si>
  <si>
    <t>Chave tipo Storz dupla em latão de alta densidade e resistência, de Ø 1 1/2´ ou 2 1/2´</t>
  </si>
  <si>
    <t>O.16.000.064217</t>
  </si>
  <si>
    <t>Válvula de governo e alarme VGA, completa DN= 6´ - extremidade flangeada</t>
  </si>
  <si>
    <t>O.16.000.067001</t>
  </si>
  <si>
    <t>AH-02/03 abrigo hidrante 60 x 90 x 17 cm</t>
  </si>
  <si>
    <t>O.16.000.067009</t>
  </si>
  <si>
    <t>Adaptador de engate rápido em latão 2 1/2´ x 1 1/2´</t>
  </si>
  <si>
    <t>O.16.000.067010</t>
  </si>
  <si>
    <t>Extintor manual de pó químico seco BC, capacidade de 4 kg com carga</t>
  </si>
  <si>
    <t>O.16.000.067011</t>
  </si>
  <si>
    <t>Extintor manual de água pressurizada capacidade de 10 litros</t>
  </si>
  <si>
    <t>O.16.000.067013</t>
  </si>
  <si>
    <t>Extintor manual sobre rodas de gás carbônico, capacidade de 10 kg com carga</t>
  </si>
  <si>
    <t>O.16.000.067015</t>
  </si>
  <si>
    <t>Extintor manual de pó químico seco BC, capacidade de 8 kg com carga</t>
  </si>
  <si>
    <t>O.16.000.067017</t>
  </si>
  <si>
    <t>O.16.000.067019</t>
  </si>
  <si>
    <t>Extintor sobre rodas de pó químico seco 20BC - capacidade de 20 kg</t>
  </si>
  <si>
    <t>O.16.000.067022</t>
  </si>
  <si>
    <t>Mangueira com adaptador 1 1/2´ x 15m</t>
  </si>
  <si>
    <t>O.16.000.067023</t>
  </si>
  <si>
    <t>Mangueira com união de engate rápido, diâmetro 1.1/2´</t>
  </si>
  <si>
    <t>O.16.000.067024</t>
  </si>
  <si>
    <t>Mangueira com união de engate rápido, diâmetro 2.1/2´</t>
  </si>
  <si>
    <t>O.16.000.067026</t>
  </si>
  <si>
    <t>Mangueira com adaptador 2 1/2´ x 15m</t>
  </si>
  <si>
    <t>O.16.000.067027</t>
  </si>
  <si>
    <t>Adaptador de engate rápido em latão 2 1/2´ x 2 1/2´</t>
  </si>
  <si>
    <t>O.16.000.067031</t>
  </si>
  <si>
    <t>Esguicho em latão polido com engate rápido, jato regulável, DN= 1 1/2´ (38 mm), ref. Tata, Chama, Kasti, Aerotex extintores, Mecânica Reunida ou equivalente</t>
  </si>
  <si>
    <t>O.16.000.067042</t>
  </si>
  <si>
    <t>O.16.000.067043</t>
  </si>
  <si>
    <t>O.16.000.067044</t>
  </si>
  <si>
    <t>O.16.000.067047</t>
  </si>
  <si>
    <t>Teste hidrostático e pintura de extintor CO2/PQS/H2O, acima 12kg até 20kg</t>
  </si>
  <si>
    <t>O.16.000.067048</t>
  </si>
  <si>
    <t>Teste hidrostático e pintura de extintor CO2/PQS/H2O até 12kg</t>
  </si>
  <si>
    <t>O.16.000.067055</t>
  </si>
  <si>
    <t>Esguicho em latão polido com engate rápido, jato regulável de 2 1/2´</t>
  </si>
  <si>
    <t>O.16.000.067067</t>
  </si>
  <si>
    <t>Extintor sobre rodas de gás carbônico - capacidade de 25 kg com carga</t>
  </si>
  <si>
    <t>O.16.000.067071</t>
  </si>
  <si>
    <t>Extintor manual de pó químico classes ABC, capacidade de 4 kg, ref. 1-A NBR 9443 e 10-B NBR 9444 com carga</t>
  </si>
  <si>
    <t>O.16.000.067072</t>
  </si>
  <si>
    <t>Extintor manual de pó químico seco classes ABC, capacidade de 6 kg, ref. 2-A NBR 9443 e 20-B NBR 9444 com carga</t>
  </si>
  <si>
    <t>O.16.000.067078</t>
  </si>
  <si>
    <t>Bico Sprinklers tipo ´Up Right´ d = 1/2´, com rompimento da ampola a 68°C</t>
  </si>
  <si>
    <t>O.16.000.067079</t>
  </si>
  <si>
    <t>Extintor manual de gás carbônico de 06 kg, capacidade extintora 5BC</t>
  </si>
  <si>
    <t>O.16.000.067303</t>
  </si>
  <si>
    <t>O.16.000.067304</t>
  </si>
  <si>
    <t>O.16.000.090629</t>
  </si>
  <si>
    <t>Acionador manual tipo quebra vidro em caixa plástica, ref. AC-01FCS da Maximus, ou  AM-1 / AM-2 ou AM-1/PT da Renglan ou equivalente</t>
  </si>
  <si>
    <t>O.16.000.091292</t>
  </si>
  <si>
    <t>Bico Sprinklers cromado, pendente para tubulação 1/2´, com rompimento da ampola a 68°C</t>
  </si>
  <si>
    <t>O.17.000.042431</t>
  </si>
  <si>
    <t>O.17.000.042479</t>
  </si>
  <si>
    <t>Termometro bimetálico mostrador tipo relógio circular, com diâmetro de 4´, escala de 0°C até 100°C, referência HTA-100-100 Hygro-Therm, ou equivalente</t>
  </si>
  <si>
    <t>O.17.000.047501</t>
  </si>
  <si>
    <t>O.17.000.047524</t>
  </si>
  <si>
    <t>O.17.000.047526</t>
  </si>
  <si>
    <t>Conjunto misturador para até 16 duchas, com 02 aquecedores REU304UBRS de 35,5L/min., 2 válvulas, 1 bomba, 1 quadro comando, ref. SME-2 Rinnai ou equivalente</t>
  </si>
  <si>
    <t>O.17.000.047527</t>
  </si>
  <si>
    <t>Conjunto misturador para até 24 duchas, com 03 aquecedores REU304UBRS de 35,5L/min., 4 válvulas, 1 bomba, 1 quadro comando, ref. SME-3 Rinnai ou equivalente</t>
  </si>
  <si>
    <t>O.17.000.047578</t>
  </si>
  <si>
    <t>Aquecedor de passagem elétrico individual, baixa pressão, 5100 W / 127 V ou 5200 W / 220 V, ref. Cardal ou equivalente</t>
  </si>
  <si>
    <t>O.17.000.047588</t>
  </si>
  <si>
    <t>Conjunto misturador para até 08 duchas, com 01 aquecedor REU304UBRS de 35,5L/min., 1 válvulas, 1 bomba, 1 quadro comando, ref. SME-1 Rinnai ou equivalente</t>
  </si>
  <si>
    <t>O.17.000.047606</t>
  </si>
  <si>
    <t>Coletor solar de alumínio com área coletora de 1,60m²; ref. Soletrol Max 1,60m² ou equivalente</t>
  </si>
  <si>
    <t>O.17.000.047607</t>
  </si>
  <si>
    <t>Coletor solar de alumínio com área coletora de 2,00m²; ref. Soletrol Max 2,00m² ou equivalente</t>
  </si>
  <si>
    <t>O.17.000.047608</t>
  </si>
  <si>
    <t>Controlador diferencial de temperatura para sistema de aquecimento solar, ref. Anasol ou equivalente</t>
  </si>
  <si>
    <t>O.17.000.047609</t>
  </si>
  <si>
    <t>Bomba de circulação para aquecimento solar, ref. GP 100C da Inova, ou equivalente</t>
  </si>
  <si>
    <t>O.17.000.047613</t>
  </si>
  <si>
    <t>Reservatório térmico horizontal em aço inoxidável AISI 304, capacidade de 500 litros, ref. Max Inox da Soletrol ou equivalente</t>
  </si>
  <si>
    <t>O.17.000.064177</t>
  </si>
  <si>
    <t>O.18.000.065001</t>
  </si>
  <si>
    <t>Reservatório em polietileno, com tampa de rosca, capacidade de 1.000 litros, ref. Acqualimp, Fortlev, Tigre ou equivalente</t>
  </si>
  <si>
    <t>O.18.000.065003</t>
  </si>
  <si>
    <t>Reservatório em poliester reforçado de fibra vidro, capacidade de 15.000 litros</t>
  </si>
  <si>
    <t>O.18.000.065004</t>
  </si>
  <si>
    <t>Reservatório em poliester reforçado de fibra vidro, capacidade de 2.000 litros</t>
  </si>
  <si>
    <t>O.18.000.065008</t>
  </si>
  <si>
    <t>Reservatório em poliester reforçado de fibra vidro, capacidade de 1.000 litros</t>
  </si>
  <si>
    <t>O.18.000.065009</t>
  </si>
  <si>
    <t>Reservatório em poliester reforçado de fibra vidro, capacidade de 500 litros</t>
  </si>
  <si>
    <t>O.18.000.065021</t>
  </si>
  <si>
    <t>Reservatório em poliester reforçado de fibra vidro, capacidade de 3.000 litros</t>
  </si>
  <si>
    <t>O.18.000.065060</t>
  </si>
  <si>
    <t>Reservatório em poliester reforçado de fibra de vidro, capacidade 10.000 litros</t>
  </si>
  <si>
    <t>O.18.000.065075</t>
  </si>
  <si>
    <t>Reservatório em poliester reforçado de fibra vidro, capacidade de 5.000 litros</t>
  </si>
  <si>
    <t>O.18.000.065086</t>
  </si>
  <si>
    <t>Reservatório em poliester reforçado de fibra vidro, capacidade de 20.000 litros, ref. Fortlev ou equivalente</t>
  </si>
  <si>
    <t>O.18.000.065103</t>
  </si>
  <si>
    <t>Reservatório em poliester reforçado de fibra vidro, capacidade de 25.000 litros, ref. Fortlev, Caixa Forte, Bakoftec ou equivalente</t>
  </si>
  <si>
    <t>O.18.000.065110</t>
  </si>
  <si>
    <t>O.18.000.065111</t>
  </si>
  <si>
    <t>O.18.000.091212</t>
  </si>
  <si>
    <t>Reservatório em poliester reforçado de fibra vidro, capacidade de 1500 litros</t>
  </si>
  <si>
    <t>O.18.000.092351</t>
  </si>
  <si>
    <t>Chapa em fibra de vidro (stop log) de 0,45 x 0,50 m, com espessura de 10 mm</t>
  </si>
  <si>
    <t>O.18.000.093460</t>
  </si>
  <si>
    <t>Banheira para imersão em acrílico de 170 x 75 x 41 cm, sem hidromassagem, ref. modelo Serenity da Jacuzzi ou equivalente</t>
  </si>
  <si>
    <t>O.25.000.000001</t>
  </si>
  <si>
    <t>Tubo de esgoto em polipropileno de alta resistência - PP, DN= 40mm, preto, com união deslizante, com guarnição elastomérica de duplo lábio, ref. Duratop da Tecnofluidos ou equivalente., ref. Duratop da Tecnofluidos ou equivalente.</t>
  </si>
  <si>
    <t>O.25.000.000002</t>
  </si>
  <si>
    <t>Tubo de esgoto em polipropileno de alta resistência - PP, DN= 50mm, preto, com união deslizante, com guarnição elastomérica de duplo lábio, ref. Duratop da Tecnofluidos ou equivalente.</t>
  </si>
  <si>
    <t>O.25.000.000003</t>
  </si>
  <si>
    <t>Tubo de esgoto em polipropileno de alta resistência - PP, DN= 63mm, preto, com união deslizante, com guarnição elastomérica de duplo lábio, ref. Duratop da Tecnofluidos ou equivalente.</t>
  </si>
  <si>
    <t>O.25.000.000004</t>
  </si>
  <si>
    <t>Tubo de esgoto em polipropileno de alta resistência - PP, DN= 110mm, preto, com união deslizante, com guarnição elastomérica de duplo lábio, ref. Duratop da Tecnofluidos ou equivalente.</t>
  </si>
  <si>
    <t>O.25.000.000020</t>
  </si>
  <si>
    <t>Joelho 45° em polipropileno de alta resistência - PP, preto, tipo PB, DN= 40mm, ref. Duratop da Tecnofluidos ou equivalente.</t>
  </si>
  <si>
    <t>O.25.000.000021</t>
  </si>
  <si>
    <t>Joelho 45° em polipropileno de alta resistência - PP, preto, tipo PB, DN= 50mm, ref. Duratop da Tecnofluidos ou equivalente.</t>
  </si>
  <si>
    <t>O.25.000.000022</t>
  </si>
  <si>
    <t>Joelho 45° em polipropileno de alta resistência - PP, preto, tipo PB, DN= 63mm, ref. Duratop da Tecnofluidos ou equivalente.</t>
  </si>
  <si>
    <t>O.25.000.000023</t>
  </si>
  <si>
    <t>Joelho 45° em polipropileno de alta resistência - PP, preto, tipo PB, DN= 110mm, ref. Duratop da Tecnofluidos ou equivalente.</t>
  </si>
  <si>
    <t>O.25.000.000047</t>
  </si>
  <si>
    <t>Joelho 87°30' em polipropileno de alta resistência - PP, preto, tipo PB, DN= 40mm, ref. Duratop da Tecnofluidos ou equivalente.</t>
  </si>
  <si>
    <t>O.25.000.000048</t>
  </si>
  <si>
    <t>Joelho 87°30' em polipropileno de alta resistência - PP, preto, tipo PB, DN= 50mm, ref. Duratop da Tecnofluidos ou equivalente.</t>
  </si>
  <si>
    <t>O.25.000.000049</t>
  </si>
  <si>
    <t>Joelho 87°30' em polipropileno de alta resistência - PP, preto, tipo PB, DN= 63mm, ref. Duratop da Tecnofluidos ou equivalente.</t>
  </si>
  <si>
    <t>O.25.000.000074</t>
  </si>
  <si>
    <t>Joelho 87°30' em polipropileno de alta resistência - PP, preto, tipo PB, DN= 110mm, com base de apoio, ref. Duratop da Tecnofluidos ou equivalente.</t>
  </si>
  <si>
    <t>O.25.000.000102</t>
  </si>
  <si>
    <t>Luva Dupla em polipropileno de alta resistência - PP,  preto,  DN= 40mm, ref. Duratop da Tecnofluidos ou equivalente.</t>
  </si>
  <si>
    <t>O.25.000.000103</t>
  </si>
  <si>
    <t>Luva Dupla em polipropileno de alta resistência - PP,  preto,  DN= 50mm, ref. Duratop da Tecnofluidos ou equivalente.</t>
  </si>
  <si>
    <t>O.25.000.000104</t>
  </si>
  <si>
    <t>Luva Dupla em polipropileno de alta resistência - PP,  preto,  DN= 63mm, ref. Duratop da Tecnofluidos ou equivalente.</t>
  </si>
  <si>
    <t>O.25.000.000105</t>
  </si>
  <si>
    <t>Luva Dupla em polipropileno de alta resistência - PP,  preto,  DN= 110mm, ref. Duratop da Tecnofluidos ou equivalente.</t>
  </si>
  <si>
    <t>O.25.000.000116</t>
  </si>
  <si>
    <t>Luva de Redução em polipropileno de alta resistência - PP, preto, tipo PB, DN= 50x40mm, ref. Duratop da Tecnofluidos ou equivalente.</t>
  </si>
  <si>
    <t>O.25.000.000117</t>
  </si>
  <si>
    <t>Luva de Redução em polipropileno de alta resistência - PP, preto, tipo PB, DN= 63x50mm, ref. Duratop da Tecnofluidos ou equivalente.</t>
  </si>
  <si>
    <t>O.25.000.000118</t>
  </si>
  <si>
    <t>Luva de Redução em polipropileno de alta resistência - PP, preto, tipo PB, DN= 110x63mm, ref. Duratop da Tecnofluidos ou equivalente.</t>
  </si>
  <si>
    <t>O.25.000.000130</t>
  </si>
  <si>
    <t>Tê 87°30' simples em polipropileno de alta resistência, preto, tipo PB, DN= 50x50mm</t>
  </si>
  <si>
    <t>O.25.000.000131</t>
  </si>
  <si>
    <t>Tê 87°30' simples em polipropileno de alta resistência, preto, tipo PB, DN= 63x63mm</t>
  </si>
  <si>
    <t>O.25.000.000132</t>
  </si>
  <si>
    <t>Tê 87°30' simples em polipropileno de alta resistência, preto, tipo PB, DN= 110x110mm</t>
  </si>
  <si>
    <t>O.25.000.000137</t>
  </si>
  <si>
    <t>Tê 87°30' simples em polipropileno de alta resistência, preto, de redução, tipo PB, DN= 110x63mm</t>
  </si>
  <si>
    <t>O.25.000.000149</t>
  </si>
  <si>
    <t>Junção 45° simples em polipropileno de alta resistência, preto, tipo PB, DN= 50x50mm</t>
  </si>
  <si>
    <t>O.25.000.000150</t>
  </si>
  <si>
    <t>Junção 45° simples em polipropileno de alta resistência, preto, tipo PB, DN= 63x63mm</t>
  </si>
  <si>
    <t>O.25.000.000151</t>
  </si>
  <si>
    <t>Junção 45° simples em polipropileno de alta resistência, preto, tipo PB, DN= 110x110mm</t>
  </si>
  <si>
    <t>O.25.000.000159</t>
  </si>
  <si>
    <t>Junção 45° simples de redução, em polipropileno de alta resistência, preto, tipo PB, DN= 63x50mm</t>
  </si>
  <si>
    <t>O.25.000.000160</t>
  </si>
  <si>
    <t>Junção 45° simples de redução, em polipropileno de alta resistência, preto, tipo PB, DN= 110x50mm</t>
  </si>
  <si>
    <t>O.25.000.000161</t>
  </si>
  <si>
    <t>Junção 45° simples de redução, em polipropileno de alta resistência, preto, tipo PB, DN= 110x63mm</t>
  </si>
  <si>
    <t>O.25.000.000168</t>
  </si>
  <si>
    <t>Porta marco para grelha de 12x12 cm, em prolipropileno de alta resistência, preto</t>
  </si>
  <si>
    <t>O.25.000.000170</t>
  </si>
  <si>
    <t>Marco de bronze com grelha em aço inoxidável, 12x12cm - Ø12x12mm</t>
  </si>
  <si>
    <t>O.25.000.000186</t>
  </si>
  <si>
    <t>Caixa sifonada de piso, DN 125, 1 saída de 63mm, em polipropileno de alta resistencia preto</t>
  </si>
  <si>
    <t>O.25.000.000189</t>
  </si>
  <si>
    <t>Curva 87°30' em propileno de alta resistência, preto, tipo PB, DN= 110mm</t>
  </si>
  <si>
    <t>O.25.000.000197</t>
  </si>
  <si>
    <t>Prolongamento para caixa sifonada em propileno de alta resistência, preto, DN= 125mm</t>
  </si>
  <si>
    <t>O.25.000.000201</t>
  </si>
  <si>
    <t>O.25.000.000206</t>
  </si>
  <si>
    <t>O.25.000.000207</t>
  </si>
  <si>
    <t>O.25.000.000213</t>
  </si>
  <si>
    <t>P.01.000.030501</t>
  </si>
  <si>
    <t>Monitor LCD e/ou LED de 21,5", resolução máxima 1920x1080@60Hz, pixel pitch: 0,24795x0,24795mm, sinal vídeo analógico / digital, ref. AOC, ou equivalente</t>
  </si>
  <si>
    <t>P.01.000.034016</t>
  </si>
  <si>
    <t>P.02.000.042501</t>
  </si>
  <si>
    <t>Eletroduto de PVC rígido roscável de 20mm (1/2´)</t>
  </si>
  <si>
    <t>P.02.000.042502</t>
  </si>
  <si>
    <t>Eletroduto de PVC rígido roscável de 25mm (3/4´)</t>
  </si>
  <si>
    <t>P.02.000.042503</t>
  </si>
  <si>
    <t>Eletroduto de PVC rígido roscável de 32mm (1´)</t>
  </si>
  <si>
    <t>P.02.000.042504</t>
  </si>
  <si>
    <t>Eletroduto de PVC rígido roscável de 38mm (1 1/4´)</t>
  </si>
  <si>
    <t>P.02.000.042505</t>
  </si>
  <si>
    <t>Eletroduto de PVC rígido roscável de 50mm (1 1/2´)</t>
  </si>
  <si>
    <t>P.02.000.042506</t>
  </si>
  <si>
    <t>Eletroduto de PVC rígido roscável de 60mm (2´)</t>
  </si>
  <si>
    <t>P.02.000.042507</t>
  </si>
  <si>
    <t>Eletroduto de PVC rígido roscável de 75mm (2 1/2´)</t>
  </si>
  <si>
    <t>P.02.000.042508</t>
  </si>
  <si>
    <t>Eletroduto de PVC rígido roscável de 85mm (3´)</t>
  </si>
  <si>
    <t>P.02.000.042509</t>
  </si>
  <si>
    <t>Eletroduto de PVC rígido roscável de 110mm (4´)</t>
  </si>
  <si>
    <t>P.02.000.042511</t>
  </si>
  <si>
    <t>Eletroduto de PVC corrugado flexível leve amarelo, DE= 20mm</t>
  </si>
  <si>
    <t>P.02.000.042512</t>
  </si>
  <si>
    <t>Eletroduto de PVC corrugado flexível leve amarelo, DE= 25mm</t>
  </si>
  <si>
    <t>P.02.000.042513</t>
  </si>
  <si>
    <t>Eletroduto de PVC corrugado flexível leve amarelo, DE= 32mm</t>
  </si>
  <si>
    <t>P.02.000.042515</t>
  </si>
  <si>
    <t>Eletroduto de PVC corrugado flexível reforçado cinza, DE= 25mm</t>
  </si>
  <si>
    <t>P.02.000.042516</t>
  </si>
  <si>
    <t>Eletroduto de PVC corrugado flexível reforçado cinza, DE= 32mm</t>
  </si>
  <si>
    <t>P.02.000.045668</t>
  </si>
  <si>
    <t>Base com tampa em PVC para canaleta aparente de 4 vias, autoextinguível, na cor branca, 85 x 35 mm; ref. 1122-05/06-BR da Parcus ou equivalente</t>
  </si>
  <si>
    <t>P.02.000.045669</t>
  </si>
  <si>
    <t>Base com duas tampas curvas em PVC para canaleta aparente de 4 vias, autoextinguível, na cor branca, 120 x 35 mm; ref. 1122-04/02-BR da Parcus ou equivalente</t>
  </si>
  <si>
    <t>P.02.000.045670</t>
  </si>
  <si>
    <t>Base com duas tampas curvas em PVC para canaleta aparente de 3 vias, autoextinguível, na cor branca, 120 x 60 mm; ref. 1122-20/24-BR da Parcus ou equivalente</t>
  </si>
  <si>
    <t>P.02.000.045671</t>
  </si>
  <si>
    <t>Suporte de tomada RJ em PVC 60x35x150mm, com 03 furos 14.7x19.3mm, para canaleta aparente; ref. 1126-12-BR da Parcus ou equivalente</t>
  </si>
  <si>
    <t>P.02.000.045672</t>
  </si>
  <si>
    <t>Suporte de tomada RJ em PVC 85x35x150mm, com 03 furos 14.7x19.3mm, para canaleta aparente; ref. 1126-33-BR da Parcus ou equivalente</t>
  </si>
  <si>
    <t>P.02.000.045673</t>
  </si>
  <si>
    <t>Suporte de tomada RJ em PVC 60x60x150mm, com 03 furos 14.7x19.3mm, para canaleta aparente; ref. 1126-88-BR da Parcus ou equivalente</t>
  </si>
  <si>
    <t>P.02.000.045678</t>
  </si>
  <si>
    <t>Tomada simples de  sobrepor modelo universal 2P+T 10A 250V</t>
  </si>
  <si>
    <t>P.03.000.042621</t>
  </si>
  <si>
    <t>Duto corrugado tipo Kanalex-KL, DN= 30mm</t>
  </si>
  <si>
    <t>P.03.000.042622</t>
  </si>
  <si>
    <t>Duto corrugado tipo Kanalex-KL, DN= 50mm</t>
  </si>
  <si>
    <t>P.03.000.042623</t>
  </si>
  <si>
    <t>Duto corrugado tipo Kanalex-KL, DN= 75mm</t>
  </si>
  <si>
    <t>P.03.000.042624</t>
  </si>
  <si>
    <t>Duto corrugado tipo Kanalex-KL, DN= 100mm</t>
  </si>
  <si>
    <t>P.03.000.042625</t>
  </si>
  <si>
    <t>Duto corrugado tipo Kanalex-KL, DN= 125mm</t>
  </si>
  <si>
    <t>P.03.000.042626</t>
  </si>
  <si>
    <t>Duto corrugado tipo Kanalex-KL, DN= 150mm</t>
  </si>
  <si>
    <t>P.03.000.042627</t>
  </si>
  <si>
    <t>Duto corrugado tipo Kanalex-KL, DN= 40mm</t>
  </si>
  <si>
    <t>P.04.000.040119</t>
  </si>
  <si>
    <t>Poste telecônico reto em aço galvanizado a fogo, altura de 4m, com base, chumbadores, porcas e arruelas</t>
  </si>
  <si>
    <t>P.04.000.040123</t>
  </si>
  <si>
    <t>Poste telecônico em aço SAE 1010/1020 galvanizado a fogo, com espera para uma luminária, altura de 3,00m</t>
  </si>
  <si>
    <t>P.04.000.040128</t>
  </si>
  <si>
    <t>Poste telecônico curvo em aço SAE 1010/1020 galvanizado a fogo, altura de 8,00m</t>
  </si>
  <si>
    <t>P.04.000.042081</t>
  </si>
  <si>
    <t>Tirante/vergalhão aço rosca total de 5/16</t>
  </si>
  <si>
    <t>P.04.000.042082</t>
  </si>
  <si>
    <t>Vergalhão liso de aço galvanizado a fogo RE-BAR 3/8´, ref. TEL 760 da Termotécnica, ou E-240 da Paratec, ou PK-1251 da Paraklin ou equivalente</t>
  </si>
  <si>
    <t>P.04.000.042105</t>
  </si>
  <si>
    <t>Eletroduto galvanizado eletrolítico médio 1 1/2´</t>
  </si>
  <si>
    <t>P.04.000.042107</t>
  </si>
  <si>
    <t>Eletroduto galvanizado eletrolítico médio 2 1/2´</t>
  </si>
  <si>
    <t>P.04.000.042114</t>
  </si>
  <si>
    <t>Eletroduto galvanizado eletrolítico pesado 3/4´</t>
  </si>
  <si>
    <t>P.04.000.042115</t>
  </si>
  <si>
    <t>Eletroduto galvanizado eletrolítico pesado 1´</t>
  </si>
  <si>
    <t>P.04.000.042116</t>
  </si>
  <si>
    <t>Eletroduto galvanizado eletrolítico pesado 1 1/4´</t>
  </si>
  <si>
    <t>P.04.000.042117</t>
  </si>
  <si>
    <t>Eletroduto galvanizado eletrolítico pesado 1 1/2´</t>
  </si>
  <si>
    <t>P.04.000.042118</t>
  </si>
  <si>
    <t>Eletroduto galvanizado eletrolítico pesado 2´</t>
  </si>
  <si>
    <t>P.04.000.042119</t>
  </si>
  <si>
    <t>Eletroduto galvanizado eletrolítico pesado 2 1/2´</t>
  </si>
  <si>
    <t>P.04.000.042120</t>
  </si>
  <si>
    <t>Eletroduto galvanizado eletrolítico pesado 3´</t>
  </si>
  <si>
    <t>P.04.000.042121</t>
  </si>
  <si>
    <t>Eletroduto galvanizado eletrolítico pesado 4´</t>
  </si>
  <si>
    <t>P.04.000.042122</t>
  </si>
  <si>
    <t>Eletroduto galvanizado a quente pesado 1/2´</t>
  </si>
  <si>
    <t>P.04.000.042123</t>
  </si>
  <si>
    <t>Eletroduto galvanizado a quente pesado 3/4´</t>
  </si>
  <si>
    <t>P.04.000.042124</t>
  </si>
  <si>
    <t>Eletroduto galvanizado a quente pesado 1´</t>
  </si>
  <si>
    <t>P.04.000.042125</t>
  </si>
  <si>
    <t>Eletroduto galvanizado a quente pesado 1 1/4´</t>
  </si>
  <si>
    <t>P.04.000.042126</t>
  </si>
  <si>
    <t>Eletroduto galvanizado a quente pesado 1 1/2´</t>
  </si>
  <si>
    <t>P.04.000.042127</t>
  </si>
  <si>
    <t>Eletroduto galvanizado a quente pesado 2´</t>
  </si>
  <si>
    <t>P.04.000.042128</t>
  </si>
  <si>
    <t>Eletroduto galvanizado a quente pesado 2 1/2´</t>
  </si>
  <si>
    <t>P.04.000.042129</t>
  </si>
  <si>
    <t>Eletroduto galvanizado a quente pesado 3´</t>
  </si>
  <si>
    <t>P.04.000.042130</t>
  </si>
  <si>
    <t>Eletroduto galvanizado a quente pesado 4´</t>
  </si>
  <si>
    <t>P.04.000.042171</t>
  </si>
  <si>
    <t>Eletroduto galvanizado eletrolítico médio 3/4´</t>
  </si>
  <si>
    <t>P.04.000.042172</t>
  </si>
  <si>
    <t>Eletroduto galvanizado eletrolítico médio 1´</t>
  </si>
  <si>
    <t>P.04.000.042173</t>
  </si>
  <si>
    <t>Eletroduto galvanizado eletrolítico médio 1 1/4´</t>
  </si>
  <si>
    <t>P.04.000.042174</t>
  </si>
  <si>
    <t>Eletroduto galvanizado eletrolítico médio 4´</t>
  </si>
  <si>
    <t>P.04.000.042175</t>
  </si>
  <si>
    <t>Eletroduto galvanizado eletrolítico médio 2´</t>
  </si>
  <si>
    <t>P.04.000.042177</t>
  </si>
  <si>
    <t>Eletroduto galvanizado eletrolítico médio 3´</t>
  </si>
  <si>
    <t>P.04.000.042221</t>
  </si>
  <si>
    <t>Luva de redução galvanizado de 2´ x 3/4´ - para-raio tipo Franklin</t>
  </si>
  <si>
    <t>P.04.000.042222</t>
  </si>
  <si>
    <t>P.04.000.042290</t>
  </si>
  <si>
    <t>P.04.000.042291</t>
  </si>
  <si>
    <t>P.04.000.042293</t>
  </si>
  <si>
    <t>P.04.000.042301</t>
  </si>
  <si>
    <t>Tirante/vergalhão aço rosca total de 3/8´</t>
  </si>
  <si>
    <t>P.04.000.045015</t>
  </si>
  <si>
    <t>Suporte de tomada em chapa pré-zincada a fogo, para fixação de caixa com 2, 3 ou 4 vias</t>
  </si>
  <si>
    <t>P.04.000.045069</t>
  </si>
  <si>
    <t>Curva horizontal dupla 90°, interna ou externa, tampa pintura eletrostática, 2x30x40 / 2x40x40 / 2x30x60mm, ref. 3143/3140PT Real Perfil ou equivalente</t>
  </si>
  <si>
    <t>P.04.000.045072</t>
  </si>
  <si>
    <t>Curva vertical tripla de 90°, interna/externa, e tampa pintura eletrostática, 3x30x40 / 3x40x40 3x30x60mm, ref. 3126/3129PT Real Perfil ou equivalente</t>
  </si>
  <si>
    <t>P.04.000.045571</t>
  </si>
  <si>
    <t>Terminal de fechamento ou mata junta com pintura eletrostática para rodapé triplo, 3x30x40 / 3x40x40 / 3x30x60mm, referência 3138PT Real Perfil ou equivalente</t>
  </si>
  <si>
    <t>P.04.000.046029</t>
  </si>
  <si>
    <t>Cruzeta reforçada em ferro galvanziada para fixação de 4 projetores, externo, ref. TC 714/R Tropico ou equivalente</t>
  </si>
  <si>
    <t>P.04.000.046055</t>
  </si>
  <si>
    <t>Cruzeta reforçada em ferro galvanizada para fixação de 2 projetores, externa</t>
  </si>
  <si>
    <t>P.04.000.048553</t>
  </si>
  <si>
    <t>Braçadeiras aço galvanizado para tubo de 1´ a 4´</t>
  </si>
  <si>
    <t>P.04.000.049470</t>
  </si>
  <si>
    <t>P.04.000.049471</t>
  </si>
  <si>
    <t>Perfilado liso 38 x 38 mm em chapa pré-zincada</t>
  </si>
  <si>
    <t>P.04.000.049472</t>
  </si>
  <si>
    <t>Tampa pressão para perfilado perfurado de 38 x 38 mm em chapa pré-zincada</t>
  </si>
  <si>
    <t>P.04.000.049511</t>
  </si>
  <si>
    <t>Mão francesa plana de 32x5x619mm</t>
  </si>
  <si>
    <t>P.04.000.049512</t>
  </si>
  <si>
    <t>Mão francesa de 1/4´ x 32 x 700 mm</t>
  </si>
  <si>
    <t>P.04.000.049513</t>
  </si>
  <si>
    <t>Mão francesa perfilada de 5x38x38x993mm</t>
  </si>
  <si>
    <t>P.04.000.049671</t>
  </si>
  <si>
    <t>Niple cônico galvanizado a fogo de 2 1/2´</t>
  </si>
  <si>
    <t>P.04.000.062038</t>
  </si>
  <si>
    <t>Eletrocalha lisa galvanizada a fogo, 50x50mm</t>
  </si>
  <si>
    <t>P.04.000.062039</t>
  </si>
  <si>
    <t>Eletrocalha lisa galvanizada a fogo, 100x50mm</t>
  </si>
  <si>
    <t>P.04.000.062040</t>
  </si>
  <si>
    <t>Eletrocalha lisa galvanizada a fogo, 150x50mm</t>
  </si>
  <si>
    <t>P.04.000.062041</t>
  </si>
  <si>
    <t>Eletrocalha lisa galvanizada a fogo, 200x50mm</t>
  </si>
  <si>
    <t>P.04.000.062042</t>
  </si>
  <si>
    <t>Eletrocalha lisa galvanizada a fogo, 250x50mm</t>
  </si>
  <si>
    <t>P.04.000.062055</t>
  </si>
  <si>
    <t>Eletrocalha lisa galvanizada a fogo, 100x100mm</t>
  </si>
  <si>
    <t>P.04.000.062056</t>
  </si>
  <si>
    <t>Eletrocalha lisa galvanizada a fogo, 150x100mm</t>
  </si>
  <si>
    <t>P.04.000.062057</t>
  </si>
  <si>
    <t>Eletrocalha lisa galvanizada a fogo, 200x100mm</t>
  </si>
  <si>
    <t>P.04.000.062058</t>
  </si>
  <si>
    <t>Eletrocalha lisa galvanizada a fogo, 250x100mm</t>
  </si>
  <si>
    <t>P.04.000.062059</t>
  </si>
  <si>
    <t>Eletrocalha lisa galvanizada a fogo, 300x100mm</t>
  </si>
  <si>
    <t>P.04.000.062060</t>
  </si>
  <si>
    <t>Eletrocalha lisa galvanizada a fogo, 400x100mm</t>
  </si>
  <si>
    <t>P.04.000.062061</t>
  </si>
  <si>
    <t>Eletrocalha lisa galvanizada a fogo, 500x100mm</t>
  </si>
  <si>
    <t>P.04.000.062115</t>
  </si>
  <si>
    <t>Eletrocalha perfurada galvanizada a fogo, 100x50mm</t>
  </si>
  <si>
    <t>P.04.000.062116</t>
  </si>
  <si>
    <t>Eletrocalha perfurada galvanizada a fogo, 150x50mm</t>
  </si>
  <si>
    <t>P.04.000.062117</t>
  </si>
  <si>
    <t>Eletrocalha perfurada galvanizada a fogo, 200x50mm</t>
  </si>
  <si>
    <t>P.04.000.062118</t>
  </si>
  <si>
    <t>Eletrocalha perfurada galvanizada a fogo, 250x50mm</t>
  </si>
  <si>
    <t>P.04.000.062132</t>
  </si>
  <si>
    <t>Eletrocalha perfurada galvanizada a fogo, 150x100mm</t>
  </si>
  <si>
    <t>P.04.000.062133</t>
  </si>
  <si>
    <t>Eletrocalha perfurada galvanizada a fogo, 200x100mm</t>
  </si>
  <si>
    <t>P.04.000.062134</t>
  </si>
  <si>
    <t>Eletrocalha perfurada galvanizada a fogo, 250x100mm</t>
  </si>
  <si>
    <t>P.04.000.062135</t>
  </si>
  <si>
    <t>Eletrocalha perfurada galvanizada a fogo, 300x100mm</t>
  </si>
  <si>
    <t>P.04.000.062136</t>
  </si>
  <si>
    <t>Eletrocalha perfurada galvanizada a fogo, 400x100mm</t>
  </si>
  <si>
    <t>P.04.000.062137</t>
  </si>
  <si>
    <t>Eletrocalha perfurada galvanizada a fogo, 500x100mm</t>
  </si>
  <si>
    <t>P.04.000.062138</t>
  </si>
  <si>
    <t>Eletrocalha perfurada galvanizada a fogo, 700x100mm</t>
  </si>
  <si>
    <t>P.04.000.062170</t>
  </si>
  <si>
    <t>Tampa encaixe para eletrocalha galvanizada a fogo, L= 50mm</t>
  </si>
  <si>
    <t>P.04.000.062171</t>
  </si>
  <si>
    <t>Tampa encaixe para eletrocalha galvanizada a fogo, L= 100mm</t>
  </si>
  <si>
    <t>P.04.000.062172</t>
  </si>
  <si>
    <t>Tampa encaixe para eletrocalha galvanizada a fogo, L= 150mm</t>
  </si>
  <si>
    <t>P.04.000.062173</t>
  </si>
  <si>
    <t>Tampa encaixe para eletrocalha galvanizada a fogo, L= 200mm</t>
  </si>
  <si>
    <t>P.04.000.062174</t>
  </si>
  <si>
    <t>Tampa encaixe para eletrocalha galvanizada a fogo, L= 250mm</t>
  </si>
  <si>
    <t>P.04.000.062175</t>
  </si>
  <si>
    <t>Tampa encaixe para eletrocalha galvanizada a fogo, L= 300mm</t>
  </si>
  <si>
    <t>P.04.000.062176</t>
  </si>
  <si>
    <t>Tampa encaixe para eletrocalha galvanizada a fogo, L= 400mm</t>
  </si>
  <si>
    <t>P.04.000.062177</t>
  </si>
  <si>
    <t>Tampa encaixe para eletrocalha galvanizada a fogo, L= 500mm</t>
  </si>
  <si>
    <t>P.04.000.062178</t>
  </si>
  <si>
    <t>Tampa encaixe para eletrocalha galvanizada a fogo, L= 700mm</t>
  </si>
  <si>
    <t>P.04.000.062187</t>
  </si>
  <si>
    <t>Suporte para eletrocalha galvanizado a fogo, 50x50mm</t>
  </si>
  <si>
    <t>P.04.000.062188</t>
  </si>
  <si>
    <t>Suporte para eletrocalha galvanizado a fogo, 100x50mm</t>
  </si>
  <si>
    <t>P.04.000.062189</t>
  </si>
  <si>
    <t>Suporte para eletrocalha galvanizado a fogo, 150x50mm</t>
  </si>
  <si>
    <t>P.04.000.062190</t>
  </si>
  <si>
    <t>Suporte para eletrocalha galvanizado a fogo, 200x50mm</t>
  </si>
  <si>
    <t>P.04.000.062191</t>
  </si>
  <si>
    <t>Suporte para eletrocalha galvanizado a fogo, 250x50mm</t>
  </si>
  <si>
    <t>P.04.000.062192</t>
  </si>
  <si>
    <t>Suporte para eletrocalha galvanizado a fogo, 300x50mm</t>
  </si>
  <si>
    <t>P.04.000.062196</t>
  </si>
  <si>
    <t>Suporte para eletrocalha galvanizada a fogo, 100x100mm</t>
  </si>
  <si>
    <t>P.04.000.062197</t>
  </si>
  <si>
    <t>Suporte para eletrocalha galvanizada a fogo, 150x100mm</t>
  </si>
  <si>
    <t>P.04.000.062198</t>
  </si>
  <si>
    <t>Suporte para eletrocalha galvanizada a fogo, 200x100mm</t>
  </si>
  <si>
    <t>P.04.000.062199</t>
  </si>
  <si>
    <t>Suporte para eletrocalha galvanizada a fogo, 250x100mm</t>
  </si>
  <si>
    <t>P.04.000.062201</t>
  </si>
  <si>
    <t>Suporte para eletrocalha galvanizada a fogo, 300x100mm</t>
  </si>
  <si>
    <t>P.04.000.062202</t>
  </si>
  <si>
    <t>Suporte para eletrocalha galvanizada a fogo, 400x100mm</t>
  </si>
  <si>
    <t>P.04.000.062203</t>
  </si>
  <si>
    <t>Suporte para eletrocalha galvanizada a fogo, 500x100mm</t>
  </si>
  <si>
    <t>P.04.000.062204</t>
  </si>
  <si>
    <t>Suporte para eletrocalha galvanizada a fogo, 700x100mm</t>
  </si>
  <si>
    <t>P.04.000.062205</t>
  </si>
  <si>
    <t>P.04.000.062206</t>
  </si>
  <si>
    <t>P.04.000.062207</t>
  </si>
  <si>
    <t>P.04.000.062208</t>
  </si>
  <si>
    <t>P.04.000.062210</t>
  </si>
  <si>
    <t>P.04.000.062211</t>
  </si>
  <si>
    <t>P.04.000.062212</t>
  </si>
  <si>
    <t>P.04.000.062214</t>
  </si>
  <si>
    <t>P.04.000.062215</t>
  </si>
  <si>
    <t>P.04.000.062229</t>
  </si>
  <si>
    <t>Rodapé técnico duplo com tampa pintura eletrostática, 2x30x40 / 2x40x40 / 2x30x60mm</t>
  </si>
  <si>
    <t>P.04.000.062230</t>
  </si>
  <si>
    <t>Curva vertical dupla de 90°, interna ou externa, e tampa pintura eletrostática, 2x30x40 / 2x40x40 / 2x30x60mm, ref. 3128PT Real Perfil ou equivalente</t>
  </si>
  <si>
    <t>P.04.000.062231</t>
  </si>
  <si>
    <t>Terminal de fechamento ou mata junta com pintura eletrostática, para rodapé duplo, 2x30x40 / 2x40x40 / 2x30x60mm, ref. 3137PT Real Perfil ou equivalente</t>
  </si>
  <si>
    <t>P.04.000.062251</t>
  </si>
  <si>
    <t>Saída lateral de eletrocalha para eletroduto de 1´</t>
  </si>
  <si>
    <t>P.04.000.062801</t>
  </si>
  <si>
    <t>Rodapé técnico triplo com tampa e pintura eletrostática de 3x30x40 / 3x40x40 / 3x30x60mm, ref. 3109PT Real Perfil ou equivalente</t>
  </si>
  <si>
    <t>P.04.000.062803</t>
  </si>
  <si>
    <t>Curva horizontal tripla 90° interna/externa, tampa e pintura eletrostática de 3x30x40 / 3x40x40 / 3x30x60mm, ref. 3144/3141PT Real Perfil ou equivalente</t>
  </si>
  <si>
    <t>P.04.000.062805</t>
  </si>
  <si>
    <t>Tê triplo de 90° horizontal ou vertical, tampa com pintura eletrostática de 3x30x40 / 3x40x40 / 3x30x60mm, ref. 3135/3132PT Real Perfil ou equivalente</t>
  </si>
  <si>
    <t>P.04.000.062806</t>
  </si>
  <si>
    <t>Caixa para tomadas de energia, RJ, sobressalente, interruptor ou espelho de 3x30x40 / 3x40x40 / 3x30x60mm, ref. 3114PT Real Perfil ou equivalente</t>
  </si>
  <si>
    <t>P.04.000.062808</t>
  </si>
  <si>
    <t>Caixa de derivação, embutida ou externa, 3x30x40 / 3x40x40 / 3x30x60mm, para rodapé triplo</t>
  </si>
  <si>
    <t>P.04.000.065641</t>
  </si>
  <si>
    <t>Leito para cabos, tipo pesado, em aço galvanizado a fogo, de 300 x 100 mm, ref. Mopa ou equivalente</t>
  </si>
  <si>
    <t>P.04.000.065643</t>
  </si>
  <si>
    <t>Leito para cabos, tipo pesado, em aço galvanizado a fogo, de 800 x 100 mm, ref. 156-0800 Mopa ou equivalente</t>
  </si>
  <si>
    <t>P.04.000.065644</t>
  </si>
  <si>
    <t>Leito para cabos, tipo pesado, em aço galvanizado a fogo, de 500 x 100 mm, ref. 156-0500-Z Mopa ou equivalente</t>
  </si>
  <si>
    <t>P.04.000.065649</t>
  </si>
  <si>
    <t>Leito para cabos, tipo pesado, em aço galvanizado a fogo, de 400 x 100 mm, ref. 156-0400-F da Mopa ou equivalente</t>
  </si>
  <si>
    <t>P.04.000.065650</t>
  </si>
  <si>
    <t>Leito para cabos, tipo pesado, em aço galvanizado a fogo, de 600 x 100 mm, ref. 156-0600-F da Mopa ou equivalente</t>
  </si>
  <si>
    <t>P.04.000.090407</t>
  </si>
  <si>
    <t>Terminal para vergalhão diâmetro 3/8´</t>
  </si>
  <si>
    <t>P.04.000.090614</t>
  </si>
  <si>
    <t>Caixa de passagem pré-zincado a frio, com tampa quadrada 4 x 25 x 70 mm, para duto de piso</t>
  </si>
  <si>
    <t>P.04.000.090728</t>
  </si>
  <si>
    <t>Poste telecônico em aço SAE 1010/1020 galvanizado a fogo, com espera para duas luminarias, altura de 3,00 m</t>
  </si>
  <si>
    <t>P.04.000.091215</t>
  </si>
  <si>
    <t>Duto modulado, pré-zincado, com luvas deslocadas 3 x 25 x 70 mm</t>
  </si>
  <si>
    <t>P.04.000.091216</t>
  </si>
  <si>
    <t>Duto liso pré-zincado a fogo/galvanizado de 2 x 25 x 70 mm, ref. Mopa ou equivalente</t>
  </si>
  <si>
    <t>P.04.000.091217</t>
  </si>
  <si>
    <t>Tirante/vergalhão aço rosca total de 1/4´</t>
  </si>
  <si>
    <t>P.04.000.091220</t>
  </si>
  <si>
    <t>Saída lateral simples de 3/4" para perfilado, referência VL 2/3.00.00.33PZ da Valeman, Real Perfil ou equivalente</t>
  </si>
  <si>
    <t>P.04.000.091361</t>
  </si>
  <si>
    <t>Poste telecônico reto em aço SAE 1010/1020 galvanizado a fogo, altura de 10m</t>
  </si>
  <si>
    <t>P.04.000.091362</t>
  </si>
  <si>
    <t>Poste telecônico reto em aço SAE 1010/1020 galvanizado a fogo, altura de 8,00m</t>
  </si>
  <si>
    <t>P.04.000.092151</t>
  </si>
  <si>
    <t>Cruzeta em aço carbono galvanizado, perfil ´L´, dimensões 8 x 75 x 2500 mm, ref. 400238 Romagnole ou equivalente</t>
  </si>
  <si>
    <t>P.04.000.092157</t>
  </si>
  <si>
    <t>Eletroduto metálico flexível de 3/4´, ref. Sealtubo da SPTF</t>
  </si>
  <si>
    <t>P.04.000.092158</t>
  </si>
  <si>
    <t>Eletroduto metálico flexível de 1´, ref. Sealtubo da SPTF</t>
  </si>
  <si>
    <t>P.04.000.092160</t>
  </si>
  <si>
    <t>Eletroduto metálico flexível de 2´, ref. Sealtubo da SPTF</t>
  </si>
  <si>
    <t>P.04.000.092172</t>
  </si>
  <si>
    <t>Poste telecônico reto em aço SAE 1010/1020 galvanizado a fogo, altura de 6,00m</t>
  </si>
  <si>
    <t>P.05.000.092162</t>
  </si>
  <si>
    <t>Terminal em latão zincado macho fixo, 3/4´ ref. CMZL da SPTF ou equivalente</t>
  </si>
  <si>
    <t>P.05.000.092163</t>
  </si>
  <si>
    <t>Terminal em latão zincado macho fixo, 1´ ref. CMZL da SPTF ou equivalente</t>
  </si>
  <si>
    <t>P.05.000.092165</t>
  </si>
  <si>
    <t>Terminal em latão zincado macho fixo, 2´ ref. CMZL da SPTF ou equivalente</t>
  </si>
  <si>
    <t>P.05.000.092167</t>
  </si>
  <si>
    <t>Terminal em latão zincado macho giratório 3/4´ ref. CMZGL da SPTF ou equivalente</t>
  </si>
  <si>
    <t>P.05.000.092168</t>
  </si>
  <si>
    <t>Terminal em latão zincado macho giratório 1´ ref. CMZGL da SPTF ou equivalente</t>
  </si>
  <si>
    <t>P.05.000.092170</t>
  </si>
  <si>
    <t>Terminal em latão zincado macho giratório 2´ ref. CMZGL da SPTF ou equivalente</t>
  </si>
  <si>
    <t>P.07.000.042247</t>
  </si>
  <si>
    <t>P.07.000.045033</t>
  </si>
  <si>
    <t>Caixa tomada em poliamida para piso elevado c/4 aloj. eletr., até 8 aloj. p/telef. e dados, ref. SPE-2702R da Sperone,CCT215E/CQT215E da Arcoplan ou equivalente</t>
  </si>
  <si>
    <t>P.07.000.045056</t>
  </si>
  <si>
    <t>Condulete metálico tipos: ´L´, ´T´ ou ´C´ de 4´ - com rosca</t>
  </si>
  <si>
    <t>P.07.000.045057</t>
  </si>
  <si>
    <t>Condulete de 1´ vários modelos</t>
  </si>
  <si>
    <t>P.07.000.045059</t>
  </si>
  <si>
    <t>Condulete de 1 1/2´ vários modelos</t>
  </si>
  <si>
    <t>P.07.000.045060</t>
  </si>
  <si>
    <t>Condulete de 2´ vários modelos</t>
  </si>
  <si>
    <t>P.07.000.045061</t>
  </si>
  <si>
    <t>Condulete de 2 1/2´ vários modelos</t>
  </si>
  <si>
    <t>P.07.000.045062</t>
  </si>
  <si>
    <t>Condulete metálico tipos: ´L´, ´T´ ou ´C´ de 3´</t>
  </si>
  <si>
    <t>P.07.000.045074</t>
  </si>
  <si>
    <t>Caixa de passagem em alumínio fundido, à prova de tempo e tampa, de 100x100mm, profundidade mínima 60mm, ref. CDT10 da Daisa, Cemar ou equivalente</t>
  </si>
  <si>
    <t>P.07.000.045075</t>
  </si>
  <si>
    <t>Caixa de passagem em alumínio fundido, à prova de tempo e tampa, de 200x200mm, profundidade mínima 100mm, ref. CDT20 da Daisa, Cemar ou equivalente</t>
  </si>
  <si>
    <t>P.07.000.045076</t>
  </si>
  <si>
    <t>Caixa de passagem em alumínio fundido, à prova de tempo e tampa, de 300x300mm, profundidade mínima 120mm, ref. CDT30 da Daisa, Cemar ou equivalente</t>
  </si>
  <si>
    <t>P.07.000.045105</t>
  </si>
  <si>
    <t>Caixa em alumínio fundido a prova de tempo, umidade, gases, vapores e pó, tampa plana, de 200x200x200mm, ref. ER12 P/15 Telbra, CX/R12P-15 Conex, ou equivalente</t>
  </si>
  <si>
    <t>P.07.000.045151</t>
  </si>
  <si>
    <t>Condulete de 3/4´ vários modelos</t>
  </si>
  <si>
    <t>P.07.000.045154</t>
  </si>
  <si>
    <t>Condulete de 1 1/4´ vários modelos</t>
  </si>
  <si>
    <t>P.07.000.049585</t>
  </si>
  <si>
    <t>P.07.000.049586</t>
  </si>
  <si>
    <t>Pino para isolador rígido</t>
  </si>
  <si>
    <t>P.07.000.049662</t>
  </si>
  <si>
    <t>P.07.000.049663</t>
  </si>
  <si>
    <t>P.07.000.049664</t>
  </si>
  <si>
    <t>P.07.000.049667</t>
  </si>
  <si>
    <t>P.07.000.090724</t>
  </si>
  <si>
    <t>Caixa em alumínio fundido à prova de tempo, umidade, gases, vapores e pó, tampa plana, de 150x150x150mm, ref. ER12P/8 Telbra, CX/R12 P-8 Cornex, ou equivalente</t>
  </si>
  <si>
    <t>P.07.000.090860</t>
  </si>
  <si>
    <t>Caixa em alumínio fundido à prova de tempo, umidade, gases, vapores e pó, com tampa plana, de 445 x 350 x 220 mm, ref. TMR/45GR da Telbra ou equivalente</t>
  </si>
  <si>
    <t>P.07.000.090886</t>
  </si>
  <si>
    <t>Caixa em alumínio fundido à prova de tempo, umidade, gases, vapores e pó, tampa plana, de 240x240x150mm, ref. ER12 P/22 Telbra, CX/R12P-22 Conex, ou equivalente</t>
  </si>
  <si>
    <t>P.07.000.091211</t>
  </si>
  <si>
    <t>Caixa de derivação pré-zincado a frio/galvanização eletrolítica, de 12 x 25 x 70 mm com cruzadora</t>
  </si>
  <si>
    <t>P.07.000.091214</t>
  </si>
  <si>
    <t>Caixa de derivação pré-zincado a frio/galvanização eletrolítica, de 16 x 25 x 70 mm com cruzadora</t>
  </si>
  <si>
    <t>P.07.000.091368</t>
  </si>
  <si>
    <t>Tampa para caixa R2 Padrão Telebras</t>
  </si>
  <si>
    <t>P.07.000.091396</t>
  </si>
  <si>
    <t>Tampa para caixa R1 padrão Telebras</t>
  </si>
  <si>
    <t>P.07.000.092150</t>
  </si>
  <si>
    <t>Conector prensa-cabo 3/4´ em alumínio, ref. PC15-C12/C20 da Wetzel ou equivalente</t>
  </si>
  <si>
    <t>P.08.000.043012</t>
  </si>
  <si>
    <t>Cabo de cobre flexível de 1,5 mm², isolamento 750V - isolação PVC 70°C</t>
  </si>
  <si>
    <t>P.08.000.043025</t>
  </si>
  <si>
    <t>Cabo de cobre flexível de 2,5 mm², isolamento 750V - isolação PVC 70°C</t>
  </si>
  <si>
    <t>P.08.000.043026</t>
  </si>
  <si>
    <t>Cabo de cobre flexível de 4 mm², isolamento 750V - isolação PVC 70°C</t>
  </si>
  <si>
    <t>P.08.000.043027</t>
  </si>
  <si>
    <t>Cabo de cobre flexível de 6 mm², isolamento 750V - isolação PVC 70°C</t>
  </si>
  <si>
    <t>P.08.000.043032</t>
  </si>
  <si>
    <t>Cabo de cobre flexível de 1,5 mm², isolamento 750V - isolação LSHF/A 70°C - baixa emissão de fumaça e gases</t>
  </si>
  <si>
    <t>P.08.000.043033</t>
  </si>
  <si>
    <t>Cabo de cobre flexível de 2,5 mm², isolamento 750V - isolação LSHF/A 70°C - baixa emissão de fumaça e gases</t>
  </si>
  <si>
    <t>P.08.000.043034</t>
  </si>
  <si>
    <t>Cabo de cobre flexível de 4 mm², isolamento 750V - isolação LSHF/A 70°C - baixa emissão de fumaça e gases</t>
  </si>
  <si>
    <t>P.08.000.043035</t>
  </si>
  <si>
    <t>Cabo de cobre flexível de 6 mm², isolamento 750V - isolação LSHF/A 70°C - baixa emissão de fumaça e gases</t>
  </si>
  <si>
    <t>P.08.000.043036</t>
  </si>
  <si>
    <t>Cabo de cobre flexível de 10 mm², isolamento 750V - isolação LSHF/A 70°C - baixa emissão de fumaça e gases</t>
  </si>
  <si>
    <t>P.08.000.043037</t>
  </si>
  <si>
    <t>Cabo de cobre unipolar, média tensão 35 mm², encordoamento classe 2, isolamento 15/25 kV, EPR 105 - NBR 7286, ref. CB Epronax Slim 105 Induscabos ou equivalente</t>
  </si>
  <si>
    <t>P.08.000.043038</t>
  </si>
  <si>
    <t>Cabo cobre nu tempera mole classe 2, de 16mm²</t>
  </si>
  <si>
    <t>P.08.000.043039</t>
  </si>
  <si>
    <t>Cabo de cobre unipolar, média tensão 50 mm², encordoamento classe 2, isolamento 15/25 kV, EPR 105 - NBR 7286, ref. CB Epronax Slim 105 Induscabos ou equivalente</t>
  </si>
  <si>
    <t>P.08.000.043040</t>
  </si>
  <si>
    <t>Cabo cobre nu tempera mole classe 2, de 25mm²</t>
  </si>
  <si>
    <t>P.08.000.043041</t>
  </si>
  <si>
    <t>Cabo cobre nu tempera mole classe 2, de 35mm²</t>
  </si>
  <si>
    <t>P.08.000.043043</t>
  </si>
  <si>
    <t>Cabo de cobre flexível de 3 x 1,5 mm², isolamento 0,6/1kV - isolação HEPR 90°C</t>
  </si>
  <si>
    <t>P.08.000.043044</t>
  </si>
  <si>
    <t>Cabo de cobre flexível de 3 x 2,5 mm², isolamento 0,6/1kV - isolação HEPR 90°C</t>
  </si>
  <si>
    <t>P.08.000.043047</t>
  </si>
  <si>
    <t>Cabo de cobre flexível de 3 x 10 mm², isolamento 0,6/1kV - isolação HEPR 90°C</t>
  </si>
  <si>
    <t>P.08.000.043050</t>
  </si>
  <si>
    <t>Cabo cobre flexível 1,5 mm², isolamento 0,6/1 kV - isolação HEPR 90°C, têmpera mole, classe 5, baixa emissão fumaça, ref. Cabos Afumex Prysmian; Atexsil Sil; ToxFree Conduspar ou equivalente</t>
  </si>
  <si>
    <t>P.08.000.043051</t>
  </si>
  <si>
    <t>Cabo cobre flexível 2,5 mm², isolamento 0,6/1 kV - isolação HEPR 90°C, têmpera mole, classe 5, baixa emissão fumaça, ref. Cabos Afumex Prysmian; Atexsil Sil; ToxFree Conduspar ou equivalente</t>
  </si>
  <si>
    <t>P.08.000.043052</t>
  </si>
  <si>
    <t>Cabo cobre flexível 4 mm², isolamento 0,6/1 kV - isolação HEPR 90°C, têmpera mole, classe 5, baixa emissão fumaça, ref. Cabos Afumex Prysmian; Atexsil Sil; ToxFree Conduspar ou equivalente</t>
  </si>
  <si>
    <t>P.08.000.043053</t>
  </si>
  <si>
    <t>Cabo cobre flexível 6 mm², isolamento 0,6/1 kV - isolação HEPR 90°C, têmpera mole, classe 5, baixa emissão fumaça, ref. Cabos Afumex Prysmian; Atexsil Sil; ToxFree Conduspar ou equivalente</t>
  </si>
  <si>
    <t>P.08.000.043054</t>
  </si>
  <si>
    <t>Cabo cobre flexível 10 mm², isolamento 0,6/1 kV - isolação HEPR 90°C, têmpera mole, classe 5, baixa emissão fumaça, ref. Cabos Afumex Prysmian; Atexsil Sil; ToxFree Conduspar ou equivalente</t>
  </si>
  <si>
    <t>P.08.000.043055</t>
  </si>
  <si>
    <t>Cabo cobre flexível 16 mm², isolamento 0,6/1 kV - isolação HEPR 90°C, têmpera mole, classe 5, baixa emissão fumaça, ref. Cabos Afumex Prysmian; Atexsil Sil; ToxFree Conduspar ou equivalente</t>
  </si>
  <si>
    <t>P.08.000.043056</t>
  </si>
  <si>
    <t>Cabo cobre flexível 25 mm², isolamento 0,6/1 kV - isolação HEPR 90°C, têmpera mole, classe 5, baixa emissão fumaça, ref. Cabos Afumex Prysmian; Atexsil Sil; ToxFree Conduspar ou equivalente</t>
  </si>
  <si>
    <t>P.08.000.043057</t>
  </si>
  <si>
    <t>Cabo cobre flexível 35 mm², isolamento 0,6/1 kV - isolação HEPR 90°C, têmpera mole, classe 5, baixa emissão fumaça, ref. Cabos Afumex Prysmian; Atexsil Sil; ToxFree Conduspar ou equivalente</t>
  </si>
  <si>
    <t>P.08.000.043058</t>
  </si>
  <si>
    <t>Cabo cobre flexível 50 mm², isolamento 0,6/1 kV - isolação HEPR 90°C, têmpera mole, classe 5, baixa emissão fumaça, ref. Cabos Afumex Prysmian; Atexsil Sil; ToxFree Conduspar ou equivalente</t>
  </si>
  <si>
    <t>P.08.000.043059</t>
  </si>
  <si>
    <t>Cabo cobre flexível 70 mm², isolamento 0,6/1 kV - isolação HEPR 90°C, têmpera mole, classe 5, baixa emissão fumaça, ref. Cabos Afumex Prysmian; Atexsil Sil; ToxFree Conduspar ou equivalente</t>
  </si>
  <si>
    <t>P.08.000.043060</t>
  </si>
  <si>
    <t>Cabo cobre flexível 95 mm², isolamento 0,6/1 kV - isolação HEPR 90°C, têmpera mole, classe 5, baixa emissão fumaça, ref. Cabos Afumex Prysmian; Atexsil Sil; ToxFree Conduspar ou equivalente</t>
  </si>
  <si>
    <t>P.08.000.043061</t>
  </si>
  <si>
    <t>Cabo cobre flexível 120 mm², isolamento 0,6/1 kV - isolação HEPR 90°C, têmpera mole, classe 5, baixa emissão fumaça, ref. Cabos Afumex Prysmian; Atexsil Sil; ToxFree Conduspar ou equivalente</t>
  </si>
  <si>
    <t>P.08.000.043062</t>
  </si>
  <si>
    <t>Cabo cobre flexível 150 mm², isolamento 0,6/1 kV - isolação HEPR 90°C, têmpera mole, classe 5, baixa emissão fumaça, ref. Cabos Afumex Prysmian; Atexsil Sil; ToxFree Conduspar ou equivalente</t>
  </si>
  <si>
    <t>P.08.000.043063</t>
  </si>
  <si>
    <t>Cabo cobre flexível 185 mm², isolamento 0,6/1 kV - isolação HEPR 90°C, têmpera mole, classe 5, baixa emissão fumaça, ref. Cabos Afumex Prysmian; Atexsil Sil; ToxFree Conduspar ou equivalente</t>
  </si>
  <si>
    <t>P.08.000.043064</t>
  </si>
  <si>
    <t>Cabo cobre flexível 240 mm², isolamento 0,6/1 kV - isolação HEPR 90°C, têmpera mole, classe 5, baixa emissão fumaça, ref. Cabos Afumex Prysmian; Atexsil Sil; ToxFree Conduspar ou equivalente</t>
  </si>
  <si>
    <t>P.08.000.043079</t>
  </si>
  <si>
    <t>P.08.000.043080</t>
  </si>
  <si>
    <t>P.08.000.043081</t>
  </si>
  <si>
    <t>P.08.000.043082</t>
  </si>
  <si>
    <t>P.08.000.043084</t>
  </si>
  <si>
    <t>P.08.000.043085</t>
  </si>
  <si>
    <t>P.08.000.043086</t>
  </si>
  <si>
    <t>P.08.000.043087</t>
  </si>
  <si>
    <t>P.08.000.043088</t>
  </si>
  <si>
    <t>P.08.000.043089</t>
  </si>
  <si>
    <t>P.08.000.043090</t>
  </si>
  <si>
    <t>P.08.000.043091</t>
  </si>
  <si>
    <t>P.08.000.043092</t>
  </si>
  <si>
    <t>P.08.000.043093</t>
  </si>
  <si>
    <t>P.08.000.043094</t>
  </si>
  <si>
    <t>P.08.000.043102</t>
  </si>
  <si>
    <t>Cabo de cobre 25 mm², tensão de isolamento 8,7/15kV, isolação EPR 90°C</t>
  </si>
  <si>
    <t>P.08.000.043103</t>
  </si>
  <si>
    <t>Cabo de cobre 35 mm², tensão de isolamento 8,7/15kV, isolação EPR 90°C</t>
  </si>
  <si>
    <t>P.08.000.043112</t>
  </si>
  <si>
    <t>Cabo cobre 3 x 35 mm², tensão de isolamento 8,7/15 kV, isolação EPR 90°C</t>
  </si>
  <si>
    <t>P.08.000.043155</t>
  </si>
  <si>
    <t>Cabo cobre isolamento PVC 70°C, isolam 0.6/1kV, 1.5mm²</t>
  </si>
  <si>
    <t>P.08.000.043156</t>
  </si>
  <si>
    <t>Cabo cobre isolamento PVC 70°C, isolam 0.6/1kV, 2.5mm²</t>
  </si>
  <si>
    <t>P.08.000.043157</t>
  </si>
  <si>
    <t>Cabo cobre isolamento PVC 70°C, isolam 0.6/1kV, 4mm²</t>
  </si>
  <si>
    <t>P.08.000.043158</t>
  </si>
  <si>
    <t>Cabo cobre isolamento PVC 70°C, isolam 0.6/1kV, 6mm²</t>
  </si>
  <si>
    <t>P.08.000.043159</t>
  </si>
  <si>
    <t>Cabo cobre isolamento PVC 70°C, isolam 0.6/1kV, 10mm²</t>
  </si>
  <si>
    <t>P.08.000.043201</t>
  </si>
  <si>
    <t>Cabo de cobre flexível de 2 x 2,5 mm², isolamento 0,6/1kV - isolação HEPR 90°C</t>
  </si>
  <si>
    <t>P.08.000.043206</t>
  </si>
  <si>
    <t>Cabo de cobre flexível de 3 x 25 mm², isolamento 0,6/1kV - isolação HEPR 90°C</t>
  </si>
  <si>
    <t>P.08.000.043207</t>
  </si>
  <si>
    <t>Cabo de cobre flexível de 3 x 35 mm², isolamento 0,6/1kV - isolação HEPR 90°C</t>
  </si>
  <si>
    <t>P.08.000.043212</t>
  </si>
  <si>
    <t>Cabo de cobre flexível de 4 x 10 mm², isolamento 0,6/1kV - isolação HEPR 90°C</t>
  </si>
  <si>
    <t>P.08.000.043223</t>
  </si>
  <si>
    <t>Cabo de cobre flexível de 3 x 1,5 mm², isolamento 500V - isolação PP 70° C</t>
  </si>
  <si>
    <t>P.08.000.043224</t>
  </si>
  <si>
    <t>Cabo de cobre flexível de 3 x 2,5 mm², isolamento 500V - isolação PP 70° C</t>
  </si>
  <si>
    <t>P.08.000.043225</t>
  </si>
  <si>
    <t>Cabo de cobre flexível de 3 x 4 mm², isolamento 500V - isolação PP 70° C</t>
  </si>
  <si>
    <t>P.08.000.043226</t>
  </si>
  <si>
    <t>Cabo de cobre flexível de 3 x 6 mm², isolamento 500V - isolação PP 70° C</t>
  </si>
  <si>
    <t>P.08.000.043230</t>
  </si>
  <si>
    <t>Cabo de cobre flexível de 4 x 4 mm², isolamento 500V - isolação PP 70° C</t>
  </si>
  <si>
    <t>P.08.000.043231</t>
  </si>
  <si>
    <t>Cabo de cobre flexível de 4 x 6 mm², isolamento 500V - isolação PP 70° C</t>
  </si>
  <si>
    <t>P.08.000.050102</t>
  </si>
  <si>
    <t>Cabo cobre nu tempera mole classe 2, de 50mm²</t>
  </si>
  <si>
    <t>P.08.000.050126</t>
  </si>
  <si>
    <t>Cabo de cobre flexível de 10 mm², isolamento 750V - isolação PVC 70°C</t>
  </si>
  <si>
    <t>P.08.000.050187</t>
  </si>
  <si>
    <t>Cabo media tensão em cobre com isolação em EPR 90°C, DN=50mm², tensão 8,7/15kV, referência Conduspar, Disnacon, IPCE ou equivalente</t>
  </si>
  <si>
    <t>P.08.000.050190</t>
  </si>
  <si>
    <t>Cabo de cobre 120 mm², tensão de isolamento 8,7/15kV, isolação EPR 90°C</t>
  </si>
  <si>
    <t>P.08.000.090408</t>
  </si>
  <si>
    <t>Vergalhão de cobre eletrolítico diâmetro 3/8´</t>
  </si>
  <si>
    <t>P.08.000.090430</t>
  </si>
  <si>
    <t>Cabo cobre nu tempera mole classe 2, de 95mm²</t>
  </si>
  <si>
    <t>P.08.000.090432</t>
  </si>
  <si>
    <t>Cabo cobre nu tempera mole classe 2, de 185mm²</t>
  </si>
  <si>
    <t>P.08.000.090487</t>
  </si>
  <si>
    <t>Cabo cobre nu tempera mole classe 2, de 70mm²</t>
  </si>
  <si>
    <t>P.08.000.090854</t>
  </si>
  <si>
    <t>Cabo de cobre "PP" de 4x1,5 mm, isolação 500 V, isolamento em PVC 70°C</t>
  </si>
  <si>
    <t>P.08.000.091045</t>
  </si>
  <si>
    <t>Cabo coaxial tipo RG11, malha de proteção mín. 60%</t>
  </si>
  <si>
    <t>P.09.000.046344</t>
  </si>
  <si>
    <t>Trilho eletrificado com 1 circuito alimentação em alumínio, para instalação spots, pintura na cor branco, ref. TRA Altrac mono da Altena</t>
  </si>
  <si>
    <t>P.09.000.050002</t>
  </si>
  <si>
    <t>Cabo de alumínio nu com alma de aço CAA</t>
  </si>
  <si>
    <t>P.09.000.050003</t>
  </si>
  <si>
    <t>Cabo de alumínio nu sem alma de aço CA</t>
  </si>
  <si>
    <t>P.10.000.030519</t>
  </si>
  <si>
    <t>Voice panel 50 portas categoria 3, com sistema de fixação por parafuso ou encaixe, ref. Furukawa, ou Sollan ou equivalente</t>
  </si>
  <si>
    <t>P.10.000.042523</t>
  </si>
  <si>
    <t>Cordão óptico duplex multimodo com conector LC/LC 2,5 m</t>
  </si>
  <si>
    <t>P.10.000.042525</t>
  </si>
  <si>
    <t>Cabo óptico multimodo, 4 fibras uso interno/externo, diâmetro núcleo 50/125 µm, ref. CFOT.MM50-EO COG da Metrocable ou equivalente</t>
  </si>
  <si>
    <t>ha</t>
  </si>
  <si>
    <t>P.10.000.042542</t>
  </si>
  <si>
    <t>Cabo óptico multimodo, 6 fibras uso interno/externo, diâmetro núcleo 50/125 µm, ref. CFOT.MM-EO-06 da Furukawa ou equivalente</t>
  </si>
  <si>
    <t>P.10.000.042543</t>
  </si>
  <si>
    <t>Cabo óptico multimodo, núcleo geleado, 4 fibras uso externo, diâmetro núcleo 50/125 µm, ref. CFOA.MMASU080-S-04 da Furukawa ou equivalente</t>
  </si>
  <si>
    <t>P.10.000.042544</t>
  </si>
  <si>
    <t>Cabo óptico multimodo, núcleo geleado, 6 fibras uso externo, diâmetro núcleo 50/125 µm, ref. CFOA.MMASU080-S-06 da Furukawa ou equivalente</t>
  </si>
  <si>
    <t>P.10.000.042546</t>
  </si>
  <si>
    <t>P.10.000.050015</t>
  </si>
  <si>
    <t>Cabo para rede 23 AWG, com 4 pares, categoria 6A, ref. CM CZ 305M Furukawa, ou equivalente</t>
  </si>
  <si>
    <t>P.10.000.050016</t>
  </si>
  <si>
    <t>Conector RJ-45, fêmea, categoria 6A, ref. BR ROHS da Furukawa, ou equivalente</t>
  </si>
  <si>
    <t>P.10.000.050017</t>
  </si>
  <si>
    <t>Patch cord F/UTP de 2,0 a 3,0 m, RJ-45 / RJ-45 categoria 6A, ref. CM T568A/B fabricação Furukawa ou equivalente</t>
  </si>
  <si>
    <t>P.10.000.050020</t>
  </si>
  <si>
    <t>Cabo telefônico CTP-APL-G-50, 0,5mm - 10 pares</t>
  </si>
  <si>
    <t>P.10.000.050021</t>
  </si>
  <si>
    <t>Cabo telefônico CTP-APL-G-50, 0,5mm - 20 pares</t>
  </si>
  <si>
    <t>P.10.000.050023</t>
  </si>
  <si>
    <t>Cabo telefônico CTP-APL-G-50, 0,5mm - 50 pares</t>
  </si>
  <si>
    <t>P.10.000.050026</t>
  </si>
  <si>
    <t>Cabo telefônico CTP-APL,0,65mm/10-Furukawa/Pirelli</t>
  </si>
  <si>
    <t>P.10.000.050027</t>
  </si>
  <si>
    <t>Cabo telefônico CTP-APL, 0,65mm - 20 pares, rede</t>
  </si>
  <si>
    <t>P.10.000.050033</t>
  </si>
  <si>
    <t>Cabo para rede 24 AWG, com 4 pares, categoria 6, ref. 30050 fabricação Policon ou equivalente</t>
  </si>
  <si>
    <t>P.10.000.050034</t>
  </si>
  <si>
    <t>Patch cords de 1,50 ou 3,00 m RJ-45 / RJ-45, ref. 50495 fabricação Policom ou equivalente</t>
  </si>
  <si>
    <t>P.10.000.050035</t>
  </si>
  <si>
    <t>Patch panel 24 portas, categoria 6, ref. 50493 fabricação Policom ou equivalente</t>
  </si>
  <si>
    <t>P.10.000.090417</t>
  </si>
  <si>
    <t>Cabo telefônico tipo CTP-APL-SN, 0,50mm 10 pares</t>
  </si>
  <si>
    <t>P.10.000.090418</t>
  </si>
  <si>
    <t>Cabo telefônico tipo CI, 0,50mm 10 pares</t>
  </si>
  <si>
    <t>P.10.000.090419</t>
  </si>
  <si>
    <t>Cabo telefônico tipo CI, 0,50mm 20 pares</t>
  </si>
  <si>
    <t>P.10.000.090707</t>
  </si>
  <si>
    <t>Cabo telefônico tipo CI, 0,50mm 50 pares</t>
  </si>
  <si>
    <t>P.10.000.090897</t>
  </si>
  <si>
    <t>Cabo óptico de terminação, 2 fibras, uso interno/externo, diâmetro do núcleo 50/125 µm, ref. CFOT-X-MF Furukawa ou equivalente</t>
  </si>
  <si>
    <t>P.10.000.091015</t>
  </si>
  <si>
    <t>Cabo coaxial tipo RG 59, D= 0,60 mm, blindagem com fio de cobre nu 95%, ref. KMP, ou IFE-EWG, ou equivalente</t>
  </si>
  <si>
    <t>P.10.000.091027</t>
  </si>
  <si>
    <t>Cabo coaxial tipo RGC-59, D= 0,82 mm, KMP / Furukawa / IFE-EWG, ou equivalente</t>
  </si>
  <si>
    <t>P.10.000.091239</t>
  </si>
  <si>
    <t>Fio telefônico interno tipo FI 60, 1 par - padrão Telebras</t>
  </si>
  <si>
    <t>P.10.000.091377</t>
  </si>
  <si>
    <t>Fio telefônico externo tipo FE-160 - padrão Telebras</t>
  </si>
  <si>
    <t>P.10.000.091379</t>
  </si>
  <si>
    <t>Cabo telefônico CTP-APL, 0,50 mm 20 pares</t>
  </si>
  <si>
    <t>P.10.000.091381</t>
  </si>
  <si>
    <t>Cabo telefônico CTP-APL, 0,50 mm 50 pares</t>
  </si>
  <si>
    <t>P.10.000.091382</t>
  </si>
  <si>
    <t>Cabo telefônico CTP-APL, 0,50 mm 100 pares</t>
  </si>
  <si>
    <t>P.10.000.091598</t>
  </si>
  <si>
    <t>Cabo torcido flexível de 2 x 2,5 mm², polarizado - cobertura em PVC "antichama"</t>
  </si>
  <si>
    <t>P.10.000.092781</t>
  </si>
  <si>
    <t>Cabo telefônico CCE-APL, 0,50mm- 4 pares, ref. Furukawa</t>
  </si>
  <si>
    <t>P.10.000.092950</t>
  </si>
  <si>
    <t>P.11.000.032005</t>
  </si>
  <si>
    <t>Filtro de areia com vazão de 16,9 m³/h e carga de areia filtrante; ref. DFR-30 da Dancor ou equivalente</t>
  </si>
  <si>
    <t>P.11.000.032311</t>
  </si>
  <si>
    <t>Bomba de remoção de condensados para condicionadores de ar, tipo Split, janela ou Hi Wall até 24.000 BTs</t>
  </si>
  <si>
    <t>P.11.000.042428</t>
  </si>
  <si>
    <t>Motor-bomba centrífuga, potencia de 5 cv, Hman= 24 a 33 mca, Q= 41,6 a 35,2 m³/h, ref. 5DM 1 1/2T da Jacuzzi ou equivalente</t>
  </si>
  <si>
    <t>P.11.000.047516</t>
  </si>
  <si>
    <t>Gerador a diesel 250/228 kVA, variação de + ou - 5%, 380/220 V ou 220/127 V, completo; ref. C200 D6 da Cummins ou equivalente</t>
  </si>
  <si>
    <t>P.11.000.047517</t>
  </si>
  <si>
    <t>Gerador a diesel 350/320 kVA, variação de + ou - 10%, 380/220 V ou 220/127 V, completo; ref. C300 D6 da Cummins ou equivalente</t>
  </si>
  <si>
    <t>P.11.000.047518</t>
  </si>
  <si>
    <t>Gerador a diesel 88/80 kVA, variação de + ou - 10%, 380/220 V ou 220/127 V, completo; ref. P70 da Nilmariz ou equivalente</t>
  </si>
  <si>
    <t>P.11.000.047519</t>
  </si>
  <si>
    <t>Gerador a diesel 165/150 kVA, variação de + ou - 5%, 380/220 V ou 220/127 V, completo; ref. GEP165 da Sotreq ou equivalente</t>
  </si>
  <si>
    <t>P.11.000.047522</t>
  </si>
  <si>
    <t>Gerador a diesel 180/168 kVA, variação de + ou - 5%, 380/220 V ou 220/127 V, completo; ref. MX180MWAB da Maxitrust ou equivalente</t>
  </si>
  <si>
    <t>P.11.000.047582</t>
  </si>
  <si>
    <t>Gerador a diesel 563/513 kVA, variação de + ou - 10%, 380/220 V ou 220/127 V, completo; ref. MX550SWAB da Maxitrust ou equivalente</t>
  </si>
  <si>
    <t>P.11.000.047594</t>
  </si>
  <si>
    <t>Gerador a diesel carenado 460/434 kVA, variação de + ou - 10%, 380/220 V ou 220/127 V, 85dB a 1,5m, completo; ref. MX460SWSL da Maxitrust ou equivalente</t>
  </si>
  <si>
    <t>P.11.000.047601</t>
  </si>
  <si>
    <t>Gerador a diesel 460/434 kVA, variação de + ou - 10%, 380/220 V ou 220/127 V, completo; ref. MX460SWAB da Maxitrust ou equivalente</t>
  </si>
  <si>
    <t>P.11.000.066172</t>
  </si>
  <si>
    <t>Conjunto motor-bomba (centrífuga), monoestágio, potência de 40 CV, trifásico, Hman= 45 a 75 MCA, Q= 120 a 75 m³/h , referência RL-26B da empresa THEBE ou equivalente</t>
  </si>
  <si>
    <t>P.11.000.066201</t>
  </si>
  <si>
    <t>Conjunto motor-bomba (centrífuga) 7,5cv multiestágio, Hman= 30 a 80 mca, Q= 21,6 a 12,0 m³/h, ref. 75 MC3-T da Jacuzzi</t>
  </si>
  <si>
    <t>P.11.000.066202</t>
  </si>
  <si>
    <t>Conjunto motor-bomba (centrifuga) 5 cv multiestágio, Hman= 25 a 50 mca, Q= 21,0 a 13,3 m³/h, ref. Jacuzzi mod. 5MC2-T</t>
  </si>
  <si>
    <t>P.11.000.066526</t>
  </si>
  <si>
    <t>Motor-bomba centrífuga pot. 30cv, monoestágio, Hman= 20 a 50 mca, Q= 197 a 112 m³/h, ref. CY-16 da Darka ou equivalente</t>
  </si>
  <si>
    <t>P.11.000.066539</t>
  </si>
  <si>
    <t>Conjunto motor-bomba submersível vertical trifásica, para esgoto, Q= 40 m³/h, Hman= 40 mca, diâmetro de sólidos até 50mm, ref DS-122/4 da Darka ou equivalente</t>
  </si>
  <si>
    <t>P.11.000.066543</t>
  </si>
  <si>
    <t>Motor-bomba centrífuga, potência de 15cv, ref.CX 13-15cv da Darka ou equivalente</t>
  </si>
  <si>
    <t>P.11.000.066544</t>
  </si>
  <si>
    <t>Motor-bomba centrífuga, ref.CD-6 Darka / 2DH 1 1/2T-Jacuzzi</t>
  </si>
  <si>
    <t>P.11.000.066545</t>
  </si>
  <si>
    <t>Motor-bomba centrífuga, 60cv, ref. Meganorm 50/250 da KSB, ou equivalente</t>
  </si>
  <si>
    <t>P.11.000.066546</t>
  </si>
  <si>
    <t>Motor-bomba submersível de 4,0cv, ref. UNI-1000T da ABS</t>
  </si>
  <si>
    <t>P.11.000.066567</t>
  </si>
  <si>
    <t>Motor-bomba de 6´/20HP, Q= 20 a 34m³/h, Hm= 152 a 88mca</t>
  </si>
  <si>
    <t>P.11.000.066571</t>
  </si>
  <si>
    <t>Motor-bomba de 6´/12,5HP, Q= 20 a 34m³/h, Hm= 92,5 a 53mca</t>
  </si>
  <si>
    <t>P.11.000.066575</t>
  </si>
  <si>
    <t>Motor-bomba de 6´/6HP, Q= 10 a 20m³/h, Hm= 80 a 48mca</t>
  </si>
  <si>
    <t>P.11.000.066576</t>
  </si>
  <si>
    <t>Motor-bomba de 6´/8HP, Q= 10 a 20m³/h, Hm= 108 a 64,5mca</t>
  </si>
  <si>
    <t>P.11.000.066580</t>
  </si>
  <si>
    <t>Motor-bomba de 6´/20HP, Q= 10 a 20m³/h, Hm= 274 a 170mca</t>
  </si>
  <si>
    <t>P.11.000.066581</t>
  </si>
  <si>
    <t>Motor-bomba de 6´/8HP, Q= 20 a 34m³/h, Hm= 56,5 a 32mca</t>
  </si>
  <si>
    <t>P.11.000.066583</t>
  </si>
  <si>
    <t>Conjunto motor-bomba submersível para esgoto, mod. Piranha M46/2D, (4,6kW) ABS</t>
  </si>
  <si>
    <t>P.11.000.066584</t>
  </si>
  <si>
    <t>Conjunto motor-bomba submersível para esgoto, mod. Piranha M100/2D (ABS) 60Hz</t>
  </si>
  <si>
    <t>P.11.000.066585</t>
  </si>
  <si>
    <t>Motor-bomba submersível, potência de 1,5cv, ref. KSB KRT Drainer 1500T ou equivalente</t>
  </si>
  <si>
    <t>P.11.000.066587</t>
  </si>
  <si>
    <t>Motor-bomba submersível, pot. 5cv ref. KSB KRT F80-200/190/34XG</t>
  </si>
  <si>
    <t>P.11.000.066588</t>
  </si>
  <si>
    <t>Motor-bomba submersível, pot.10cv ref. KSB/KRT K100-251/74XG</t>
  </si>
  <si>
    <t>P.11.000.066590</t>
  </si>
  <si>
    <t>Motor-bomba submersível para esgoto, pot. 3cv, ref. 851T SBS/EG 1000-F SPV</t>
  </si>
  <si>
    <t>P.11.000.066602</t>
  </si>
  <si>
    <t>Conjunto motor-bomba (centrífuga), trifásico, 220/380V, 0,5cv - 60Hz, Hman= 10 a 20mca, Q= 7,5 a 1,5m³/h, ref. XD-2 da Grundfos, RD-2 da Rudc, ou equivalente</t>
  </si>
  <si>
    <t>P.11.000.066622</t>
  </si>
  <si>
    <t>Conjunto motor-bomba (centrífuga) 0,5 cv monoestágio, trifásica, Hman= 21 a 9 mca, Q= 2 a 8,3 m³/h, ref. nxdp2 da Mark Grundfos, Rudc, ou equivalente</t>
  </si>
  <si>
    <t>P.11.000.066623</t>
  </si>
  <si>
    <t>Conjunto motor-bomba (centrífuga) 30 cv monoestágio, trifásica, Hman= 70 a 94 mca, Q= 34,8 a 61,7 m³/h, ref. BC-23R-1 1/2´ da Scheneider ou equivalente</t>
  </si>
  <si>
    <t>P.11.000.066624</t>
  </si>
  <si>
    <t>Conjunto motor-bomba (centrífuga) 20 cv monoestágio, trifásica, Hman= 62 a 90 mca, Q= 21,1 a 43,8 m³/h, ref. RL-20B da Thebe ou equivalente</t>
  </si>
  <si>
    <t>P.11.000.066625</t>
  </si>
  <si>
    <t>Conjunto motor-bomba (centrífuga) monoestágio rosqueada trifásica, motor de 1cv, 220/380 V, sucção e recalque de 1´, ref. NXDP4 da Mark Grundfos ou equivalente</t>
  </si>
  <si>
    <t>P.11.000.066626</t>
  </si>
  <si>
    <t>Conjunto motor-bomba (centrífuga) 1 cv multiestágio, trifásica, Hman= 70 a 115 mca, Q= 1,0 a 1,6 m³/h, ref. P-11/5NR da Thebe ou equivalente</t>
  </si>
  <si>
    <t>P.11.000.066627</t>
  </si>
  <si>
    <t>Conjunto motor-bomba (centrífuga) 1 cv multiestágio, trifásica, Hman= 15 a 30 mca, Q=6,5 a 4,2m³/h, ref. ME 1210 da Schneider ou equivalente</t>
  </si>
  <si>
    <t>P.11.000.090203</t>
  </si>
  <si>
    <t>Conjunto motor-bomba centrífuga 20cv, 20 GC2-T (Jacuzzi)</t>
  </si>
  <si>
    <t>P.11.000.090211</t>
  </si>
  <si>
    <t>Conjunto motor-bomba centrífuga, monoestágio, potência 10 cv, ref.10GB2-T (Jacuzzi) ou equivalente</t>
  </si>
  <si>
    <t>P.11.000.090212</t>
  </si>
  <si>
    <t>Conjunto motor-bomba centrífuga, pot. 1,5cv, ref.15MA2-T(Jacuzzi)</t>
  </si>
  <si>
    <t>P.11.000.090215</t>
  </si>
  <si>
    <t>Conjunto motor-bomba centrífuga, pot. 3cv, ref. 3MA3T (Jacuzzi)</t>
  </si>
  <si>
    <t>P.11.000.090216</t>
  </si>
  <si>
    <t>Conjunto motor-bomba centrífuga, pot. 5cv, ref. 5DM2-T Jacuzzi</t>
  </si>
  <si>
    <t>P.11.000.090217</t>
  </si>
  <si>
    <t>Conjunto motor-bomba submersível para esgoto, ref. ROB 400T-SI (SESI 10D) ABS</t>
  </si>
  <si>
    <t>P.11.000.090218</t>
  </si>
  <si>
    <t>Conjunto motor-bomba submersível para esgoto, ref. ROB 8OOT-SI (SJSI 20D) ABS</t>
  </si>
  <si>
    <t>P.11.000.092025</t>
  </si>
  <si>
    <t>Conjunto motor-bomba submersível, ref.UNI 300T-SI / ABS</t>
  </si>
  <si>
    <t>P.11.000.092026</t>
  </si>
  <si>
    <t>Conjunto motor-bomba submersível, ref.UNI 500T-SI / ABS</t>
  </si>
  <si>
    <t>P.11.000.092027</t>
  </si>
  <si>
    <t>Conjunto motor-bomba centrífuga 3/4cv, ref. 7DH1-T / Jacuzzi</t>
  </si>
  <si>
    <t>P.11.000.092048</t>
  </si>
  <si>
    <t>Conjunto motor-bomba centrífuga 3cv, ref. 3MB2T (Jacuzzi)</t>
  </si>
  <si>
    <t>P.11.000.092213</t>
  </si>
  <si>
    <t>Gerador a diesel 55/50 kVA, variação de + ou - 10%, 380/220 V ou 220/127 V, completo; ref. 12W6I0 da Nilmariz ou equivalente</t>
  </si>
  <si>
    <t>P.12.000.034083</t>
  </si>
  <si>
    <t>P.12.000.041001</t>
  </si>
  <si>
    <t>Transformador de potência trifásico de 225kVA classe 15kV, a óleo</t>
  </si>
  <si>
    <t>P.12.000.041005</t>
  </si>
  <si>
    <t>Transformador de potência monofásico de 1000VA classe 15kV, a seco com fusíveis</t>
  </si>
  <si>
    <t>P.12.000.041008</t>
  </si>
  <si>
    <t>Transformador de potência monofásico de 2000VA classe 15kV, a seco com fusíveis</t>
  </si>
  <si>
    <t>P.12.000.041010</t>
  </si>
  <si>
    <t>P.12.000.041011</t>
  </si>
  <si>
    <t>Transformador de potência monofásico de 500VA classe 15kV, a seco, sem fusíveis</t>
  </si>
  <si>
    <t>P.12.000.041012</t>
  </si>
  <si>
    <t>Transformador de corrente 800-5 A janela</t>
  </si>
  <si>
    <t>P.12.000.041015</t>
  </si>
  <si>
    <t>Transformador de potência trifásico de 150kVA classe 15, a óleo</t>
  </si>
  <si>
    <t>P.12.000.041016</t>
  </si>
  <si>
    <t>Transformador de corrente, tensão 0,6 kV, 200 / 600-5A janela</t>
  </si>
  <si>
    <t>P.12.000.041017</t>
  </si>
  <si>
    <t>Transformador de corrente, tensão 0,6 kV 1000 / 1500-5A janela</t>
  </si>
  <si>
    <t>P.12.000.041021</t>
  </si>
  <si>
    <t>Transformador de potência trifásico de 75kVA classe 15kV, a óleo</t>
  </si>
  <si>
    <t>P.12.000.041024</t>
  </si>
  <si>
    <t>Transformador de comando 0,6 kV / 200 VA, 4AM4095</t>
  </si>
  <si>
    <t>P.12.000.041025</t>
  </si>
  <si>
    <t>Transformador de potência trifásico de 300kVA classe 15kV, a óleo</t>
  </si>
  <si>
    <t>P.12.000.041026</t>
  </si>
  <si>
    <t>Transformador de potência trifásico de 112,5kVA classe 15kV, a óleo</t>
  </si>
  <si>
    <t>P.12.000.041035</t>
  </si>
  <si>
    <t>Transformador de corrente 50-5 A até 150-5 A janela</t>
  </si>
  <si>
    <t>P.12.000.041038</t>
  </si>
  <si>
    <t>Transformador de potência trifásico de 500kVA, a seco com cabine</t>
  </si>
  <si>
    <t>P.12.000.041039</t>
  </si>
  <si>
    <t>Transformador de potência trifásico de 30 kVA, classe 1,2KV, a seco com cabine</t>
  </si>
  <si>
    <t>P.12.000.041042</t>
  </si>
  <si>
    <t>P.12.000.041046</t>
  </si>
  <si>
    <t>P.12.000.041063</t>
  </si>
  <si>
    <t>Transformador de potência trifásico de 750 kVA, classe 15 kV, IP33, 220V/127V, a seco</t>
  </si>
  <si>
    <t>P.12.000.041064</t>
  </si>
  <si>
    <t>P.12.000.041068</t>
  </si>
  <si>
    <t>P.12.000.041072</t>
  </si>
  <si>
    <t>P.12.000.041080</t>
  </si>
  <si>
    <t>Transformador trifásico a seco de 112,5 kVA, encapsulado em resina epóxi sob vácuo - 380/220V ou 220/127V</t>
  </si>
  <si>
    <t>P.12.000.041081</t>
  </si>
  <si>
    <t>Transformador trifásico a seco de 150 kVA/15kV, encapsulado resina epóxi sob vácuo, 220/127V-60Hz, tensão prim.13,8/13,2/12,6kV, lig. seg. estrela com neutro</t>
  </si>
  <si>
    <t>P.12.000.041612</t>
  </si>
  <si>
    <t>P.12.000.044670</t>
  </si>
  <si>
    <t>Bobina mínima para disjuntor óleo</t>
  </si>
  <si>
    <t>P.12.000.049751</t>
  </si>
  <si>
    <t>Supressor monofásico N/T, In &gt; ou = 20 kA, Imax. 65 até 80 kA, ref. LCL275V 90LA Slim, ou equivalente</t>
  </si>
  <si>
    <t>P.12.000.049753</t>
  </si>
  <si>
    <t>Supressor de surto monofásico, Fase-Terra, In 4 a 11 kA, Imax. de surto de 12 até 15 kA, ref. 722.B.010.127 / 220 fabricação Clamper, DPS15275 fabricação Steck ou equivalente</t>
  </si>
  <si>
    <t>P.12.000.049754</t>
  </si>
  <si>
    <t>Supressor de surto monofásico fase e terra, In &gt; ou = 20 kA, Imax. de surto de 50 até 80 kA, ref. Clamper, Steck, Enerbras ou equivalente</t>
  </si>
  <si>
    <t>P.12.000.049760</t>
  </si>
  <si>
    <t>P.12.000.090126</t>
  </si>
  <si>
    <t>Capacitor de potência trifásico de 10kVAr, para 220V, frequência de 60Hz, com suporte de fixação</t>
  </si>
  <si>
    <t>P.12.000.092019</t>
  </si>
  <si>
    <t>Transformador de potência trifásico de 1000kVA classe 15kV, a seco com cabine</t>
  </si>
  <si>
    <t>P.12.000.092146</t>
  </si>
  <si>
    <t>P.12.000.092147</t>
  </si>
  <si>
    <t>P.13.000.030521</t>
  </si>
  <si>
    <t>P.13.000.030526</t>
  </si>
  <si>
    <t>Régua com 8 tomadas 2P+T 250 V, com cabo tipo filtro de linha</t>
  </si>
  <si>
    <t>P.13.000.030527</t>
  </si>
  <si>
    <t>Régua com 12 tomadas 2P+T 250 V, com cabo tipo filtro de linha</t>
  </si>
  <si>
    <t>P.13.000.036121</t>
  </si>
  <si>
    <t>Suporte e variador de luminosidade rotativo até 1000W 127/220V, com placa, na cor branca ou marfim, ref. Linha Siena da Alumbra</t>
  </si>
  <si>
    <t>P.13.000.042203</t>
  </si>
  <si>
    <t>Tomada para telefone 4P padrão Telebras, c/placa</t>
  </si>
  <si>
    <t>P.13.000.042284</t>
  </si>
  <si>
    <t>Botão de comando duplo sem sinalização</t>
  </si>
  <si>
    <t>P.13.000.042285</t>
  </si>
  <si>
    <t>Placa com ou sem furo, em poliestireno de 4´x 2´, ref. modelo Silentoque da Pial ou equivalente</t>
  </si>
  <si>
    <t>P.13.000.042286</t>
  </si>
  <si>
    <t>Placa de 4´x 4´</t>
  </si>
  <si>
    <t>P.13.000.042289</t>
  </si>
  <si>
    <t>Botoeira comando liga-desliga sem sinalizador, ref. 3SB06 01-7BG</t>
  </si>
  <si>
    <t>P.13.000.042351</t>
  </si>
  <si>
    <t>Tomada para TV, tipo pino Jack, com placa, ref. linha Trii da Tramontina, Simon, Pial Legrand, ou equivalente</t>
  </si>
  <si>
    <t>P.13.000.042354</t>
  </si>
  <si>
    <t>Cigarra de embutir 50/60HZ até 127V, ref. PIAL 1140</t>
  </si>
  <si>
    <t>P.13.000.042461</t>
  </si>
  <si>
    <t>Botoeira com retenção para quadro/painel, ref. B C13 da Weg ou equivalente</t>
  </si>
  <si>
    <t>P.13.000.042540</t>
  </si>
  <si>
    <t>Tomada blindada VHF/UHF, CATV e FM, (divisor de sinais), frequ. 5Mhz a 1 GHz, ref. WT/275 TV/FM da Wadt, Force Line, Conecte, Multi, TMS ou equivalente</t>
  </si>
  <si>
    <t>P.13.000.045001</t>
  </si>
  <si>
    <t>Caixa de passagem em chapa 18, com tampa parafusada, 10 x 10 x 8 cm</t>
  </si>
  <si>
    <t>P.13.000.045002</t>
  </si>
  <si>
    <t>Caixa de passagem em chapa 18, com tampa parafusada, 15 x 15 x 8 cm</t>
  </si>
  <si>
    <t>P.13.000.045003</t>
  </si>
  <si>
    <t>Caixa de passagem em chapa 18, com tampa parafusada, 20 x 20 x 10 cm</t>
  </si>
  <si>
    <t>P.13.000.045005</t>
  </si>
  <si>
    <t>Caixa de passagem em chapa 18, com tampa parafusada, 30 x 30 x 12 cm</t>
  </si>
  <si>
    <t>P.13.000.045006</t>
  </si>
  <si>
    <t>P.13.000.045007</t>
  </si>
  <si>
    <t>Caixa de passagem em chapa 18, com tampa parafusada, 40 x 40 x 15 cm</t>
  </si>
  <si>
    <t>P.13.000.045008</t>
  </si>
  <si>
    <t>P.13.000.045009</t>
  </si>
  <si>
    <t>Caixa de passagem em chapa 18, com tampa parafusada, 50 x 50 x 15 cm</t>
  </si>
  <si>
    <t>P.13.000.045012</t>
  </si>
  <si>
    <t>Caixa de tomada pré-zincado a fogo/galvanizado e tampa basculante, 2 x (25 x 70 mm), ref. 145-01R da Mopa</t>
  </si>
  <si>
    <t>P.13.000.045013</t>
  </si>
  <si>
    <t>Caixa de tomada pré-zincado a fogo/galvanizado e tampa basculante, 3 x (25 x 70 mm), ref. 145-02R da Mopa</t>
  </si>
  <si>
    <t>P.13.000.045014</t>
  </si>
  <si>
    <t>Caixa de tomada pré-zincado a fogo/galvanizado e tampa basculante com rebaixo, 4 x (25 x 70 mm), ref. VL 4.38.4 da Valeman ou equivalente</t>
  </si>
  <si>
    <t>P.13.000.045021</t>
  </si>
  <si>
    <t>Caixa em PVC octogonal de 4´x 4´</t>
  </si>
  <si>
    <t>P.13.000.045028</t>
  </si>
  <si>
    <t>Tomada para telefone, tipo RJ11(2 fios)ref.09996 Pial</t>
  </si>
  <si>
    <t>P.13.000.045048</t>
  </si>
  <si>
    <t>Caixa de tomada 4´ x 4´ em alumínio, saída de Ø 3/4´ ou 1´ para piso, com anel de regulagem</t>
  </si>
  <si>
    <t>P.13.000.045049</t>
  </si>
  <si>
    <t>Placa/espelho em latão escovado 4´ x 4´, para 02 tomadas 2P+T</t>
  </si>
  <si>
    <t>P.13.000.045050</t>
  </si>
  <si>
    <t>Placa/espelho em latão escovado 4´ x 4´, para 01 tomada 2P+T</t>
  </si>
  <si>
    <t>P.13.000.045064</t>
  </si>
  <si>
    <t>Caixa de passagem para condicionamento de ar tipo Split de 39 x 22 x 6 cm, com saída de dreno único na vertical, sem tampa, ref. CPP-00-5U, Poloar ou equivalente</t>
  </si>
  <si>
    <t>P.13.000.045135</t>
  </si>
  <si>
    <t>Caixa estâmpada em chapa 18, de 4´ x 2´</t>
  </si>
  <si>
    <t>P.13.000.045136</t>
  </si>
  <si>
    <t>P.13.000.045137</t>
  </si>
  <si>
    <t>Caixa estâmpada em chapa 18, de 4´ x 4´</t>
  </si>
  <si>
    <t>P.13.000.045140</t>
  </si>
  <si>
    <t>P.13.000.045501</t>
  </si>
  <si>
    <t>Interruptor com 1 tecla (simples), com placa</t>
  </si>
  <si>
    <t>P.13.000.045502</t>
  </si>
  <si>
    <t>Interruptor com 1 tecla (paralelo), com placa</t>
  </si>
  <si>
    <t>P.13.000.045503</t>
  </si>
  <si>
    <t>Interruptor bipolar tecla dupla (simples) com placa</t>
  </si>
  <si>
    <t>P.13.000.045504</t>
  </si>
  <si>
    <t>Interruptor com 1 tecla dupla paralela e placa, ref. mod. 2108 da Pial</t>
  </si>
  <si>
    <t>P.13.000.045506</t>
  </si>
  <si>
    <t>Interruptor com 2 teclas (simples), com placa</t>
  </si>
  <si>
    <t>P.13.000.045507</t>
  </si>
  <si>
    <t>Interruptor com 2 teclas (simples/paralelo), placa</t>
  </si>
  <si>
    <t>P.13.000.045509</t>
  </si>
  <si>
    <t>Interruptor com 2 teclas (paralelo), com placa</t>
  </si>
  <si>
    <t>P.13.000.045512</t>
  </si>
  <si>
    <t>Interruptor com 3 teclas (simples), com placa</t>
  </si>
  <si>
    <t>P.13.000.045513</t>
  </si>
  <si>
    <t>Interruptor 3 teclas (2 simples / 1paralelo), com placa</t>
  </si>
  <si>
    <t>P.13.000.045514</t>
  </si>
  <si>
    <t>Interruptor 3 teclas (1simples 2 paralelo), com placa</t>
  </si>
  <si>
    <t>P.13.000.045559</t>
  </si>
  <si>
    <t>Caixa para tomada de energia, RJ, sobressalente, interruptor, espelho para rodapé duplo, 2x30x40 / 2x40x40 / 2x30x60mm, ref. 3112PT Real Perfil ou equivalente</t>
  </si>
  <si>
    <t>P.13.000.045564</t>
  </si>
  <si>
    <t>Pulsador 2A-250V para minuteria (lâmpada gravada) com placa, ref. 1103 da Pial Legrand ou equivalente</t>
  </si>
  <si>
    <t>P.13.000.045566</t>
  </si>
  <si>
    <t>P.13.000.045570</t>
  </si>
  <si>
    <t>Tomada 2P+T - 16 A de sobrepor, 380 / 440 V, ref. SN-3009 IP 44 da Steck + plugue ref. SN-3079 IP 44 da Steck</t>
  </si>
  <si>
    <t>P.13.000.045572</t>
  </si>
  <si>
    <t>Tomada 2P+T, 10A 250V, completa - ref. 054343 da Pial Legrand ou equivalente</t>
  </si>
  <si>
    <t>P.13.000.045573</t>
  </si>
  <si>
    <t>Tomada 2P+T, 20A - 250V, completa - ref. 054344 da Pial Legrand ou equivalente</t>
  </si>
  <si>
    <t>P.13.000.045574</t>
  </si>
  <si>
    <t>Conjunto 02 tomadas 2P+T 10A, completa - ref. 054345 da Pial Legrand ou equivalente</t>
  </si>
  <si>
    <t>P.13.000.045575</t>
  </si>
  <si>
    <t>Conjunto 01 interruptor simples e 01 tomada 2P+T 10A, completa - ref. 054346 da Pial Legrand ou equivalente</t>
  </si>
  <si>
    <t>P.13.000.045576</t>
  </si>
  <si>
    <t>Conjunto 02 interruptores simples e 01 tomada 2P+T 10A, completa - ref. 054348 da Pial Legrand ou equivalente</t>
  </si>
  <si>
    <t>P.13.000.045614</t>
  </si>
  <si>
    <t>Tomada industrial 3P+T, de 32 A para 220/240V, com carcaça, prensa cabos, aliviador de tensão e tampa trava, ref. S-4209 Steck ou equivalente</t>
  </si>
  <si>
    <t>P.13.000.050036</t>
  </si>
  <si>
    <t>Conector RJ-45, fêmea, categoria 6, ref. 50491 fabricação Policom, 6150 47 Pial Plus fabricação Legrand, ou equivalente</t>
  </si>
  <si>
    <t>P.13.000.062809</t>
  </si>
  <si>
    <t>Tomada de energia quadrada com rabicho, cor preta ou vermelha de 10 A, 250V, ref. VL 4.50.5.12/2PQ ou 4.50.5.12/2VQ da Valemam ou equivalente</t>
  </si>
  <si>
    <t>P.13.000.062816</t>
  </si>
  <si>
    <t>Poste condutor, pintura eletrostática, pd. 3,00m, suporte para tomada elétrica e RJ, ref. VL8.01 / VL.8.02/8.04 (poste/tomadas) Valeman, Real Perfil ou equivalente</t>
  </si>
  <si>
    <t>P.13.000.067507</t>
  </si>
  <si>
    <t>Plugue 2P+T de 10A 250V, ref. 615801 / 615811 / 615821 da Pial ou equivalente</t>
  </si>
  <si>
    <t>P.13.000.067508</t>
  </si>
  <si>
    <t>Plugue prolongador 2P+T 10 A 250 V, NBR 14136, ref. 615804 / 615814 / 615824 da Pial ou equivalente</t>
  </si>
  <si>
    <t>P.13.000.090396</t>
  </si>
  <si>
    <t>Botão sinalizador frontal, ref.3SB30 da SIEMENS</t>
  </si>
  <si>
    <t>P.13.000.091223</t>
  </si>
  <si>
    <t>P.13.000.091231</t>
  </si>
  <si>
    <t>Tomada industrial 3P+T de 63A, para 220/240V, ref. S-4549 fabricação Steck ou equivalente</t>
  </si>
  <si>
    <t>P.14.000.046003</t>
  </si>
  <si>
    <t>Lâmpada halógena Palito, base R7s bilateral 300W 110/220V, compr. 118mm; ref. 91750/91436 QuartzLine GE, ref. Haloline 64703/64701 Osram</t>
  </si>
  <si>
    <t>P.14.000.046502</t>
  </si>
  <si>
    <t>P.14.000.046503</t>
  </si>
  <si>
    <t>P.14.000.046507</t>
  </si>
  <si>
    <t>Lâmpada fluorescente tubular comum 16W, base Bipino, bilateral; ref. F016/CW-640 da Osram, TLDRS16W-CO-25 da Philips ou equivalente</t>
  </si>
  <si>
    <t>P.14.000.046508</t>
  </si>
  <si>
    <t>Lamp.fluor.compacta sem reator integrado,base G24d-2 18W-2U duplo, F18DBXT4/SPX41 ou 27 GE, DULUX D18W/21-840 ou 827 Osram, PL-C/2P 18W/840 ou 827 Philips ou equivalente</t>
  </si>
  <si>
    <t>P.14.000.046510</t>
  </si>
  <si>
    <t>Lâmp.fluor.tubular comum 20W, base Bipino bilateral; ref. Duramax Universal 85857 GE, L20 LDE Osram, TLTRS20W-ELD-25 Philips ou equivalente</t>
  </si>
  <si>
    <t>P.14.000.046511</t>
  </si>
  <si>
    <t>Lâmpada fluor.tubular comum 40W, base Bipino bilateral; ref. Universal 85858 GE, L40LDE Osram, TLTRS40W-ELD-25 Philips ou equivalente</t>
  </si>
  <si>
    <t>P.14.000.046512</t>
  </si>
  <si>
    <t>Lâmpada fluorescente tubular comum de 15W, base Bipino, Bilateral; ref. Convencional 29534 GE, L15-LD Osram, TLD15W-ELD-25 Philips ou equivalente</t>
  </si>
  <si>
    <t>P.14.000.046514</t>
  </si>
  <si>
    <t>Lâmpada fluor.compacta longa sem reator interado,base 2G11 36W-1U-longa,simples, DULUX L36W/21-840ou31/830 Osram, PL-L/4P36W/827ou840 Philips</t>
  </si>
  <si>
    <t>P.14.000.046518</t>
  </si>
  <si>
    <t>Lâmpada de vapor metálico tubular base G12 de 70W; ref. HCI-T 70 da Osram, CDM-T 70 da Philips ou equivalente</t>
  </si>
  <si>
    <t>P.14.000.046519</t>
  </si>
  <si>
    <t>Lâmpada vapor metálico tubular base G12 de 150W; ref. HCI-T 150 da Osram, CDM-T 150 da Philips ou equivalente</t>
  </si>
  <si>
    <t>P.14.000.046522</t>
  </si>
  <si>
    <t>P.14.000.046524</t>
  </si>
  <si>
    <t>Lâmpada incandescente halógena refletora PAR20, base E27 de 50W - 220V; ref. Halopar20 64832 Osram, PAR2050W230V25D da Philips, ou equivalente</t>
  </si>
  <si>
    <t>P.14.000.046532</t>
  </si>
  <si>
    <t>P.14.000.046535</t>
  </si>
  <si>
    <t>Lâmpada halógena com refletor dicróico de 50 W 12 V, ref. Decostar 51S da Osram ou equivalente</t>
  </si>
  <si>
    <t>P.14.000.046540</t>
  </si>
  <si>
    <t>Lâmpada fluorescente tubular, base bipino bilateral de 28 W, ref. T5 HE Lumilux, 28W/840 da Osram, TL5 Essential 28W/8401SL Philips, ou equivalente</t>
  </si>
  <si>
    <t>P.14.000.046547</t>
  </si>
  <si>
    <t>P.14.000.046609</t>
  </si>
  <si>
    <t>Lâmpada fluorescente compacta eletronica, base E27; tensão 220V; cor 6400K; com 65W de potência</t>
  </si>
  <si>
    <t>P.14.000.046614</t>
  </si>
  <si>
    <t>Lâmpada LED 13,5W, base E-27, cor branca quente ou fria, bivolt, temperatura 3.000K ou 6500K, fluxo luminoso mínimo de 1400lm</t>
  </si>
  <si>
    <t>P.14.000.046621</t>
  </si>
  <si>
    <t>Lâmpada fluorescente compacta sem reator integrado, base G24q-3 26W-2U duplo, ref. Dulux D/E 26W/827 ou 840 da Osram ou equivalente</t>
  </si>
  <si>
    <t>P.14.000.090454</t>
  </si>
  <si>
    <t>P.14.000.090586</t>
  </si>
  <si>
    <t>Lâmpada fluor.tubular comum 32W, base Bipino bilateral;ref.12028 GE, F032/CW-640 Osram, TLDRS32W-CO25 Philips ou equivalente</t>
  </si>
  <si>
    <t>P.14.000.090587</t>
  </si>
  <si>
    <t>Lâmpada fluor. tubular High Output 110W base Bipino duplo contado embutido, bilateral;ref. Daylight 12542 GE,L110LD/L110LDEHO Osram, equivalente</t>
  </si>
  <si>
    <t>P.14.000.091202</t>
  </si>
  <si>
    <t>Lâmpada fluorescente compacta sem reator integrado,base G-23 9W-1U simples, ref. BIAXS9W da GE, Dulux, S9W/41 da Osram ou equivalente</t>
  </si>
  <si>
    <t>P.14.000.091203</t>
  </si>
  <si>
    <t>Lâmpada fluor. compacta s/reator integrado, base G-24D-3 26W-2U duplo, F26DBXT4/SPX27ou41 GE, DULUX D26W/41-827 ou DULUX D Osram ou equivalente</t>
  </si>
  <si>
    <t>P.14.000.092178</t>
  </si>
  <si>
    <t>Lâmpada fluorescente compacta eletrônica com reator integrado com base E27; 9W-2U duplo 110/220V; Fluor 2U da FLC; Compacta dupla GE; Embalux, ou equivalente</t>
  </si>
  <si>
    <t>P.14.000.092179</t>
  </si>
  <si>
    <t>Lâmpada fluorescente compacta eletrônica reator integrado com base E27; 11W 2U duplo 110/220V; ref. Fluor 2U da FLC; Compacta dupla GE; Embalux, ou equivalente</t>
  </si>
  <si>
    <t>P.14.000.092180</t>
  </si>
  <si>
    <t>P.14.000.092181</t>
  </si>
  <si>
    <t>Lamp.fluor.compacta eletr.reator integrado base E27; 20W-3U triplo 110/220V;ref.Triple BIAX eletrônica GE, DULUX Energy Saver Osram, equivalente</t>
  </si>
  <si>
    <t>P.14.000.092182</t>
  </si>
  <si>
    <t>Lâmpada fluorescente compacta eletrônica, reator integrado, base E27; 23W-3U, 110/220V, ref. Triple BIAX eletrônica GE, Universal da Philips, equivalente</t>
  </si>
  <si>
    <t>P.14.000.092183</t>
  </si>
  <si>
    <t>P.14.000.092184</t>
  </si>
  <si>
    <t>P.14.000.092185</t>
  </si>
  <si>
    <t>Lâmpada vapor metálico tubular, base RX7s bilateral 70W, referência Arcstream MQI/70 GE, HQI-TS 70 Osram, MHN-TD70 Philips ou equivalente</t>
  </si>
  <si>
    <t>P.15.000.031414</t>
  </si>
  <si>
    <t>P.15.000.034061</t>
  </si>
  <si>
    <t>Luminária tipo embutir de 618x618mm, difusor em acrilico translúcido, para 4 lâmpadas fluorescentes tubulares 14/16/18W, ref. 2105 4xT26 Itaim ou equivalente</t>
  </si>
  <si>
    <t>P.15.000.034081</t>
  </si>
  <si>
    <t>Luminária retangular de sobrepor ou arandela tipo calha fechada difusor em acrílico para 1 lâmpada fluorescente 28/54W, ref. 3436-S e/ou 3436-A Itaim ou equiv.</t>
  </si>
  <si>
    <t>P.15.000.034084</t>
  </si>
  <si>
    <t>Luminária tipo sobrepor de 692x617mm, difusor em acrílico translucido, para 4 lâmpadas fluorescentes tubulares 14/16/18W, ref. 3105 4xT26 Itaim ou equivalente</t>
  </si>
  <si>
    <t>P.15.000.034101</t>
  </si>
  <si>
    <t>Luminária industrial pendente tipo calha aberta instalação em perfilado com gancho I-45 para 1/2 lâmpadas fluorescentes 14W, ref. 4012 Itaim ou equivalente</t>
  </si>
  <si>
    <t>P.15.000.034102</t>
  </si>
  <si>
    <t>Luminária industrial pendente tipo calha aberta instalação em perfilado com gancho I-45 para 1/2 lâmpadas fluorescentes 28/54W, ref. 4012 Itaim ou equivalente</t>
  </si>
  <si>
    <t>P.15.000.034104</t>
  </si>
  <si>
    <t>Luminária retangular de sobrepor tipo calha aberta com refletor e aletas parabólicas para 2 lâmpadas fluorescentes 28/54W, ref. 3005 da Itaim ou equivalente</t>
  </si>
  <si>
    <t>P.15.000.034106</t>
  </si>
  <si>
    <t>Luminária retagular de embutir tipo calha aberta com refletor em alumínio de alto brilho para 2 lâmpadas fluorescentes 28/54W, ref. 2007 da Itaim ou equivalente</t>
  </si>
  <si>
    <t>P.15.000.034109</t>
  </si>
  <si>
    <t>Luminária triangular de sobrepor tipo arandela para 1 lâmpada fluorescente compacta de 15/20/23W, ref. Morganita da Itaim ou equivalente</t>
  </si>
  <si>
    <t>P.15.000.034110</t>
  </si>
  <si>
    <t>Projetor sobrepor com foco orientável para lâmpada tubular vapor métalíco/sódio 400W, ref. Apiay-A da Itaim, F-5148 da Projeto, DI-727 da Repume ou equivalente</t>
  </si>
  <si>
    <t>P.15.000.034117</t>
  </si>
  <si>
    <t>P.15.000.034118</t>
  </si>
  <si>
    <t>P.15.000.034119</t>
  </si>
  <si>
    <t>P.15.000.034120</t>
  </si>
  <si>
    <t>P.15.000.034121</t>
  </si>
  <si>
    <t>P.15.000.045618</t>
  </si>
  <si>
    <t>P.15.000.046012</t>
  </si>
  <si>
    <t>Luminária quadrada de embutir tipo calha aberta com aletas planas para 2 lâmpadas fluorescentes compactas de 18/26W, ref. Safira da Itaim ou equivalente</t>
  </si>
  <si>
    <t>P.15.000.046028</t>
  </si>
  <si>
    <t>Projetor retangular fechado, com alojamento para reator, para lâmpada vapor metálico ou de sódio de 150 a 400 W, ref. Tropico TPE3170 ou equivalente</t>
  </si>
  <si>
    <t>P.15.000.046030</t>
  </si>
  <si>
    <t>Braço em tubo de ferro galvanizado a fogo, de 1´ x 1,00m, para fixação de uma luminária externa, ref. Trópico, ou equivalente</t>
  </si>
  <si>
    <t>P.15.000.046031</t>
  </si>
  <si>
    <t>Luminária redonda de embutir com difusor recuado para 1 ou 2 lâmpadas fluorescentes compactas de 15/18/20/23/26W, ref. Âmbar da Itaim ou equivalente</t>
  </si>
  <si>
    <t>P.15.000.046045</t>
  </si>
  <si>
    <t>P.15.000.046046</t>
  </si>
  <si>
    <t>P.15.000.046047</t>
  </si>
  <si>
    <t>Projetor retangular fechado, ref. Projeto F5096</t>
  </si>
  <si>
    <t>P.15.000.046048</t>
  </si>
  <si>
    <t>Projetor retangular fechado para lâmpadas vapor metálico e vapor de sódio 250/400W</t>
  </si>
  <si>
    <t>P.15.000.046049</t>
  </si>
  <si>
    <t>Projetor cônico fechado, para lâmpadas v. metálico e v. sódio 250/400W, mista 250/500W, ref.TPE320/4 Tropico, DI-295 Repume ou equivalente</t>
  </si>
  <si>
    <t>P.15.000.046064</t>
  </si>
  <si>
    <t>Luminária retangular de sobrepor tipo calha aberta para 2 lâmpadas fluorescentes tubulares de 32W, ref. CN10-S232 da Lumicenter ou equivalente</t>
  </si>
  <si>
    <t>P.15.000.046068</t>
  </si>
  <si>
    <t>Luminária retangular de sobrepor tipo calha aberta para 4 lâmpadas fluorescentes tubulares de 32W, ref. CN10-S432 da Lumicenter ou equivalente</t>
  </si>
  <si>
    <t>P.15.000.046071</t>
  </si>
  <si>
    <t>Luminária retangular de sobrepor tipo calha aberta com refletor em alumínio de alto brilho para 2 lâmpadas fluorescentes 32/36W, ref. 3540 Itaim ou equivalente</t>
  </si>
  <si>
    <t>P.15.000.046093</t>
  </si>
  <si>
    <t>P.15.000.046106</t>
  </si>
  <si>
    <t>Luminária fechada retangular tipo pétala pequena, com alojamento para reator, ref. DP-2198-01, DP-2198-02 da Projeto ou equivalente</t>
  </si>
  <si>
    <t>P.15.000.046107</t>
  </si>
  <si>
    <t>Luminária fechada retangular tipo pétala grande, com alojamento para reator, ref. DP-2305-01 da Projeto</t>
  </si>
  <si>
    <t>P.15.000.046109</t>
  </si>
  <si>
    <t>Plafon de plástico e/ou PVC, para acabamento de ponto de luz, com soquete E-27, ref. PF1 ou PF2 da Wetzel</t>
  </si>
  <si>
    <t>P.15.000.046171</t>
  </si>
  <si>
    <t>Luminária tipo ´Spot´ para trilho, foco orientável, corppo em alumínio pintado, refletor em alumínio anodizado, para uma lâmpada halógena PAR30 de 75 W</t>
  </si>
  <si>
    <t>P.15.000.046175</t>
  </si>
  <si>
    <t>Luminária quadrada de embutir tipo calha aberta refletor e aleta parabólicas em alumínio para 4 lâmpadas fluorescentes 14/16/18W, ref. 2003 Itaim ou equivalente</t>
  </si>
  <si>
    <t>P.15.000.046177</t>
  </si>
  <si>
    <t>Luminária de embutir redonda com foco orientável e acessório antiofuscante, para 1 lâmpada dicróica de 50 W, ref. IPY da Itaim</t>
  </si>
  <si>
    <t>P.15.000.046240</t>
  </si>
  <si>
    <t>Luminária tipo arandela para lâmpada vapor metálico de 250W ou 400 W, referência ES11-S1E40 da Lumicenter ou equivalente</t>
  </si>
  <si>
    <t>P.15.000.046252</t>
  </si>
  <si>
    <t>P.15.000.046347</t>
  </si>
  <si>
    <t>Luminária redonda de embutir com refletor em alumínio jateado para 2 lâmpadas fluorescentes compactas duplas de 18/26W, ref. Ouro E da Itaim ou equivalente</t>
  </si>
  <si>
    <t>P.15.000.046348</t>
  </si>
  <si>
    <t>Luminária retangular de embutir assimétrica para 1 lâmpada fluorescente tubular de 14W, ref. 2527 da Itaim ou equivalente</t>
  </si>
  <si>
    <t>P.15.000.046349</t>
  </si>
  <si>
    <t>P.15.000.046351</t>
  </si>
  <si>
    <t>Luminária retangular de embutir tipo calha aberta com refletor assimétrico em alumínio para 2 lâmpadas fluorescentes 28/54W, ref. 2517 Itaim ou equivalente</t>
  </si>
  <si>
    <t>P.15.000.046568</t>
  </si>
  <si>
    <t>P.15.000.046585</t>
  </si>
  <si>
    <t>Luminária industrial pendente refletor prismático sem alojamento para reator, lâmpadas sódio/metálico/mista 150/250/400W, ref. DI-850 e DI-855 da Repume</t>
  </si>
  <si>
    <t>P.15.000.046586</t>
  </si>
  <si>
    <t>P.15.000.049559</t>
  </si>
  <si>
    <t>Laço lateral duplo para cabo 4 15kV</t>
  </si>
  <si>
    <t>P.15.000.049560</t>
  </si>
  <si>
    <t>Laço pre-formado de topo para cabo CA 4 AWG</t>
  </si>
  <si>
    <t>P.15.000.090205</t>
  </si>
  <si>
    <t>P.15.000.090331</t>
  </si>
  <si>
    <t>P.15.000.091173</t>
  </si>
  <si>
    <t>Luminária blindada oval de sobrepor em alumínio fundido ou arandela, para lâmpada fluorescente compacta</t>
  </si>
  <si>
    <t>P.15.000.091242</t>
  </si>
  <si>
    <t>Luminária blindada de sobrepor ou pendente para 1 lâmpada fluorescente 32/36/40 W, ref. HT 01S132 da Lumicenter ou equivalente</t>
  </si>
  <si>
    <t>P.15.000.091243</t>
  </si>
  <si>
    <t>Luminária blindada de sobrepor ou pendente para 2 lâmpadas fluorescentes 32/36/40 W, ref. HT01S232 da Lumicenter ou equivalente</t>
  </si>
  <si>
    <t>P.15.000.091298</t>
  </si>
  <si>
    <t>Luminária retangular de embutir tipo calha fechada com difusor plano em acrílico para 2 lâmpadas fluorescentes de 28/32/36/54W, ref. 2109 Itaim ou equivalente</t>
  </si>
  <si>
    <t>P.15.000.091336</t>
  </si>
  <si>
    <t>Luminária retangular de sobrepor tipo calha fechada difusor em acrílico translúcido para 2 lâmpadas fluorescentes 28/32/36/54W, ref. 3024 Itaim ou equivalente</t>
  </si>
  <si>
    <t>P.15.000.092133</t>
  </si>
  <si>
    <t>P.15.000.092173</t>
  </si>
  <si>
    <t>P.15.000.092174</t>
  </si>
  <si>
    <t>Suporte tubular para 1 pétala, ref. TPC 105/1 90° da Trópico; Ilumatic ou DTS-1-60 Repume</t>
  </si>
  <si>
    <t>P.15.000.092175</t>
  </si>
  <si>
    <t>Suporte tubular para 2 pétalas, ref. TPC 105/2 180° da Trópico, Ilumatic ou DTS-2-60 Repume</t>
  </si>
  <si>
    <t>P.15.000.092177</t>
  </si>
  <si>
    <t>Suporte tubular para 4 pétalas, ref. TPC 105/4 90° da Trópico, Ilumatic ou DTS-4-60 Repume</t>
  </si>
  <si>
    <t>P.16.000.067014</t>
  </si>
  <si>
    <t>Bloco autônomo de iluminação emergência, autonomia mínima 1 hora, completo, duas lâmpadas 11W, ref. Fluxoon 2x11 Aureon, F-2x11W Gevi Gamma ou equivalente</t>
  </si>
  <si>
    <t>P.16.000.067033</t>
  </si>
  <si>
    <t>Bloco autônomo de iluminação emergência, autonomia mínima 3 horas, completo, com 2 faróis 21/55W, ref. H-110 Gevi Gamma, BPF-55 Unitron, Aureonlux BLH-55 Aureon</t>
  </si>
  <si>
    <t>P.16.000.091001</t>
  </si>
  <si>
    <t>Módulo para adaptação de luminária de emergência, autonomia 90 minutos para lâmpada fluorescente de 32W</t>
  </si>
  <si>
    <t>P.16.000.091030</t>
  </si>
  <si>
    <t>Central de detecção e alarme de incêndio, autonomia de 1 hora para 12 laços, 220V/12V</t>
  </si>
  <si>
    <t>P.16.000.091342</t>
  </si>
  <si>
    <t>Central para iluminação de emergência, completa (incluso 9 baterias de 150A - 1h30min), de 5000 a 7500 W, ref. UNILAMP USE 110/7000 Unitron, ou equivalente</t>
  </si>
  <si>
    <t>P.16.000.091343</t>
  </si>
  <si>
    <t>Luminária para unidade centralizada pendente, completa, com duas lâmpadas fluorescentes compactas 9W, ref. PL 9W, LFA-18D/2F da Aureon, LM-12.02.09 da Unitron</t>
  </si>
  <si>
    <t>P.16.000.091345</t>
  </si>
  <si>
    <t>Luminária para unidade centralizada de sobrepor, completa, com lâmpada fluorescente de 15W, PL 15W,  ref. G45 da Gevigama ou equivalente</t>
  </si>
  <si>
    <t>P.16.000.091551</t>
  </si>
  <si>
    <t>Central de iluminação de emergência com autonomia de 1 hora até 240W, ref. BF/42 da unilamp, ILU300P/12V da Gevi Gamma, CIE 12/360 da Aureon ou equivalente</t>
  </si>
  <si>
    <t>P.16.000.092142</t>
  </si>
  <si>
    <t>Luminária p/ balizamento ou aclaramento, sobrepor completa, com lâmpada fluorescente compacta, PL 9W, ref. LFA-9/D Aureon, LM220.0109F Unitron ou equivalente</t>
  </si>
  <si>
    <t>P.17.000.030001</t>
  </si>
  <si>
    <t>Unidade gerenciadora digital de vídeo em rede (NVR) de até 8 câmeras IP em Full HD a 30FPS, armazenamento de 6 TB, 1 interface de rede Fast Ethernet. Referência NVD 1008 P da Intelbrás ou equivalente.</t>
  </si>
  <si>
    <t>P.17.000.030003</t>
  </si>
  <si>
    <t>Unidade gerenciadora digital de vídeo em rede (NVR) de até 16 câmeras IP em Full HD a 30FPS, armazen. de 12 TB, 1 interface de rede Gigabit Ethernet e 4 entradas de alarme. Ref. NVD 3016 P da Intelbrás ou equivalente</t>
  </si>
  <si>
    <t>P.17.000.030005</t>
  </si>
  <si>
    <t>Unidade gerenciadora digital vídeo em rede (NVR) de até 32 câmeras IP em Full HD a 30FPS, armazenamento de 48 TB, 2 interface de rede Gigabit Ethernet e 16 entradas de alarme. Referência NVD 7032 da Intelbrás ou equivalente</t>
  </si>
  <si>
    <t>P.17.000.030502</t>
  </si>
  <si>
    <t>Fonte de alimentação universal bivolt com saída de 24V 1,5A 35W</t>
  </si>
  <si>
    <t>P.17.000.030515</t>
  </si>
  <si>
    <t>P.17.000.030518</t>
  </si>
  <si>
    <t>Guia organizadora de cabos para rack, 019´ 1U</t>
  </si>
  <si>
    <t>P.17.000.030520</t>
  </si>
  <si>
    <t>Rack fechado, ventilado padrão metálico, 19 x 20 Us x 470 mm, ref. Carthom´s</t>
  </si>
  <si>
    <t>P.17.000.030522</t>
  </si>
  <si>
    <t>P.17.000.030523</t>
  </si>
  <si>
    <t>P.17.000.030524</t>
  </si>
  <si>
    <t>P.17.000.030525</t>
  </si>
  <si>
    <t>P.17.000.030531</t>
  </si>
  <si>
    <t>P.17.000.030537</t>
  </si>
  <si>
    <t>P.17.000.030538</t>
  </si>
  <si>
    <t>P.17.000.030550</t>
  </si>
  <si>
    <t>P.17.000.030555</t>
  </si>
  <si>
    <t>Módulo isolador, módulo endereçador para áudio visual, ref. Global/AS modelo LSCISO ou equivalente</t>
  </si>
  <si>
    <t>P.17.000.030562</t>
  </si>
  <si>
    <t>Câmera fixa colorida compacta, resolução 1/3 Megapixels, tipo Mini com lente varifocal, para áreas internas e externas, ref. Vip S3120 IP Mini Bullet 1.3MP da Intelbras, IP GSIP1300TVP Bullet da Giga ou equivalente</t>
  </si>
  <si>
    <t>P.17.000.030563</t>
  </si>
  <si>
    <t>Câmera Dome IP HD 1.3MP, para áreas internas e externas, função WDR, com lente varifocal, possui função SIP (video chamadas), ref. Câmera IP dome HD VIP E4220Z fabricação Intelbras, GV EDR2100-0F fabricação Geovision ou equivalente</t>
  </si>
  <si>
    <t>P.17.000.030575</t>
  </si>
  <si>
    <t>Câmara fixa com domo e suporte de fixação, sensor de imagem CMOS, função WDR e IP 66; ref. NDI-50022-V3 da Bosch ou equivalente</t>
  </si>
  <si>
    <t>P.17.000.030578</t>
  </si>
  <si>
    <t>Switch Gigabit para servidor central, 24 portas frontais e 2 portas SFP, capacidade de 10100/1000, função cascateamento, 1 slot mód. empilhamento. Referência HP 2920-24G mod. J9726A ou equivalente.</t>
  </si>
  <si>
    <t>P.17.000.030580</t>
  </si>
  <si>
    <t>P.17.000.030581</t>
  </si>
  <si>
    <t>Bandeja deslizante para Rack de 19" padrão, com profundidade de 770 mm</t>
  </si>
  <si>
    <t>P.17.000.030583</t>
  </si>
  <si>
    <t>P.17.000.030584</t>
  </si>
  <si>
    <t>P.17.000.030586</t>
  </si>
  <si>
    <t>Mesa controladora híbrida para até 32 câmeras IPs com teclado e joystick, compátivel com sistema de CFTV, IP ou analógico. Referência modelo VTN-2000 da Intelbrás ou equivalente</t>
  </si>
  <si>
    <t>P.17.000.030587</t>
  </si>
  <si>
    <t>P.17.000.030600</t>
  </si>
  <si>
    <t>Central PABX híbrida de telefonia para 8 linhas tronco e 128 ramais (digital e analógico), recurso PBX-Networking, ref. KX-TDE600 IP Panasonic ou equivalente</t>
  </si>
  <si>
    <t>P.17.000.030601</t>
  </si>
  <si>
    <t>Central PABX híbrida de telefonia para 8 linhas tronco+128 ramais (digital e analógico), ref. Impacta 220 Intelbras, Impacta 300 Intelbras ou equivalente</t>
  </si>
  <si>
    <t>P.17.000.030700</t>
  </si>
  <si>
    <t>Sinalizador audiovisual endereçável com LEDs pulsantes do tipo flash, ref. SAV-E da Firemac, VALKYRIE A da Global Fire ou equivalente</t>
  </si>
  <si>
    <t>P.17.000.030701</t>
  </si>
  <si>
    <t>P.17.000.030702</t>
  </si>
  <si>
    <t>Repetidor de Sinal I/I e V/I</t>
  </si>
  <si>
    <t>P.17.000.030703</t>
  </si>
  <si>
    <t>Sensor de temperatura ambiente PT100 2 fios</t>
  </si>
  <si>
    <t>P.17.000.030704</t>
  </si>
  <si>
    <t>Transmissor de Pressão Diferencial, operação de 0 a 750 Pa</t>
  </si>
  <si>
    <t>P.17.000.030705</t>
  </si>
  <si>
    <t>Controlador lógico programável 16 entradas/16 saídas</t>
  </si>
  <si>
    <t>P.17.000.030706</t>
  </si>
  <si>
    <t>P.17.000.030707</t>
  </si>
  <si>
    <t>Módulo de expansão para 8 de entradas e saídas digitais</t>
  </si>
  <si>
    <t>P.17.000.030708</t>
  </si>
  <si>
    <t>Módulos de expansão para 4 canais de saídas analógicas</t>
  </si>
  <si>
    <t>P.17.000.030709</t>
  </si>
  <si>
    <t>Pressostato diferencial para ar condicionado, tensão nominal 1A, 24VAC, 50/60Hz, pressão diferencial 55 a 414kPa; ref. A-DPS-03-2-N da Slic equipamentos, SP74JA da Actua Controls ou equivalente</t>
  </si>
  <si>
    <t>P.17.000.030710</t>
  </si>
  <si>
    <t>Termostato de segurança 90-110C, ref. BT-TRL-90110 da Slic equipamentos, LS1 da Actua Controls ou equivalente</t>
  </si>
  <si>
    <t>P.17.000.030711</t>
  </si>
  <si>
    <t>Transmissor de pressão 0-10Bar, conexão de 1/4" , sinal de 4-20mA, ref. 628-10-GH-P1-E1-S1 da Slic equipamentos, MBS1700-10 da Actua Controls ou equivalente</t>
  </si>
  <si>
    <t>P.17.000.030712</t>
  </si>
  <si>
    <t>Transmissor de temperatura/umidade para dutos 3% 4-20 mA, ref. RHP-3D11 da Slic equipamentos, ou equivalente</t>
  </si>
  <si>
    <t>P.17.000.031489</t>
  </si>
  <si>
    <t>Central PABX híbrida de telefonia para 08 linhas tronco + 24  ramais (01 digital e 23 analógicos), ref. Intelbras Impacta 40, Intelbras Impacta 68, Panasonic KXTES 32 ou equivalente.</t>
  </si>
  <si>
    <t>P.17.000.031490</t>
  </si>
  <si>
    <t>Switch Gigabit 24 portas 10/100/1000 Base TX Layer 2 mínimo com porta de saída em fibra</t>
  </si>
  <si>
    <t>P.17.000.031495</t>
  </si>
  <si>
    <t>P.17.000.035701</t>
  </si>
  <si>
    <t>Porteiro eletrônico com 1 interfone, ref. Amelco AM-M100</t>
  </si>
  <si>
    <t>P.17.000.035705</t>
  </si>
  <si>
    <t>Sistema eletrônico de automatização de portão deslizante, para esforço maior de 800kg e até 1400 kg, mono 220 V, com 3 controles de acesso; ref. EURUS 1400 fabricação PPA ou equivalente - instalado</t>
  </si>
  <si>
    <t>P.17.000.035713</t>
  </si>
  <si>
    <t>Sistema eletrônico de automatização de portão deslizante, para esforços até 800 kg, mono 220 V, com 2 controles de acesso; ref. Eurus Stell 1/2´ Jet Flex ou equivalente - instalado</t>
  </si>
  <si>
    <t>P.17.000.041097</t>
  </si>
  <si>
    <t>Inversor de Frequência, com potência de 50 CV, 220 volts, referência Weg ou equivalente</t>
  </si>
  <si>
    <t>P.17.000.041098</t>
  </si>
  <si>
    <t>Inversor de Frequência, com potência de 25 a 30 CV, referência Weg ou equivalente</t>
  </si>
  <si>
    <t>P.17.000.041119</t>
  </si>
  <si>
    <t>Dispositivo de partida ´Soft Starter´ para motor 220 V, trifásico de 40cv, ref. SSW070130T5SZ da Weg ou equivalente</t>
  </si>
  <si>
    <t>P.17.000.041120</t>
  </si>
  <si>
    <t>Dispositivo Soft Starter para motor 15 cv, trifásico 220 V, ref. SSW070045T5SZ da Weg ou equivalente</t>
  </si>
  <si>
    <t>P.17.000.041121</t>
  </si>
  <si>
    <t>Dispositivo Soft Starter para motor 25 cv, trifásico 220 V, ref. SSW070085T5SZ da Weg ou equivalente</t>
  </si>
  <si>
    <t>P.17.000.042200</t>
  </si>
  <si>
    <t>Inversor de frequência para variação de velocidade em motores, potência de 0,25 a 20 cv, ref. CFW08 - 0300T3848PSZ da Weg ou equivalente</t>
  </si>
  <si>
    <t>P.17.000.042462</t>
  </si>
  <si>
    <t>Alarme sonoro bitonal de 220V, para painel de comando, ref. 104/220 B Cutler Hammer ou equivalente</t>
  </si>
  <si>
    <t>P.17.000.042521</t>
  </si>
  <si>
    <t>Detector óptico de fumaça endereçável, com base de fixação, ref. BH-300 da Kidde, Protege ou equivalente</t>
  </si>
  <si>
    <t>P.17.000.042522</t>
  </si>
  <si>
    <t>Distribuidor interno óptico para 1 U 24 fibras (DIO) B48, para montagem em rack 19"/ 23"</t>
  </si>
  <si>
    <t>P.17.000.042523</t>
  </si>
  <si>
    <t>Adaptador, modelo MM (62,5) SC-SPC, MM (62,5) LC-SPC ou MM (62,5) ST-ST-SPC ou equivalente, para distribuidor interno óptico 24 fibras (DIO) B48</t>
  </si>
  <si>
    <t>P.17.000.042527</t>
  </si>
  <si>
    <t>P.17.000.042538</t>
  </si>
  <si>
    <t>Divisor interno com 1 entrada e 2 saídas 75 Ohms, ref. WDI/275 Wadt ou equivalente</t>
  </si>
  <si>
    <t>P.17.000.042539</t>
  </si>
  <si>
    <t>Divisor interno com 1 entrada e 4 saídas 75 Ohms, ref. WDI/475 Wadt ou equivalente</t>
  </si>
  <si>
    <t>P.17.000.042541</t>
  </si>
  <si>
    <t>Amplificador de potência, 50 dB, p/ VHF e CATV, frequencia 40 a 550 MHz, ref. WCATV Wadt ou equivalente</t>
  </si>
  <si>
    <t>P.17.000.042551</t>
  </si>
  <si>
    <t>P.17.000.042561</t>
  </si>
  <si>
    <t>Antena parabólica multiponto e receptor analógico, ref. Antena Elsys, Century, ou equivalente; Receptor Petit Etrs39, Nano Box Vr Century ou equivalente; com controle remoto</t>
  </si>
  <si>
    <t>P.17.000.042562</t>
  </si>
  <si>
    <t>Filtro passivo e misturador de sinais VHF / UHF / CATV, ref. PQMB-2300B da Proeletronic ou equivalente</t>
  </si>
  <si>
    <t>P.17.000.042563</t>
  </si>
  <si>
    <t>Modulador de canais modelo ágil, ref. PQMO 2600 da Proeletronic ou equivalente</t>
  </si>
  <si>
    <t>P.17.000.042564</t>
  </si>
  <si>
    <t>Receptor de sinais via satélite para 8 canais (rack), ref. PQRK-2308 da Proeletronic ou equivalente</t>
  </si>
  <si>
    <t>P.17.000.042566</t>
  </si>
  <si>
    <t>Amplificador transistorizado de linha VHF (50 a 220 MHz, 50 dB) ou UHF (470 a 800 MHz, 48 dB), nível de saída 1, 4 e 8 canais, conectores de saída F-fêmea - 110/220V</t>
  </si>
  <si>
    <t>P.17.000.042591</t>
  </si>
  <si>
    <t>P.17.000.046322</t>
  </si>
  <si>
    <t>Sensor de presença infravermelho passivo e microondas sem fio, alcance 12m, frequência 433,92Mhz, cobertura 90°, ref. Intelbras IVP2000 SR ou equivalente</t>
  </si>
  <si>
    <t>P.17.000.050018</t>
  </si>
  <si>
    <t>Transceptor Gigabit SX conectável de formato pequeno (SFP), referência HP X121 1G SFP LC SX Transceiver da empresa HP ou equivalente</t>
  </si>
  <si>
    <t>P.17.000.050162</t>
  </si>
  <si>
    <t>Sistema ininterrupto de energia monofásico (no break) de 5 a 7,5 kVA (110 / 120 V), autonomia 15 minutos</t>
  </si>
  <si>
    <t>P.17.000.050167</t>
  </si>
  <si>
    <t>Sistema ininterrupto de energia monofásico de 2 kVA (127 / 127 V), autonomia 40 minutos</t>
  </si>
  <si>
    <t>P.17.000.050178</t>
  </si>
  <si>
    <t>Sistema ininterrupto de energia trifásico de 10 kVA (220 / 220 V), autonomia 15 minutos</t>
  </si>
  <si>
    <t>P.17.000.050179</t>
  </si>
  <si>
    <t>Sistema ininterrupto de energia trifásico de 20 kVA (220 / 208 / 108 V), autonomia 15 minutos</t>
  </si>
  <si>
    <t>P.17.000.050181</t>
  </si>
  <si>
    <t>Sistema ininterrupto de energia trifásico (on line) de 15 kVA (208 / 110 V), autonomia 15 minutos</t>
  </si>
  <si>
    <t>P.17.000.050183</t>
  </si>
  <si>
    <t>Sistema ininterrupto de energia monofásico (on line) de 5 kVA (220 / 110 V), com autonomia 15 minutos</t>
  </si>
  <si>
    <t>P.17.000.050186</t>
  </si>
  <si>
    <t>Sistema ininterrupto de energia, monofásico (no break) de 600 VA (127 / 127 V, com autonomia de 10 a 15 minutos</t>
  </si>
  <si>
    <t>P.17.000.050192</t>
  </si>
  <si>
    <t>Sistema ininterrupto de energia trifásico de 10 kVA (220 / 110 V), autonomia 2 horas</t>
  </si>
  <si>
    <t>P.17.000.050208</t>
  </si>
  <si>
    <t>Estabilizador eletrônico de tensão, trifásico, com potência de 40 kVA (220/110V)</t>
  </si>
  <si>
    <t>P.17.000.050214</t>
  </si>
  <si>
    <t>Sistema ininterrupto de energia trifásico on line, de 20 kVA (220/127V), automação 15 minutos</t>
  </si>
  <si>
    <t>P.17.000.050215</t>
  </si>
  <si>
    <t>Sistema ininterrupto de energia trifásico on line, de 60 kVA (220/127V), automação 15 minutos</t>
  </si>
  <si>
    <t>P.17.000.050218</t>
  </si>
  <si>
    <t>Sistema ininterrupto de energia trifásico on line, de 80 kVA (220/127V), automação 15 minutos</t>
  </si>
  <si>
    <t>P.17.000.050220</t>
  </si>
  <si>
    <t>Sistema ininterrupto de energia, trifásico de 20 kVA, no break, entrada 380 V e saída 220 V, com autonomia de 15 minutos</t>
  </si>
  <si>
    <t>P.17.000.050224</t>
  </si>
  <si>
    <t>Sistema ininterrupto de energia ´on line´ senoidal de 50 kVA (220/110 V), com automação de 15 minutos</t>
  </si>
  <si>
    <t>P.17.000.050225</t>
  </si>
  <si>
    <t>Sistema ininterrupto de energia, trifásico on line senoidal de 5 kVA (220/110 V), com automação de 15 minutos</t>
  </si>
  <si>
    <t>P.17.000.050226</t>
  </si>
  <si>
    <t>Sistema ininterrupto de energia, trifásico on line senoidal de 10 kVA (220/110 V), com autonomia de 15 minutos</t>
  </si>
  <si>
    <t>P.17.000.050231</t>
  </si>
  <si>
    <t>P.17.000.067301</t>
  </si>
  <si>
    <t>Bloco de ligação com engate rápido para 10 pares com suporte BER-10</t>
  </si>
  <si>
    <t>P.17.000.090534</t>
  </si>
  <si>
    <t>Destravador magnético eletroimã (sem fonte), para porta corta-fogo de 24 Vcc, ref. Gevi Gamma ou equivalente</t>
  </si>
  <si>
    <t>P.17.000.090899</t>
  </si>
  <si>
    <t>P.17.000.091007</t>
  </si>
  <si>
    <t>P.17.000.091009</t>
  </si>
  <si>
    <t>P.17.000.091031</t>
  </si>
  <si>
    <t>Sirene tipo corneta de 12V</t>
  </si>
  <si>
    <t>P.17.000.091404</t>
  </si>
  <si>
    <t>Aparelho telefônico multifrequencial, análogico, teclas: FLASH, HOOK, PAUSE, LND e MODE, constrole discagem em pulso e tom, controle de volume em 3 níveis</t>
  </si>
  <si>
    <t>P.17.000.091560</t>
  </si>
  <si>
    <t>Sirene eletrônica em caixa metálica de 12 / 24 Volts</t>
  </si>
  <si>
    <t>P.17.000.091621</t>
  </si>
  <si>
    <t>Cancela automática com gabinete aço e barreira em alumínio até 3,50 m</t>
  </si>
  <si>
    <t>P.17.000.092197</t>
  </si>
  <si>
    <t>Estabilizador eletrônico de tensão monofásico com potência, 5 kVA</t>
  </si>
  <si>
    <t>P.17.000.092199</t>
  </si>
  <si>
    <t>Estabilizador eletrônico de tensão monofásico com potência, 10 kVA</t>
  </si>
  <si>
    <t>P.17.000.092292</t>
  </si>
  <si>
    <t>Controlador de acesso com identificação por impressão digital (biometria) e software de gerenciamento, ref. Biometrix 500 plus da Trix ou equivalente</t>
  </si>
  <si>
    <t>P.17.000.092764</t>
  </si>
  <si>
    <t>Central alarme microprocessada para até 125 zonas, ref. Endereçavel FP-01 da Gevi Gamma ou equivalente</t>
  </si>
  <si>
    <t>P.17.000.092765</t>
  </si>
  <si>
    <t>Repetidora sinais do painel sinóptico para central</t>
  </si>
  <si>
    <t>P.17.000.092771</t>
  </si>
  <si>
    <t>Detector microprocessado metais tipo portal, modelo MAGXXI linha 300 / 3P da Magnetec; modelo DMP-01/MP da Prielou equivalente</t>
  </si>
  <si>
    <t>P.18.000.042305</t>
  </si>
  <si>
    <t>Placa de advertencia em chapa 18, nas dimensões 400 x 300 mm, ´PERIGO ALTA TENSAO´</t>
  </si>
  <si>
    <t>P.18.000.042526</t>
  </si>
  <si>
    <t>P.18.000.045100</t>
  </si>
  <si>
    <t>P.18.000.045101</t>
  </si>
  <si>
    <t>Caixa de medição tipo ´M´ externa de (900x1200x270)mm, padrão Eletropaulo</t>
  </si>
  <si>
    <t>P.18.000.045102</t>
  </si>
  <si>
    <t>Caixa para seccionadora tipo ´T´, (900x600x250)mm, padrão Eletropaulo</t>
  </si>
  <si>
    <t>P.18.000.045103</t>
  </si>
  <si>
    <t>Caixa de medição tipo II, (300 x 560 x 200)mm, padrão concessionárias</t>
  </si>
  <si>
    <t>P.18.000.045106</t>
  </si>
  <si>
    <t>Caixa de medição externa tipo ´N´ (1300x1200x270)mm, padrão Eletropaulo</t>
  </si>
  <si>
    <t>P.18.000.045108</t>
  </si>
  <si>
    <t>Caixa de proteção para TC, em chapa 14, (1000x750x300) mm, padrão CPFL</t>
  </si>
  <si>
    <t>P.18.000.045109</t>
  </si>
  <si>
    <t>Caixa de medição externa tipo ´L´ (900x600x270)mm, padrão Eletropaulo</t>
  </si>
  <si>
    <t>P.18.000.045110</t>
  </si>
  <si>
    <t>Caixa de medição ´A1´para cabine primária (1000x1000x300)mm, padrão Eletropaulo</t>
  </si>
  <si>
    <t>P.18.000.045111</t>
  </si>
  <si>
    <t>Caixa de proteção dos bornes do medidor, em chapa 18, (300x250x90) mm padrão CPFL</t>
  </si>
  <si>
    <t>P.18.000.045116</t>
  </si>
  <si>
    <t>Caixa de entrada tipo ´E´ de (560x350x210)mm, ref. BN, Olipe, ou equivalente - padrão Eletropaulo</t>
  </si>
  <si>
    <t>P.18.000.045121</t>
  </si>
  <si>
    <t>Caixa de medição polifásica tipo III, (500x600x200)mm, padrão concessionárias</t>
  </si>
  <si>
    <t>P.18.000.049566</t>
  </si>
  <si>
    <t>Suporte para transformação em poste/estaleiro</t>
  </si>
  <si>
    <t>P.18.000.050127</t>
  </si>
  <si>
    <t>Quadro Telebras de embutir em chapa de (200 x 200 x 120) mm, com fundo de madeira, ref. Olipê, Lintermani ou equivalente</t>
  </si>
  <si>
    <t>P.18.000.050128</t>
  </si>
  <si>
    <t>Quadro Telebras de embutir em chapa de (400 x 400 x 120) mm, com fundo de madeira, ref. Olipe, Lintermani ou equivalente</t>
  </si>
  <si>
    <t>P.18.000.050129</t>
  </si>
  <si>
    <t>Quadro Telebras de embutir em chapa de (600 x 600 x 120) mm, com fundo de madeira, ref. Olipe, Lintermani ou equivalente</t>
  </si>
  <si>
    <t>P.18.000.050130</t>
  </si>
  <si>
    <t>Quadro Telebras de embutir em chapa de (800 x 800 x 120) mm, com fundo de madeira, ref. Olipe, Lintermani ou equivalente</t>
  </si>
  <si>
    <t>P.18.000.050131</t>
  </si>
  <si>
    <t>Quadro Telebras de embutir em chapa de (120 x 120 x 120) mm, com fundo de madeira, ref. Olipe, Lintermani ou equivalente</t>
  </si>
  <si>
    <t>P.18.000.050132</t>
  </si>
  <si>
    <t>Quadro Telebras de sobrepor em chapa de (200 x 200 x 120) mm, com fundo de madeira, ref. Olipe, Lintermani ou equivalente</t>
  </si>
  <si>
    <t>P.18.000.050133</t>
  </si>
  <si>
    <t>Quadro Telebras de sobrepor em chapa de (400 x 400 x 120) mm, com fundo de madeira, ref. Olipe, Lintermani ou equivalente</t>
  </si>
  <si>
    <t>P.18.000.050134</t>
  </si>
  <si>
    <t>Quadro Telebras de sobrepor ema chapa de (600 x 600 x 120) mm, com fundo de madeira, ref. Olipe, Lintermani ou equivalente</t>
  </si>
  <si>
    <t>P.18.000.050135</t>
  </si>
  <si>
    <t>Quadro Telebras de sobrepor em chapa de (800 x 800 x 120) mm, com fundo de madeira, ref. Olipe, Lintermani ou equivalente</t>
  </si>
  <si>
    <t>P.18.000.050269</t>
  </si>
  <si>
    <t>P.18.000.050271</t>
  </si>
  <si>
    <t>Quadro de embutir em chapa de aço, para disjuntores 16 DIN / 12 Bolt-on de 150 A, QDETG-U II, ref. 904501 da Cemar ou equivalente</t>
  </si>
  <si>
    <t>P.18.000.050272</t>
  </si>
  <si>
    <t>Quadro de embutir em chapa de aço, para disjuntores 24 DIN / 18 Bolt-on de 150 A, QDETG-U II, ref. 904502 da Cemar ou equivalente</t>
  </si>
  <si>
    <t>P.18.000.050273</t>
  </si>
  <si>
    <t>Quadro de embutir em chapa de aço, para disjuntores 34 DIN / 24 Bolt-on de 150 A, QDETG-U II, ref. 904503 da Cemar ou equivalente</t>
  </si>
  <si>
    <t>P.18.000.050274</t>
  </si>
  <si>
    <t>Quadro de embutir em chapa de aço, para disjuntores 44 DIN / 32 Bolt-on de 150 A, QDETG-U II, ref. 904504 da Cemar ou equivalente</t>
  </si>
  <si>
    <t>P.18.000.050275</t>
  </si>
  <si>
    <t>Quadro de embutir em chapa de aço, para disjuntores 56 DIN / 40 Bolt-on de 225 A, QDETG-U II, ref. 904505 da Cemar ou equivalente</t>
  </si>
  <si>
    <t>P.18.000.050276</t>
  </si>
  <si>
    <t>Quadro de embutir em chapa de aço, para disjuntores 70 DIN / 50 Bolt-on de 225 A, QDETG-U II, ref. 904506 da Cemar ou equivalente</t>
  </si>
  <si>
    <t>P.18.000.050277</t>
  </si>
  <si>
    <t>Quadro de sobrepor em chapa de aço, para disjuntores 16 DIN / 12 Bolt-on de 150 A, QDSTG-U II, ref. 904507 da Cemar ou equivalente</t>
  </si>
  <si>
    <t>P.18.000.050278</t>
  </si>
  <si>
    <t>Quadro de sobrepor em chapa de aço, para disjuntores 24 DIN / 18 Bolt-on de 150 A, QDSTG-U II, ref. 904508 da Cemar ou equivalente</t>
  </si>
  <si>
    <t>P.18.000.050279</t>
  </si>
  <si>
    <t>Quadro de sobrepor em chapa de aço, para disjuntores 34 DIN / 24 Bolt-on de 150 A, QDSTG-U II, ref. 904509 da Cemar ou equivalente</t>
  </si>
  <si>
    <t>P.18.000.050280</t>
  </si>
  <si>
    <t>Quadro de sobrepor em chapa de aço, para disjuntores 44 DIN / 32 Bolt-on de 150 A, QDSTG-U II, ref. 904510 da Cemar ou equivalente</t>
  </si>
  <si>
    <t>P.18.000.050281</t>
  </si>
  <si>
    <t>Quadro de sobrepor em chapa de aço, para disjuntores 56 DIN / 40 Bolt-on de 225 A, QDSTG-U II, ref. 904511 da Cemar ou equivalente</t>
  </si>
  <si>
    <t>P.18.000.050282</t>
  </si>
  <si>
    <t>Quadro de sobrepor em chapa de aço, para disjuntores 70 DIN / 50 Bolt-on de 225 A, QDSTG-U II, ref. 904512 da Cemar ou equivalente</t>
  </si>
  <si>
    <t>P.18.000.050287</t>
  </si>
  <si>
    <t>P.18.000.091179</t>
  </si>
  <si>
    <t>P.18.000.091704</t>
  </si>
  <si>
    <t>Placa de montagem para quadros em geral em chapa de aço, acabamento pintura eletrostática, ref. PM2012, 1820 x1146 mm</t>
  </si>
  <si>
    <t>P.18.000.092638</t>
  </si>
  <si>
    <t>Banco de medição para transformadores, TP/TC, Eletropaulo e Cesp</t>
  </si>
  <si>
    <t>P.18.000.092639</t>
  </si>
  <si>
    <t>Suporte para fixação lateral em cabine primária para TP´s 80 x 35 x 42 cm, em ferro cantoneira L: 1 1/2´ x esp. 1/8´</t>
  </si>
  <si>
    <t>P.19.000.024014</t>
  </si>
  <si>
    <t>Conector grampo cabo/haste de 3/4´</t>
  </si>
  <si>
    <t>P.19.000.040501</t>
  </si>
  <si>
    <t>Isolador tipo castanha de 85x90mm</t>
  </si>
  <si>
    <t>P.19.000.040516</t>
  </si>
  <si>
    <t>Grampo ´C´ de Ø 3/8´ e balancim grande para perfilado, ref. BF-078+BF-081 Bandeirantes, RP 2033+RP 2034 Real Perfil ou equivalente</t>
  </si>
  <si>
    <t>P.19.000.042219</t>
  </si>
  <si>
    <t>Captor tipo FRANKLIN, Hmin.= 300mm, 4 ou mais pontas,1 descida, cromado, ref. PRT-101 Paratec, PK-0003 Paraklin, TEL-020 Termotécnica ou equivalente</t>
  </si>
  <si>
    <t>P.19.000.042220</t>
  </si>
  <si>
    <t>Captor tipo FRANKLIN, Hmin.= 300mm, 4 ou mais pontas, 2 descidas, cromado, ref. PRT-102 Paratec, PK-0004 Paraklin, TEL-022 Termotécnica ou equivalente</t>
  </si>
  <si>
    <t>P.19.000.042223</t>
  </si>
  <si>
    <t>Isolador galvanizado reforçado p/fixação a 90°</t>
  </si>
  <si>
    <t>P.19.000.042224</t>
  </si>
  <si>
    <t>Isolador galvanizado simples, chapa de encosto</t>
  </si>
  <si>
    <t>P.19.000.042225</t>
  </si>
  <si>
    <t>Isolador galv.simples reforçado, chapa de encosto</t>
  </si>
  <si>
    <t>P.19.000.042226</t>
  </si>
  <si>
    <t>Isolador galv.simples c/calha p/telha ondulada</t>
  </si>
  <si>
    <t>P.19.000.042227</t>
  </si>
  <si>
    <t>Isolador galv.simp.reforc.c/calha p/telha ondulada</t>
  </si>
  <si>
    <t>P.19.000.042231</t>
  </si>
  <si>
    <t>Isolador galv.simples p/mastro 2´, com 1 descida</t>
  </si>
  <si>
    <t>P.19.000.042232</t>
  </si>
  <si>
    <t>Isolador galv.simples p/mastro 2´, com 2 descidas</t>
  </si>
  <si>
    <t>P.19.000.042233</t>
  </si>
  <si>
    <t>Isolador galv.reforçado p/mastro 2´, com 1 descida</t>
  </si>
  <si>
    <t>P.19.000.042234</t>
  </si>
  <si>
    <t>Isolador galv.reforçado p/mastro 2´, com 2 descida</t>
  </si>
  <si>
    <t>P.19.000.042235</t>
  </si>
  <si>
    <t>Abraçadeira de contraventagem para mastro de 2´</t>
  </si>
  <si>
    <t>P.19.000.042236</t>
  </si>
  <si>
    <t>Apoio para mastro em aço galvanizado de 2´</t>
  </si>
  <si>
    <t>P.19.000.042237</t>
  </si>
  <si>
    <t>Base para mastro em aço galvanizado de 2´, ref. PK 0505 da Paraklim ou equivalente</t>
  </si>
  <si>
    <t>P.19.000.042238</t>
  </si>
  <si>
    <t>Contraventagem com cabo para mastro de 2´</t>
  </si>
  <si>
    <t>P.19.000.042240</t>
  </si>
  <si>
    <t>Mastro simples galvanizado de 2´, altura de 3 a 5 m, Inclusive luva de redução, ref. 703 Paraklin ou equivalente</t>
  </si>
  <si>
    <t>P.19.000.042241</t>
  </si>
  <si>
    <t>Suporte porta bandeira simples para mastro de 2´</t>
  </si>
  <si>
    <t>P.19.000.042242</t>
  </si>
  <si>
    <t>Suporte reforçado para porta bandeira de 2´</t>
  </si>
  <si>
    <t>P.19.000.042243</t>
  </si>
  <si>
    <t>Abraçadeira para fixação do aparelho sinalizador para mastro de diâmetro 2´</t>
  </si>
  <si>
    <t>P.19.000.042248</t>
  </si>
  <si>
    <t>Conector de emenda em latão para cabo até 50mm², com 4 parafusos</t>
  </si>
  <si>
    <t>P.19.000.042249</t>
  </si>
  <si>
    <t>Conector olhal cabo/haste de 3/4´, ref. PK 0105 da Paraklin ou equivalente</t>
  </si>
  <si>
    <t>P.19.000.042250</t>
  </si>
  <si>
    <t>P.19.000.042252</t>
  </si>
  <si>
    <t>P.19.000.042253</t>
  </si>
  <si>
    <t>Mastro p/sinalizador de obstáculo de 1,50m x 3/4´</t>
  </si>
  <si>
    <t>P.19.000.042254</t>
  </si>
  <si>
    <t>Suporte para tubo de proteção com grapa de encosto 2´</t>
  </si>
  <si>
    <t>P.19.000.042255</t>
  </si>
  <si>
    <t>Suporte para tubo de proteção com grapa para chumbar 2´</t>
  </si>
  <si>
    <t>P.19.000.042257</t>
  </si>
  <si>
    <t>Tampa para caixa de inspeção cilíndrica aço galvan</t>
  </si>
  <si>
    <t>P.19.000.042380</t>
  </si>
  <si>
    <t>P.19.000.042433</t>
  </si>
  <si>
    <t>Haste de aterramento de 3/4´x 3,00m</t>
  </si>
  <si>
    <t>P.19.000.042474</t>
  </si>
  <si>
    <t>Isolador galvanizado uso geral, 20 cm, PK-0195 da Paraklin,TEL-210 ou equivalente</t>
  </si>
  <si>
    <t>P.19.000.042476</t>
  </si>
  <si>
    <t>Caixa de inspeção do terra cilíndrica em PVC rígido, diâmetro de 300 mm, h= 400 mm</t>
  </si>
  <si>
    <t>P.19.000.042477</t>
  </si>
  <si>
    <t>Caixa de inspeção do terra cilíndrica em PVC rígido, diâmetro de 300 mm, h= 250 mm</t>
  </si>
  <si>
    <t>P.19.000.042478</t>
  </si>
  <si>
    <t>Caixa de inspeção do terra cilíndrica em PVC rígido, diâmetro de 300 mm, h= 600 mm</t>
  </si>
  <si>
    <t>P.19.000.043502</t>
  </si>
  <si>
    <t>Armação secundária para 1 estribo</t>
  </si>
  <si>
    <t>P.19.000.043503</t>
  </si>
  <si>
    <t>Armação secundária para 2 estribos</t>
  </si>
  <si>
    <t>P.19.000.043504</t>
  </si>
  <si>
    <t>Isolador tipo disco para 15kV</t>
  </si>
  <si>
    <t>P.19.000.043505</t>
  </si>
  <si>
    <t>Isolador tipo roldana baixa tensão de 76 x 79 mm</t>
  </si>
  <si>
    <t>P.19.000.044301</t>
  </si>
  <si>
    <t>P.19.000.044304</t>
  </si>
  <si>
    <t>Caixa de equalização com barra cobre 6mm, embutir, chapa de aço com pintura esmaltada, de 400x400mm e tampa, uso interno, ref. Tel-900 Termotécnica ou equiv.</t>
  </si>
  <si>
    <t>P.19.000.044305</t>
  </si>
  <si>
    <t>Caixa de equalização com barra cobre 6mm, embutir, chapa de aço com pintura esmaltada, de 200x200mm e tampa, uso interno, ref. Tel-901 Termotécnica ou equiv.</t>
  </si>
  <si>
    <t>P.19.000.044306</t>
  </si>
  <si>
    <t>Fixador componente A+B, ref. FGG 01 da Gelcam</t>
  </si>
  <si>
    <t>P.19.000.044307</t>
  </si>
  <si>
    <t>Suporte para fixação de terminal aéreo e ou cabo de cobre, ref. SGG01da Gelcam</t>
  </si>
  <si>
    <t>P.19.000.044308</t>
  </si>
  <si>
    <t>Terminal aéreo em barra de cobre circular maciço, diâmetro de 1/4´ x 300, TAG da Gelcam</t>
  </si>
  <si>
    <t>P.19.000.044309</t>
  </si>
  <si>
    <t>Presilha em latão para cabos de 16 até 50 mm², ref. Termotécnica</t>
  </si>
  <si>
    <t>P.19.000.044310</t>
  </si>
  <si>
    <t>Presilha em latão para cabos acima 50 até 120 mm², ref. Termotecnica</t>
  </si>
  <si>
    <t>P.19.000.044311</t>
  </si>
  <si>
    <t>Suporte para fixação de terminal aéreo e ou cabo de cobre nu, ref. SGG02/SGG03 da Gelcam</t>
  </si>
  <si>
    <t>P.19.000.044314</t>
  </si>
  <si>
    <t>Suporte para fixação de fita de alumínio 7/8´ x 1/8´ e/ou cabo de cobre nú, com base ondulada, ref. SGG 03 (longitudinal) da Gelcam ou equivalente</t>
  </si>
  <si>
    <t>P.19.000.044315</t>
  </si>
  <si>
    <t>Suporte para fixação de fita de alumínio 7/8´ x 1/8´, com base plana, ref. SGG 04/F da Gelcam</t>
  </si>
  <si>
    <t>P.19.000.044319</t>
  </si>
  <si>
    <t>Cordoalha flexível Jumpers (alambrado) de 25 x 235 mm com 4 furos de 11 mm, ref. TEL 5702 Termotécnica, Paraklin ou equivalente</t>
  </si>
  <si>
    <t>P.19.000.044320</t>
  </si>
  <si>
    <t>Cordoalha flexível Jumpers (alambrado) de 25 x 300 mm com 4 furos de 11 mm, ref. TEL 5702 Termotécnica, Paraklin ou equivalente</t>
  </si>
  <si>
    <t>P.19.000.044321</t>
  </si>
  <si>
    <t>Terminal estanhado com 1 furo e 1 compressão - 16 mm², ref. TEC 5116 Termotécnica, Paraklin ou equivalente</t>
  </si>
  <si>
    <t>P.19.000.044322</t>
  </si>
  <si>
    <t>Terminal estanhado com 1 furo e 1 compressão - 35 mm², ref. TEC 5135 Termotécnica, Paraklin ou equivalente</t>
  </si>
  <si>
    <t>P.19.000.044323</t>
  </si>
  <si>
    <t>Terminal estanhado com 1 furo e 1 compressão - 50 mm², ref. TEC 5150 Termotécnica, Paraklin ou equivalente</t>
  </si>
  <si>
    <t>P.19.000.044326</t>
  </si>
  <si>
    <t>Terminal estanhado com 2 furos e 1 compressão - 50 mm², ref. TEC 5175 Termotécnica, Paraklin ou equivalente</t>
  </si>
  <si>
    <t>P.19.000.044327</t>
  </si>
  <si>
    <t>Conector tipo "X" fundido em bronze para aterramento de tela, para cabo 16 - 50mm², ref. TEL 6945 da Termotécnica ou equivalente</t>
  </si>
  <si>
    <t>P.19.000.044328</t>
  </si>
  <si>
    <t>Malha fechada pré-fabricada em fio de cobre de 16mm e mesch 30 x 30cm para aterramento, ref. MPT-16 da Fastweld ou equivalente</t>
  </si>
  <si>
    <t>P.19.000.044330</t>
  </si>
  <si>
    <t>Tela equipotencial em aço inoxidável, largura 200 mm, espessura 1,4mm, ref. TEL 758KV Belinox, fabricação Termotécnica ou equivalente</t>
  </si>
  <si>
    <t>P.19.000.048002</t>
  </si>
  <si>
    <t>P.19.000.048007</t>
  </si>
  <si>
    <t>P.19.000.048040</t>
  </si>
  <si>
    <t>Isolador suporte pedestal de porcelana / epóxi com guia barra 25kV, completo - uso interno</t>
  </si>
  <si>
    <t>P.19.000.048071</t>
  </si>
  <si>
    <t>Kit solda com cartucho para solda exotérmica n. 25 a 45</t>
  </si>
  <si>
    <t>P.19.000.048072</t>
  </si>
  <si>
    <t>Kit solda com cartucho para solda exotérmica nº 65 a 115</t>
  </si>
  <si>
    <t>P.19.000.048073</t>
  </si>
  <si>
    <t>Kit solda com cartucho para solda exotérmica nº 150 a 250</t>
  </si>
  <si>
    <t>P.19.000.048074</t>
  </si>
  <si>
    <t>Alicate para solda exotérmica, referência U-L 160 da Unisolda ou equivalente</t>
  </si>
  <si>
    <t>P.19.000.048075</t>
  </si>
  <si>
    <t>Alicate para solda exotérmica, referência U-S84 da Unisolda ou equivalente</t>
  </si>
  <si>
    <t>P.19.000.048080</t>
  </si>
  <si>
    <t>Molde para solda exotérmica conexão cabo-cabo horizontal em X, bitola do cabo de 16-16mm² a 35-35mm²; referência UXA da Unisolda ou equivalente</t>
  </si>
  <si>
    <t>P.19.000.048081</t>
  </si>
  <si>
    <t>Molde para solda exotérmica conexão cabo-cabo horizontal em X, bitola do cabo de 50-25mm² a 95-50mm²; referência UXA da Unisolda ou equivalente</t>
  </si>
  <si>
    <t>P.19.000.048084</t>
  </si>
  <si>
    <t>Molde para solda exotérmica conexão cabo-cabo horizontal em X sobreposto, bitola do cabo de 35-35mm² a 50-35mm²; referência UXB da Unisolda ou equivalente</t>
  </si>
  <si>
    <t>P.19.000.048085</t>
  </si>
  <si>
    <t>Molde para solda exotérmica conexão cabo-cabo horizontal em X sobreposto, bitola do cabo de 50-50mm² a 95-50mm²; referência UXB da Unisolda ou equivalente</t>
  </si>
  <si>
    <t>P.19.000.048087</t>
  </si>
  <si>
    <t>Molde para solda exotérmica conexão cabo-cabo horizontal em T, bitola do cabo 16-16mm² a 50-35mm², 70-35mm² e 95-35mm², ref. UTA da Unisolda ou equivalente</t>
  </si>
  <si>
    <t>P.19.000.048088</t>
  </si>
  <si>
    <t>Molde para solda exotérmica conexão cabo-cabo horizontal em T, bitola do cabo de 50-50mm² a 95-50mm²; referência UTA da Unisolda ou equivalente</t>
  </si>
  <si>
    <t>P.19.000.048089</t>
  </si>
  <si>
    <t>Molde para solda exotérmica conexão cabo-cabo horizontal reto, bitola do cabo de 16mm² a 70mm²; referência USS da Unisolda ou equivalente</t>
  </si>
  <si>
    <t>P.19.000.048091</t>
  </si>
  <si>
    <t>Molde para solda exotérmica conexão cabo-haste em X sobreposto, bitola do cabo de 35mm² a 50mm² para haste de 5/8 e 3/4; ref. UGXB da Unisolda ou equivalente</t>
  </si>
  <si>
    <t>P.19.000.048093</t>
  </si>
  <si>
    <t>Molde para solda exotérmica conexão cabo-haste em T, bitola do cabo de 35mm² para haste de 5/8 e 3/4; referência UGTA da Unisolda ou equivalente</t>
  </si>
  <si>
    <t>P.19.000.048094</t>
  </si>
  <si>
    <t>Molde para solda exotérmica conexão cabo-haste em T, bitola do cabo de 50mm² a 95mm² para haste de 5/8 e 3/4; referência UGTA da Unisolda ou equivalente</t>
  </si>
  <si>
    <t>P.19.000.048095</t>
  </si>
  <si>
    <t>Molde para solda exotérmica conexão cabo-haste na lateral, bitola do cabo de 25mm² a 70mm² para haste de 5/8 e 3/4; referência UGY da Unisolda ou equivalente</t>
  </si>
  <si>
    <t>P.19.000.048096</t>
  </si>
  <si>
    <t>Molde para solda exotérmica conexão cabo-haste no topo, bitola do cabo de 25mm² a 35mm² para haste de 5/8; referência UGT da Unisolda ou equivalente</t>
  </si>
  <si>
    <t>P.19.000.048097</t>
  </si>
  <si>
    <t>Molde para solda exotérmica conexão cabo-haste no topo, bitola do cabo de 50mm² a 95mm² para haste de 5/8 e 3/4; referência UGT da Unisolda ou equivalente</t>
  </si>
  <si>
    <t>P.19.000.048098</t>
  </si>
  <si>
    <t>Molde para solda exotérmica conexão cabo-ferro de construção com cabo paralelo, bitola do cabo 35mm² para haste 5/8 e 3/4; ref. URR da Unisolda ou equivalente</t>
  </si>
  <si>
    <t>P.19.000.048099</t>
  </si>
  <si>
    <t>Molde para solda exotérmica conexão cabo-ferro construção com cabo paralelo, bitola cabo 50mm² a 70mm² para haste 5/8 e 3/4; ref. URR da Unisolda ou equivalente</t>
  </si>
  <si>
    <t>P.19.000.048100</t>
  </si>
  <si>
    <t>Molde para solda exotérmica conexão cabo-ferro construção com cabo X sobreposto, bitola cabo de 35mm² a 70mm² para haste 5/8; ref. URC Unisolda ou equivalente</t>
  </si>
  <si>
    <t>P.19.000.048101</t>
  </si>
  <si>
    <t>Molde para solda exotérmica conexão cabo-ferro construção com cabo X sobreposto, bitola cabo 35mm² a 70mm² para haste 3/8; ref. URC da Unisolda ou equivalente</t>
  </si>
  <si>
    <t>P.19.000.048102</t>
  </si>
  <si>
    <t>Molde para solda exotérmica conexão cabo-terminal com duas fixações, bitola do cabo de 25mm² a 50mm² para terminal 3x25; ref. ULAB2 da Unisolda ou equivalente</t>
  </si>
  <si>
    <t>P.19.000.048103</t>
  </si>
  <si>
    <t>Molde para solda exotérmica conexão cabo-superfície de aço, bitola do cabo de 16mm² a 35mm²; referência UHC da Unisolda ou equivalente</t>
  </si>
  <si>
    <t>P.19.000.048104</t>
  </si>
  <si>
    <t>Molde para solda exotérmica conexão cabo-superfície de aço, bitola do cabo de 50mm² a 95mm²; referência UHC da Unisolda ou equivalente</t>
  </si>
  <si>
    <t>P.19.000.048105</t>
  </si>
  <si>
    <t>Cruzeta de aço galvanizado a fogo, tipo 'U' de 2400mm, para fixação de muflas ou para-raios</t>
  </si>
  <si>
    <t>P.19.000.048530</t>
  </si>
  <si>
    <t>Braçadeira circular de 290 mm, em aço carbono galvanizado a fogo para poste</t>
  </si>
  <si>
    <t>P.19.000.049505</t>
  </si>
  <si>
    <t>Alca pré-formada dupla de distribuição CA-CAA 2,0 a 4,0</t>
  </si>
  <si>
    <t>P.19.000.049506</t>
  </si>
  <si>
    <t>Captor terminal aéreo horizontal 3/8´ x 250mm com 1 furo, galvanizado a fogo sem bandeirinha TE 044</t>
  </si>
  <si>
    <t>P.19.000.049507</t>
  </si>
  <si>
    <t>Isolador rígido de pino Hi-Top, para 15 kV</t>
  </si>
  <si>
    <t>P.19.000.049517</t>
  </si>
  <si>
    <t>Olhal para parafuso M16 (5/8´)</t>
  </si>
  <si>
    <t>P.19.000.049533</t>
  </si>
  <si>
    <t>Gancho suspensão com olhal</t>
  </si>
  <si>
    <t>P.19.000.049561</t>
  </si>
  <si>
    <t>Alca pré-formada de distribuição estai para cabo de aço 4´ CA-CAA</t>
  </si>
  <si>
    <t>P.19.000.049562</t>
  </si>
  <si>
    <t>Manilha sapatilha de ferro</t>
  </si>
  <si>
    <t>P.19.000.049567</t>
  </si>
  <si>
    <t>Chapa para estai 8 x 76 x 60 x 70 mm 45°</t>
  </si>
  <si>
    <t>P.19.000.049568</t>
  </si>
  <si>
    <t>Sapatilha para cabo de aço de 3/8´</t>
  </si>
  <si>
    <t>P.19.000.049569</t>
  </si>
  <si>
    <t>Alca pré-formada estai para cabo de aço 3/8´</t>
  </si>
  <si>
    <t>P.19.000.070864</t>
  </si>
  <si>
    <t>Captor tipo terminal aéreo, h = 300 mm, em alumínio, ref. Tagal da Gelcam, PK 1989 da Paraklin, ou equivalente</t>
  </si>
  <si>
    <t>P.19.000.090405</t>
  </si>
  <si>
    <t>União angular para vergalhão, diam. 3/8´</t>
  </si>
  <si>
    <t>P.19.000.090406</t>
  </si>
  <si>
    <t>Prensa vergalhão ´T´ diâmetro 3/8´ (derivação)</t>
  </si>
  <si>
    <t>P.19.000.090409</t>
  </si>
  <si>
    <t>Isolador suporte pedestal de porcelana / epóxi com guia barra 15kV, completo - uso interno</t>
  </si>
  <si>
    <t>P.19.000.090544</t>
  </si>
  <si>
    <t>Isolador em epoxi 1kV para barramento de 50mm</t>
  </si>
  <si>
    <t>P.19.000.091371</t>
  </si>
  <si>
    <t>Haste de aterramento de 5/8´x 3,00m</t>
  </si>
  <si>
    <t>P.19.000.091389</t>
  </si>
  <si>
    <t>P.19.000.091390</t>
  </si>
  <si>
    <t>P.19.000.092009</t>
  </si>
  <si>
    <t>Captor terminal aéreo h= 600mm,Ø 3/8´ galvanizado a fogo, ref. PRT-152A/156A/160A/164A Paratec,PK-0034/0083/0097/0177 Paraklin, TEL-040/050/051/052 Termotécnica</t>
  </si>
  <si>
    <t>P.19.000.092010</t>
  </si>
  <si>
    <t>Sinalizador obstáculo simples sem fotocélula PK-0149</t>
  </si>
  <si>
    <t>P.19.000.092011</t>
  </si>
  <si>
    <t>Sinalizador obstáculo duplo sem fotocélula PK-0150</t>
  </si>
  <si>
    <t>P.19.000.092012</t>
  </si>
  <si>
    <t>Sinalizador de obstáculo duplo com célula fotoelétrica, ref. PK-0107 da Paraklin ou equivalente</t>
  </si>
  <si>
    <t>P.19.000.092013</t>
  </si>
  <si>
    <t>Sinalizador obstaculo simples com célula fotoelétrica; ref. PK 0106 da Paraklin ou equivalente</t>
  </si>
  <si>
    <t>P.19.000.092152</t>
  </si>
  <si>
    <t>Pára-raios de distribuição, classe 12 kV / 10 kA, encapsulado com polimero, ref. PBP-1210 Balestro, ou equivalente</t>
  </si>
  <si>
    <t>P.19.000.092153</t>
  </si>
  <si>
    <t>Pára-raios de distribuição, classe 12 kV / 5 kA, encapsulado com polímero, ref. PBP-1205 Balestro, ou equivalente</t>
  </si>
  <si>
    <t>P.19.000.092154</t>
  </si>
  <si>
    <t>Pára-raios de distribuição, classe 15 kV / 5 kA, encapsulado com polímero, ref. PBP-1505 Balestro, ou equivalente</t>
  </si>
  <si>
    <t>P.19.000.092155</t>
  </si>
  <si>
    <t>Pára-raios de distribuição, classe 15 kV / 10 kA, encapsulado com polímero, ref. PBP-1510 Balestro</t>
  </si>
  <si>
    <t>P.19.000.092265</t>
  </si>
  <si>
    <t>P.19.000.092266</t>
  </si>
  <si>
    <t>P.21.000.040001</t>
  </si>
  <si>
    <t>Poste concreto armado circular, H= 11m p/200kgf</t>
  </si>
  <si>
    <t>P.21.000.040002</t>
  </si>
  <si>
    <t>Poste concreto armado circular, H= 11m p/400kgf</t>
  </si>
  <si>
    <t>P.21.000.040003</t>
  </si>
  <si>
    <t>Poste concreto armado circular, H= 11m p/600kgf</t>
  </si>
  <si>
    <t>P.21.000.040004</t>
  </si>
  <si>
    <t>Poste concreto armado circular, H= 10m p/400kgf</t>
  </si>
  <si>
    <t>P.21.000.040005</t>
  </si>
  <si>
    <t>Poste concreto armado circular, H= 12m p/200kgf</t>
  </si>
  <si>
    <t>P.21.000.040006</t>
  </si>
  <si>
    <t>Poste concreto armado circular, H= 9m p/200kgf</t>
  </si>
  <si>
    <t>P.21.000.040010</t>
  </si>
  <si>
    <t>Poste concreto armado circular, H= 12m p/400kgf</t>
  </si>
  <si>
    <t>P.21.000.040011</t>
  </si>
  <si>
    <t>Poste concreto armado circular, H= 12m p/600kgf</t>
  </si>
  <si>
    <t>P.21.000.040012</t>
  </si>
  <si>
    <t>Poste concreto armado circular, H= 12m p/1000kgf</t>
  </si>
  <si>
    <t>P.21.000.042347</t>
  </si>
  <si>
    <t>Poste concreto armado circular, H= 7,00m p/200kgf</t>
  </si>
  <si>
    <t>P.21.000.042349</t>
  </si>
  <si>
    <t>Poste concreto armado circular, H= 10m p/200kgf</t>
  </si>
  <si>
    <t>P.21.000.049570</t>
  </si>
  <si>
    <t>Pedra de concreto para estaiamento, ref. ND.01.46.01/1 Elektro</t>
  </si>
  <si>
    <t>P.23.000.042218</t>
  </si>
  <si>
    <t>Barra de neutro com parafuso isolantes (capacidade de 4 a 12 fios)</t>
  </si>
  <si>
    <t>P.23.000.043131</t>
  </si>
  <si>
    <t>Cabo de cobre flexivel de 2x1,5mm², encordoamento com isolação termoplástico PVC/E 105°C, classe 4, tensão de isolamento 600V, para sistema de detecção incêndio</t>
  </si>
  <si>
    <t>P.23.000.043132</t>
  </si>
  <si>
    <t>Cabo de cobre flexivel de 3x1,5mm², encordoamento com isolação termoplástico PVC/E 105°C, classe 4, tensão de isolamento 600V, para sistema de detecção incêndio</t>
  </si>
  <si>
    <t>P.23.000.043133</t>
  </si>
  <si>
    <t>Cabo de cobre flexivel de 2x2,5mm², encordoamento com isolação termoplástico PVC/E 105°C, classe 4, tensão de isolamento 600V, para sistema de detecção incêndio</t>
  </si>
  <si>
    <t>P.23.000.043661</t>
  </si>
  <si>
    <t>Barra de contato para chave seccionadora tipo NH3-600A</t>
  </si>
  <si>
    <t>P.23.000.049627</t>
  </si>
  <si>
    <t>Barramento de cobre nu (qualquer bitola)</t>
  </si>
  <si>
    <t>P.24.000.045045</t>
  </si>
  <si>
    <t>Condulete em PVC para 5 e/ou 6 entradas de 1´, ref. linha Top da Tigre, Daisa ou equivalente</t>
  </si>
  <si>
    <t>P.24.000.045047</t>
  </si>
  <si>
    <t>Tampa tomada redonda para condulete em PVC de 1´, ref. linha Top da Tigre, Daisa ou equivalente</t>
  </si>
  <si>
    <t>P.25.000.024009</t>
  </si>
  <si>
    <t>Fita anticorrosiva 50mm, 50 Scotchrap / Torofita</t>
  </si>
  <si>
    <t>rolo</t>
  </si>
  <si>
    <t>P.25.000.024010</t>
  </si>
  <si>
    <t>Fita anticorrosiva 100 mm, 50 Scotchrap / Torofita</t>
  </si>
  <si>
    <t>P.25.000.025010</t>
  </si>
  <si>
    <t>P.25.000.042591</t>
  </si>
  <si>
    <t>Caixa de emenda ventilada em polipropileno, para até 200 pares; ref. CEANS SS da Corning ou equivalente</t>
  </si>
  <si>
    <t>P.25.000.091386</t>
  </si>
  <si>
    <t>Arame de espinar em aço inoxidável, nu (1,14 mm), para TV a cabo</t>
  </si>
  <si>
    <t>P.25.000.091392</t>
  </si>
  <si>
    <t>Fita em aço inoxidável para poste tubular; comprimento de 0,50 m, largura de 19 mm</t>
  </si>
  <si>
    <t>P.25.000.091393</t>
  </si>
  <si>
    <t>Fecho em aço inoxidável para fita de 19 mm</t>
  </si>
  <si>
    <t>P.26.000.042408</t>
  </si>
  <si>
    <t>Régua de bornes para 9 polos, 600V/50A</t>
  </si>
  <si>
    <t>P.26.000.044005</t>
  </si>
  <si>
    <t>Disjuntor a seco aberto trifásico, 600V de 800A, 50/60Hz, ref. DM/800FM, Beghim, ou equivalente</t>
  </si>
  <si>
    <t>P.26.000.044006</t>
  </si>
  <si>
    <t>Disjuntor fixo PVO trifásico 17,5kV, acionamento manual, de 630A x 350 MVA, 50/60 Hz e acessórios, ref. PL15kV da Beghim ou equivalente</t>
  </si>
  <si>
    <t>P.26.000.044007</t>
  </si>
  <si>
    <t>Disjuntor em caixa moldada, termomagnético, tripolar, 1250A, Vn= 690V, 50/60Hz, faixa de ajuste de 800 até 1250A, ref. DWA1600S-1250-3 da Weg ou equivalente</t>
  </si>
  <si>
    <t>P.26.000.044008</t>
  </si>
  <si>
    <t>Disjuntor em caixa moldada, termomagnético tripolar. 1600A,Vn= 690V, 50/60Hz, faixa de ajuste de 1000 até 1600A, ref DWA1600S-1600-3 da Weg ou equivalente</t>
  </si>
  <si>
    <t>P.26.000.044025</t>
  </si>
  <si>
    <t>Disjuntor fixo PVO 15kV, 630x350MVA, com carrinho, bobinas, chave contato 3NA+3NF, relé PX17104, relé capacitivo, relé supervisor e TC´s</t>
  </si>
  <si>
    <t>P.26.000.044029</t>
  </si>
  <si>
    <t>Disjuntor fixo a vácuo de 15 a 17,5kV, equipado com motorização de fechamento, com rele de proteção</t>
  </si>
  <si>
    <t>P.26.000.044032</t>
  </si>
  <si>
    <t>Dispositivo e/ou interruptor diferencial residual de 125 A x 30 mA - 4 polos - 380 V, ref. fabricação Siemens, Schneider ou equivalente</t>
  </si>
  <si>
    <t>P.26.000.044036</t>
  </si>
  <si>
    <t>Disjuntor em caixa moldada, termomagnético tripolar, 2000 A, Vn= 1200 V, 50/60 Hz, faixa de ajuste de 1600 até 2000 A</t>
  </si>
  <si>
    <t>P.26.000.044037</t>
  </si>
  <si>
    <t>Disjuntor em caixa moldada, termomagnético tripolar, 2500 A, Vn= 1200 V, 50/60 Hz, faixa de ajuste de 2000 até 2500 A</t>
  </si>
  <si>
    <t>P.26.000.044039</t>
  </si>
  <si>
    <t>Disjuntor em caixa aberta tripolar extraível, 500V de 3200A, ref. ABW32 da Weg ou equivalente</t>
  </si>
  <si>
    <t>P.26.000.044041</t>
  </si>
  <si>
    <t>Disjuntor em caixa aberta tripolar extraível, 500V de 4000A, ref. ABW40 da Weg ou equivalente</t>
  </si>
  <si>
    <t>P.26.000.044045</t>
  </si>
  <si>
    <t>Disjuntor caixa aberta tripolar extraível, acion. motor. 220/240V, bloco contato 4NF+4NA, 500V de 6300A, ref. 3WL Siemens, EMAX da ABB, Masterpact NW Schneider</t>
  </si>
  <si>
    <t>P.26.000.044055</t>
  </si>
  <si>
    <t>Disjuntor em caixa moldada tripolar de 480 V, de 10A até 60 V, ref. Det 134010/134025/134030/134040/134050 e 134060 da GE ou equivalente</t>
  </si>
  <si>
    <t>P.26.000.044056</t>
  </si>
  <si>
    <t>Disjuntor em caixa moldada tripolar de 480 V, de 70A até 150 V, ref. Det 134070/134080/134090/1340100/134125 e 134150 da GE ou equivalente</t>
  </si>
  <si>
    <t>P.26.000.044057</t>
  </si>
  <si>
    <t>Disjuntor em caixa moldada tripolar termomagnético fixo de 415 V, de 175 A até 250 A, ref. THQD 34175/34200/34225 e 34250 da GE ou equivalente</t>
  </si>
  <si>
    <t>P.26.000.044065</t>
  </si>
  <si>
    <t>Disjuntor bipolar 10A até 50A - 480Vca - em caixa moldada, referência linha TED 124010 a TED 124050 da GE ou equivalente</t>
  </si>
  <si>
    <t>P.26.000.044066</t>
  </si>
  <si>
    <t>Disjuntor bipolar 150A - 600Vca - em caixa moldada, referência linha TED 126150 da GE ou equivalente</t>
  </si>
  <si>
    <t>P.26.000.044602</t>
  </si>
  <si>
    <t>Dispositivo diferencial residual de 25 A x 30 mA, 2 polos, ref. 5SM1 312-0 MB da Siemens ou equivalente</t>
  </si>
  <si>
    <t>P.26.000.044603</t>
  </si>
  <si>
    <t>Dispositivo diferencial residual de 40 A x 30 mA, 2 pólos, ref. 5SM1 314-0 MB Siemens ou equivalente</t>
  </si>
  <si>
    <t>P.26.000.044605</t>
  </si>
  <si>
    <t>Dispositivo diferencial residual de 80 A x 30 mA, 4 polos, ref. PBA 480/030 da GE, 5SM1-347-0 da Siemens ou equivalente</t>
  </si>
  <si>
    <t>P.26.000.044606</t>
  </si>
  <si>
    <t>Dispositivo diferencial residual de 100 A x 30 mA, 4 polos, ref. BPC 4100/030 da GE, 30-100-4 da Weg, SDR-049031 da Steck ou equivalente</t>
  </si>
  <si>
    <t>P.26.000.044611</t>
  </si>
  <si>
    <t>Dispositivo referencial residual de 25A x 30mA - 4 polos ref. WRx12530mA da Cutler Hammer, 5SM1 da Siemens, SDR 425-30 da Steck, ou equivalente</t>
  </si>
  <si>
    <t>P.26.000.044612</t>
  </si>
  <si>
    <t>Disjuntor termomagnético tripolar, 630 A, Vn= 690, 50/60 Hz, In= 440 até 630 A, ref. DWA800H-630-3 da Weg ou equivalente</t>
  </si>
  <si>
    <t>P.26.000.044613</t>
  </si>
  <si>
    <t>Disjuntor termomagnético, unipolar 127/220V, corrente de 10 até 30A</t>
  </si>
  <si>
    <t>P.26.000.044614</t>
  </si>
  <si>
    <t>Disjuntor termomagnético, unipolar 127/220V, corrente de 35 até 50A</t>
  </si>
  <si>
    <t>P.26.000.044616</t>
  </si>
  <si>
    <t>Disjuntor termomagnético, bipolar 220/380V, corrente de 10 até 50A</t>
  </si>
  <si>
    <t>P.26.000.044617</t>
  </si>
  <si>
    <t>Disjuntor termomagnético, bipolar 220/380V, corrente de 60 até 100A</t>
  </si>
  <si>
    <t>P.26.000.044618</t>
  </si>
  <si>
    <t>Disjuntor termomagnético, tripolar 220/380V, corrente de 10 até 50A</t>
  </si>
  <si>
    <t>P.26.000.044619</t>
  </si>
  <si>
    <t>Disjuntor termomagnético, tripolar 220/380V, corrente de 60 até 100A</t>
  </si>
  <si>
    <t>P.26.000.044624</t>
  </si>
  <si>
    <t>Disjuntor série universal, em caixa moldada, térmico e magnético fixos, bipolar 480V, corrente de 60 até 100A</t>
  </si>
  <si>
    <t>P.26.000.044625</t>
  </si>
  <si>
    <t>Disjuntor série universal, em caixa moldada, térmico e magnético fixos, bipolar 480/600V, corrente de 125A</t>
  </si>
  <si>
    <t>P.26.000.044627</t>
  </si>
  <si>
    <t>Disjuntor série universal, em caixa moldada, térmico fixo e magnético ajustável, tripolar 600V, corrente de 300 até 400A</t>
  </si>
  <si>
    <t>P.26.000.044628</t>
  </si>
  <si>
    <t>Disjuntor série universal, em caixa moldada, térmico fixo e magnético ajustável, tripolar 600V, corrente de 500 até 630A</t>
  </si>
  <si>
    <t>P.26.000.044629</t>
  </si>
  <si>
    <t>Disjuntor série universal, em caixa moldada, térmico fixo e magnético ajustável, tripolar 600V, corrente de 700 até 800A</t>
  </si>
  <si>
    <t>P.26.000.044631</t>
  </si>
  <si>
    <t>Mini-disjuntor termomagnético, bipolar 220/380V, corrente de 10 até 32A</t>
  </si>
  <si>
    <t>P.26.000.044632</t>
  </si>
  <si>
    <t>Mini-disjuntor termomagnético, bipolar 220/380V, corrente de 40 até 50A</t>
  </si>
  <si>
    <t>P.26.000.044633</t>
  </si>
  <si>
    <t>Mini-disjuntor termomagnético, bipolar 220/380V, corrente de 63A</t>
  </si>
  <si>
    <t>P.26.000.044634</t>
  </si>
  <si>
    <t>Mini-disjuntor termomagnético, bipolar 400V, corrente de 80 A ref. 5SPA 280-7 até 100 A, ref. 5SP4 191-7, fabricação Siemens ou equivalente</t>
  </si>
  <si>
    <t>P.26.000.044635</t>
  </si>
  <si>
    <t>Mini-disjuntor termomagnético, tripolar 220/380V, corrente de 10 até 32A</t>
  </si>
  <si>
    <t>P.26.000.044636</t>
  </si>
  <si>
    <t>Mini-disjuntor termomagnético, tripolar 220/380V, corrente de 40 até 50A</t>
  </si>
  <si>
    <t>P.26.000.044637</t>
  </si>
  <si>
    <t>Mini-disjuntor termomagnético, tripolar 220/380V, corrente de 63A</t>
  </si>
  <si>
    <t>P.26.000.044638</t>
  </si>
  <si>
    <t>Mini-disjuntor termomagnético, tripolar 400V, corrente de 80 até 125A</t>
  </si>
  <si>
    <t>P.26.000.044639</t>
  </si>
  <si>
    <t>Mini-disjuntor termomagnético, unipolar 127/220V, corrente de 10 até 32A</t>
  </si>
  <si>
    <t>P.26.000.044640</t>
  </si>
  <si>
    <t>Mini-disjuntor termomagnético, unipolar de 127/220V, 40 até 50A</t>
  </si>
  <si>
    <t>P.26.000.090541</t>
  </si>
  <si>
    <t>Dispositivo diferencial residual de 40 A x 30 mA, 4 polos, GE V/304-044031, Siemens 5SM1 344-0 ou equivalente</t>
  </si>
  <si>
    <t>P.26.000.090542</t>
  </si>
  <si>
    <t>Dispositivo diferencial residual de 63 A x 30 mA, 4 polos industrial, ref. V/304-046031 da GE, 5SM1 346-0 da Siemens ou equivalente</t>
  </si>
  <si>
    <t>P.26.000.092804</t>
  </si>
  <si>
    <t>Dispositivo diferencial residual de 25A x 300mA 4 polos, ref. 5SM1642-0 da Siemens ou equivalente</t>
  </si>
  <si>
    <t>P.27.000.042258</t>
  </si>
  <si>
    <t>Fusível NH 00 6A a 125A</t>
  </si>
  <si>
    <t>P.27.000.042259</t>
  </si>
  <si>
    <t>Fusível NH 1 36A a 250A</t>
  </si>
  <si>
    <t>P.27.000.042260</t>
  </si>
  <si>
    <t>Fusível NH 2 224A a 400A</t>
  </si>
  <si>
    <t>P.27.000.042261</t>
  </si>
  <si>
    <t>Fusível NH 3 400A a 630A</t>
  </si>
  <si>
    <t>P.27.000.042308</t>
  </si>
  <si>
    <t>Base tripolar para fusível de 15kV</t>
  </si>
  <si>
    <t>P.27.000.042309</t>
  </si>
  <si>
    <t>Base unipolar para fusível de 15kV</t>
  </si>
  <si>
    <t>P.27.000.042310</t>
  </si>
  <si>
    <t>Fusível HH 15KV de 2.5A a 50A</t>
  </si>
  <si>
    <t>P.27.000.042311</t>
  </si>
  <si>
    <t>Fusível HH 15KV de 60 a 100A</t>
  </si>
  <si>
    <t>P.27.000.042432</t>
  </si>
  <si>
    <t>Vara para manobra em fibra de vidro, diâmetro de 38mm, elementos separados, para tensão até 36 kV</t>
  </si>
  <si>
    <t>P.27.000.043536</t>
  </si>
  <si>
    <t>Chave comutadora seletora com 3 pólos e 3 posições para 25 A, ref. CA20-A270.600-ER ou equivalente</t>
  </si>
  <si>
    <t>P.27.000.043538</t>
  </si>
  <si>
    <t>Chave comutadora seletora com 1 pólo e 3 posições para 25 A, ref. CA20B-A730.600-E ou equivalente</t>
  </si>
  <si>
    <t>P.27.000.043541</t>
  </si>
  <si>
    <t>Chave comutadora, reversão sob carga, tetrapolar, sem porta fusível para 100 A, ref. SS32-100/4 da Holec ou equivalente</t>
  </si>
  <si>
    <t>P.27.000.043652</t>
  </si>
  <si>
    <t>Chave fusível base ´C´ para 25kV/100A, com capacidade de ruptura até 6,3kA, com fusível</t>
  </si>
  <si>
    <t>P.27.000.043653</t>
  </si>
  <si>
    <t>Chave seccionadora tripolar seca para 400 A - 15 kV - com prolongador, ref. INB-V da Inebrasa, SAN-15-400 da Moran ou equivalente</t>
  </si>
  <si>
    <t>P.27.000.043654</t>
  </si>
  <si>
    <t>Chave seccionadora tripolar seca para 600 / 630 A - 15 kV - com prolongador, ref. INB-V da Inebrasa, SAN-15-630 da Moran ou equivalente</t>
  </si>
  <si>
    <t>P.27.000.043656</t>
  </si>
  <si>
    <t>Chave fusível base ´C´ para 15kV/100A, com capacidade de ruptura até 10kA, com fusível</t>
  </si>
  <si>
    <t>P.27.000.043657</t>
  </si>
  <si>
    <t>Chave fusível base ´C´ para 15kV/200A, com capacidade de ruptura até 10kA, com fusível</t>
  </si>
  <si>
    <t>P.27.000.043663</t>
  </si>
  <si>
    <t>Chave seccionadora sob carga, tripolar, acionamento rotativo, com prolongador e porta fusível até NH-00-125, sem fusível</t>
  </si>
  <si>
    <t>P.27.000.043664</t>
  </si>
  <si>
    <t>Chave seccionadora sob carga, tripolar, acionamento rotativo, com prolongador e porta fusível até NH-00-160, sem fusível</t>
  </si>
  <si>
    <t>P.27.000.043665</t>
  </si>
  <si>
    <t>Chave seccionadora sob carga, tripolar, acionamento rotativo, com prolongador e porta fusível até NH-1-250, sem fusível</t>
  </si>
  <si>
    <t>P.27.000.043666</t>
  </si>
  <si>
    <t>Chave seccionadora sob carga, tripolar, acionamento rotativo, com prolongador e porta fusível até NH-2-400, sem fusível</t>
  </si>
  <si>
    <t>P.27.000.043667</t>
  </si>
  <si>
    <t>Chave seccionadora sob carga, tripolar, acionamento rotativo, com prolongador e porta fusível até NH-3-630, sem fusível</t>
  </si>
  <si>
    <t>P.27.000.043668</t>
  </si>
  <si>
    <t>Chave seccionadora sob carga, tripolar, acionamento tipo punho com porta fusível até NH-00-160, sem fusível</t>
  </si>
  <si>
    <t>P.27.000.043669</t>
  </si>
  <si>
    <t>Chave seccionadora sob carga, tripolar, acionamento tipo punho com porta fusível até NH-1-250, sem fusível</t>
  </si>
  <si>
    <t>P.27.000.043670</t>
  </si>
  <si>
    <t>Chave seccionadora sob carga, tripolar, acionamento tipo punho com porta fusível até NH-2-400, sem fusível</t>
  </si>
  <si>
    <t>P.27.000.043671</t>
  </si>
  <si>
    <t>P.27.000.043672</t>
  </si>
  <si>
    <t>Chave comutadora, reversão sob carga, tripolar, sem porta fusível para 400A</t>
  </si>
  <si>
    <t>P.27.000.043673</t>
  </si>
  <si>
    <t>Chave comutadora, reversão sob carga, tripolar, sem porta fusível para 600/630A</t>
  </si>
  <si>
    <t>P.27.000.043674</t>
  </si>
  <si>
    <t>Chave comutadora, reversão sob carga, tripolar, sem porta fusível para 1000A</t>
  </si>
  <si>
    <t>P.27.000.043676</t>
  </si>
  <si>
    <t>Chave seccionadora sob carga, tripolar, acionamento rotativo, com prolongador, sem porta fusível, de 1250A</t>
  </si>
  <si>
    <t>P.27.000.043677</t>
  </si>
  <si>
    <t>Chave seccionadora sob carga, tripolar, acionamento rotativo, com prolongador, sem porta fusível, de 1000A</t>
  </si>
  <si>
    <t>P.27.000.043678</t>
  </si>
  <si>
    <t>Chave seccionadora sob carga, tripolar, acionamento rotativo, com prolongador, sem porta fusível, de 630A</t>
  </si>
  <si>
    <t>P.27.000.043679</t>
  </si>
  <si>
    <t>Chave seccionadora sob carga, tripolar, acionamento rotativo, com prolongador, sem porta fusível, de 400A</t>
  </si>
  <si>
    <t>P.27.000.043680</t>
  </si>
  <si>
    <t>Chave seccionadora sob carga, tripolar, acionamento rotativo, com prolongador, sem porta fusível, de 250A</t>
  </si>
  <si>
    <t>P.27.000.043681</t>
  </si>
  <si>
    <t>Chave seccionadora sob carga, tripolar, acionamento rotativo, com prolongador, sem porta fusível, de 160A</t>
  </si>
  <si>
    <t>P.27.000.043691</t>
  </si>
  <si>
    <t>Chave seccionadora tripolar sob carga para 400 A / 15 kV - com prolongador, ref.Inebrasa, SANR-15-400 da Moran ou equivalente</t>
  </si>
  <si>
    <t>P.27.000.043694</t>
  </si>
  <si>
    <t>Chave seccionadora tripolar sob carga para 400 A / 25 kV - com prolongador, ref. Inebrasa, SANR-25-400 da Moran ou equivalente</t>
  </si>
  <si>
    <t>P.27.000.044001</t>
  </si>
  <si>
    <t>Base fusíveis DIAZED completa até 25A</t>
  </si>
  <si>
    <t>P.27.000.044002</t>
  </si>
  <si>
    <t>Base fusíveis DIAZED completa para 63A</t>
  </si>
  <si>
    <t>P.27.000.044050</t>
  </si>
  <si>
    <t>Base tipo NH completa para 125A</t>
  </si>
  <si>
    <t>P.27.000.044051</t>
  </si>
  <si>
    <t>Base tipo NH completa para 250A</t>
  </si>
  <si>
    <t>P.27.000.044052</t>
  </si>
  <si>
    <t>Base tipo NH completa para 400A</t>
  </si>
  <si>
    <t>P.27.000.044053</t>
  </si>
  <si>
    <t>Chave comutadora tetrapolar, reversão sob carga, sem porta-fusível, 630, A 690V, tensão de isolamento 1000V, ref. BB32-630/4 (back to back) da Holec</t>
  </si>
  <si>
    <t>P.27.000.044101</t>
  </si>
  <si>
    <t>Fusível DIAZED rap/ret 35A a 63A</t>
  </si>
  <si>
    <t>P.27.000.044102</t>
  </si>
  <si>
    <t>Fusível DIAZED retardado 2A a 25A, referência modelo 2A 500V 5SB2 11 da Siemens, 20A 500VCA FDW-20S / 25A 500VCA FDW-25S Web ou equivalente</t>
  </si>
  <si>
    <t>P.27.000.046582</t>
  </si>
  <si>
    <t>Chave seccionadora tripolar, abertura sob carga-seca até 160 A / 600 V</t>
  </si>
  <si>
    <t>P.27.000.090384</t>
  </si>
  <si>
    <t>Chave comutadora seletora com 1 pólo e 2 posições para 25 A, ref. CA20-A220.600-EG ou equivalente</t>
  </si>
  <si>
    <t>P.27.000.090387</t>
  </si>
  <si>
    <t>Comutador voltímetro, 3 fases, 3 fios 10 A, ref. 5TW0 020-1 da Siemens ou equivalente</t>
  </si>
  <si>
    <t>P.27.000.090388</t>
  </si>
  <si>
    <t>Comutador amperímetro de 10 A, ref. 5TW 020-1 da Siemens ou equivalente</t>
  </si>
  <si>
    <t>P.27.000.090449</t>
  </si>
  <si>
    <t>Chave de bóia normalmente fechada, ref. Masterflux, CB2002 Mar Girius Revers ou equivalente</t>
  </si>
  <si>
    <t>P.27.000.090450</t>
  </si>
  <si>
    <t>Chave comutadora seletora com 1 pólo e 3 posições para 63 A, ref. 5TW3063-1 Siemens ou equivalente</t>
  </si>
  <si>
    <t>P.27.000.090456</t>
  </si>
  <si>
    <t>P.27.000.090468</t>
  </si>
  <si>
    <t>Fusível de vidro para TP 0,5 A / 15 kV</t>
  </si>
  <si>
    <t>P.27.000.091349</t>
  </si>
  <si>
    <t>Voltímetro ferro móvel de 96x96mm, ref. M90111 Siemens</t>
  </si>
  <si>
    <t>P.28.000.046542</t>
  </si>
  <si>
    <t>Reator eletrônico de alto fator de potência com partida instantânea para duas lâmpadas fluorescentes tubulares, TL-5, base bipino bilateral, 2 x 28 W - 220 V</t>
  </si>
  <si>
    <t>P.28.000.049714</t>
  </si>
  <si>
    <t>Reator eletromagnético de alto fator de potência com capacitor e ignitor, para lâmpada vapor de sódio 70W / 220V</t>
  </si>
  <si>
    <t>P.28.000.049715</t>
  </si>
  <si>
    <t>Reator eletromagnético de alto fator de potência com capacitor e ignitor, para lâmpada vapor de sódio 150W / 220V</t>
  </si>
  <si>
    <t>P.28.000.049716</t>
  </si>
  <si>
    <t>Reator eletromagnético de alto fator de potência com capacitor e ignitor, para lâmpada vapor de sódio 250W / 220V</t>
  </si>
  <si>
    <t>P.28.000.049717</t>
  </si>
  <si>
    <t>Reator eletromagnético de alto fator de potência com capacitor e ignitor, para lâmpada vapor de sódio 400W / 220V</t>
  </si>
  <si>
    <t>P.28.000.049718</t>
  </si>
  <si>
    <t>Reator eletromagnético de alto fator de potência com capacitor e ignitor, para lâmpada vapor de sódio 1000W / 220V</t>
  </si>
  <si>
    <t>P.28.000.049719</t>
  </si>
  <si>
    <t>Reator eletromagnético de alto fator de potência com capacitor e ignitor, para lâmpada vapor metálico 70W / 220V</t>
  </si>
  <si>
    <t>P.28.000.049720</t>
  </si>
  <si>
    <t>Reator eletromagnético de alto fator de potência com capacitor e ignitor, para lâmpada vapor metálico 150W / 220V</t>
  </si>
  <si>
    <t>P.28.000.049721</t>
  </si>
  <si>
    <t>Reator eletromagnético de alto fator de potência com capacitor e ignitor, para lâmpada vapor metálico 250W / 220V</t>
  </si>
  <si>
    <t>P.28.000.049722</t>
  </si>
  <si>
    <t>Reator eletromagnético de alto fator de potência com capacitor e ignitor, para lâmpada vapor metálico 400W / 220V</t>
  </si>
  <si>
    <t>P.28.000.049734</t>
  </si>
  <si>
    <t>Reator eletrônico com partida instantânea de alto fator de potência (AFP), para lâmpada fluorescente tubular ´HO´, base bipino bilateral, 2x110W / 220V</t>
  </si>
  <si>
    <t>P.28.000.049735</t>
  </si>
  <si>
    <t>Reator eletrônico com partida instantânea de alto fator de potência (AFP), para lâmpada fluorescente tubular, base bipino bilateral, 2x16W / 127-220V</t>
  </si>
  <si>
    <t>P.28.000.049743</t>
  </si>
  <si>
    <t>Reator eletrônico com partida instantânea de alto fator de potência (AFP), para lâmpada fluorescente tubular, base bipino bilateral, 2x32W / 127-220V</t>
  </si>
  <si>
    <t>P.28.000.049757</t>
  </si>
  <si>
    <t>Reator eletrônico com partida instantânea de alto fator de potência (AFP), para lâmpada fluorescente tubular, base bipino bilateral, 1x15W / 127-220V</t>
  </si>
  <si>
    <t>P.28.000.049769</t>
  </si>
  <si>
    <t>Reator eletrônico com partida instantânea de alto fator de potência (AFP), para lâmpada fluorescente compacta´2U´, 1x26W / 127-220 V</t>
  </si>
  <si>
    <t>P.28.000.049771</t>
  </si>
  <si>
    <t>Reator eletrônico com partida instantânea de alto fator de potência (AFP), para lâmpada fluorescente compacta´2U´, 2x26W / 127-220 V</t>
  </si>
  <si>
    <t>P.28.000.092320</t>
  </si>
  <si>
    <t>Transformador eletrônico para lâmpada halógena dicróica de 50 W / 220 V, ref. ET-E 50A26S da Philips ou equivalente</t>
  </si>
  <si>
    <t>P.29.000.042163</t>
  </si>
  <si>
    <t>Rele de corrente Ajustável de 0 a 200A</t>
  </si>
  <si>
    <t>P.29.000.042164</t>
  </si>
  <si>
    <t>P.29.000.042165</t>
  </si>
  <si>
    <t>Relé tempo eletrônico ciclico, regulavel, 110V, frequência de 48Hz a 63Hz, alimentação 24 Vcc/Vca ou 100 a 240 Vca - 110 Vca, ref. AD da Coal ou equivalente</t>
  </si>
  <si>
    <t>P.29.000.042273</t>
  </si>
  <si>
    <t>Relé de sobrecarga bimetálico, faixa de ajuste de 9 a 12 A, tamanho S00, ref. Siemens 3R11 16-1KBOR, ou equivalente</t>
  </si>
  <si>
    <t>P.29.000.042275</t>
  </si>
  <si>
    <t>Relé de tempo eletrônico 0.6-6seg. 220V 50/60HZ</t>
  </si>
  <si>
    <t>P.29.000.042277</t>
  </si>
  <si>
    <t>Contator de potência 9 A - 2NA + 2NF</t>
  </si>
  <si>
    <t>P.29.000.042278</t>
  </si>
  <si>
    <t>Contator de potência 12 A - 2NA + 2NF</t>
  </si>
  <si>
    <t>P.29.000.042279</t>
  </si>
  <si>
    <t>Contator de potência 16 A - 2NA + 2NF</t>
  </si>
  <si>
    <t>P.29.000.042280</t>
  </si>
  <si>
    <t>Contator de potência 22 A / 25 A - 2NA + 2NF</t>
  </si>
  <si>
    <t>P.29.000.042281</t>
  </si>
  <si>
    <t>Contator de potência 32 A - 2NA + 2NF</t>
  </si>
  <si>
    <t>P.29.000.042282</t>
  </si>
  <si>
    <t>Contator de potência 38 / 40 A - 2NA + 2NF</t>
  </si>
  <si>
    <t>P.29.000.042408</t>
  </si>
  <si>
    <t>Contator de potência de 65A - 2NA + 2NF, ref. modelo 3RT1044-1AN10+3RH1921-1HA22 da Siemens ou equivalente</t>
  </si>
  <si>
    <t>P.29.000.042409</t>
  </si>
  <si>
    <t>Relé bimetálico de sobrecarga para açoplamento direto com faixas de ajuste de 0,4/0,63A até 16,0/25,0A</t>
  </si>
  <si>
    <t>P.29.000.042411</t>
  </si>
  <si>
    <t>Contator de potência 12 A - 1NA + 1NF, referência comercial 3RT1024-1AN20+3RH1921-1EA11 da Siemens ou equivalente</t>
  </si>
  <si>
    <t>P.29.000.042412</t>
  </si>
  <si>
    <t>Relé bimetálico sobrecarga açoplamento direto com faixa de ajuste 20 até 63A</t>
  </si>
  <si>
    <t>P.29.000.042413</t>
  </si>
  <si>
    <t>Relé supervisor trifásico contra falta de fase e inversão de fase, ref. UNSX da Ward / PST da Pextron ou equivalente</t>
  </si>
  <si>
    <t>P.29.000.042423</t>
  </si>
  <si>
    <t>Relé tempo eletrônico 1,5 a 15min. 110V 50/60Hz</t>
  </si>
  <si>
    <t>P.29.000.042425</t>
  </si>
  <si>
    <t>Minicontator auxiliar 4 NA para 220 V, corrente alternada, ref. 3RH1140-1AN10 da Siemens ou equivalente</t>
  </si>
  <si>
    <t>P.29.000.042426</t>
  </si>
  <si>
    <t>Contator auxiliar 2NA + 2NF para tensão até 240 V, corrente alternada, ref. 3RH1122-1AN10 da Siemens ou equivalmente</t>
  </si>
  <si>
    <t>P.29.000.042427</t>
  </si>
  <si>
    <t>Contator auxiliar 4NA + 4NF, ref. 3TH4244 Siemens ou equivalente</t>
  </si>
  <si>
    <t>P.29.000.042456</t>
  </si>
  <si>
    <t>Relé de sobrecarga eletrônico de 55 A até 250 A, ref. 3RB21 63-4GC2 da Siemens ou equivalente</t>
  </si>
  <si>
    <t>P.29.000.042458</t>
  </si>
  <si>
    <t>Contator de potência 110 A - 2NA + 2NF, ref. 3RT1054-1AP36 da Siemens ou equivalente</t>
  </si>
  <si>
    <t>P.29.000.042480</t>
  </si>
  <si>
    <t>Relé de impulso bipolar, 16 A, 250 V CA, ref. Finder ou equivalente</t>
  </si>
  <si>
    <t>P.29.000.042587</t>
  </si>
  <si>
    <t>Contator de potência, corrente nominal 220 A - 2NA + 2NF, tensão variável 24 V a 440 V, 50/60Hz, ref. 3RT1064-6AP36 da Siemens ou equivalente</t>
  </si>
  <si>
    <t>P.29.000.042900</t>
  </si>
  <si>
    <t>Contator de potência 50 A, 2NA + 2NF, ref. 3RH1921-1HA22 da Siemens ou equivalente</t>
  </si>
  <si>
    <t>P.29.000.042901</t>
  </si>
  <si>
    <t>Contator de potência 150 A, 2NA + 2NF, ref. 3RT1055-6AP36 da Siemens ou equivalente</t>
  </si>
  <si>
    <t>P.29.000.090337</t>
  </si>
  <si>
    <t>Relé fotoelétrico 50/60Hz 110/220V, com suporte 1200VA</t>
  </si>
  <si>
    <t>P.30.000.034000</t>
  </si>
  <si>
    <t>Cabo coaxial RGC-06, 75ohms, com condutor em aço cobreado e blindagem em trança de cobre 60% e cobertura em capa PVC antichama, ref. KMP, RFS, ou equivalente</t>
  </si>
  <si>
    <t>P.30.000.034009</t>
  </si>
  <si>
    <t>Cabo coaxial tipo RG 6, malha mínima 90%, capa polietileno antichama preto/branco, ref. Eldtec, Cableteck, Commscope, ou equivalente</t>
  </si>
  <si>
    <t>P.30.000.040530</t>
  </si>
  <si>
    <t>Terminal modular unipolar externo, ref. 5633K da 3M até 70mm²/15kV</t>
  </si>
  <si>
    <t>P.30.000.040531</t>
  </si>
  <si>
    <t>Terminal modular unipolar interno, ref. 5623K da 3M até 70mm²/15kV</t>
  </si>
  <si>
    <t>P.30.000.042207</t>
  </si>
  <si>
    <t>Conector Split-Bolt para cabo de 25mm², em latão, simples</t>
  </si>
  <si>
    <t>P.30.000.042208</t>
  </si>
  <si>
    <t>Conector Split-Bolt para cabo de 35mm², em latão, simples</t>
  </si>
  <si>
    <t>P.30.000.042209</t>
  </si>
  <si>
    <t>Conector Split-Bolt para cabo de 50mm², em latão, simples</t>
  </si>
  <si>
    <t>P.30.000.042211</t>
  </si>
  <si>
    <t>Conector Split-Bolt para cabo de 25mm², em latão, com rabicho</t>
  </si>
  <si>
    <t>P.30.000.042212</t>
  </si>
  <si>
    <t>Conector Split-Bolt para cabo de 35mm², em latão, com rabicho</t>
  </si>
  <si>
    <t>P.30.000.042213</t>
  </si>
  <si>
    <t>Conector Split-Bolt para cabo de 50mm², em latão, com rabicho</t>
  </si>
  <si>
    <t>P.30.000.042251</t>
  </si>
  <si>
    <t>Esticador para cabo de cobre, latão</t>
  </si>
  <si>
    <t>P.30.000.042454</t>
  </si>
  <si>
    <t>Terminal de compressão para cabo 2,5mm²</t>
  </si>
  <si>
    <t>P.30.000.049424</t>
  </si>
  <si>
    <t>Receptaculo porcelana com parafuso rosca E-27</t>
  </si>
  <si>
    <t>P.30.000.049430</t>
  </si>
  <si>
    <t>Terminal de pressão para cabo 6 até 10mm² (8AWG)</t>
  </si>
  <si>
    <t>P.30.000.049431</t>
  </si>
  <si>
    <t>Terminal de pressão para cabo 25mm² (4AWG)</t>
  </si>
  <si>
    <t>P.30.000.049432</t>
  </si>
  <si>
    <t>Terminal de pressão para cabo 50mm² (1/0AWG)</t>
  </si>
  <si>
    <t>P.30.000.049434</t>
  </si>
  <si>
    <t>Terminal de pressão para cabo 70mm² (3/0AWG)</t>
  </si>
  <si>
    <t>P.30.000.049435</t>
  </si>
  <si>
    <t>Terminal de pressão para cabo 95mm² (4/0AWG)</t>
  </si>
  <si>
    <t>P.30.000.049437</t>
  </si>
  <si>
    <t>Terminal de pressão/compressão para cabo 185mm² (400MCM)</t>
  </si>
  <si>
    <t>P.30.000.049510</t>
  </si>
  <si>
    <t>Conector em latão estanhado (mini gar) pterminais aéreos, com porca e arruela galvanizado a fogo, para cabo 16 a 50mm², TEL 583 da Termotécnica ou equivalente</t>
  </si>
  <si>
    <t>P.30.000.049531</t>
  </si>
  <si>
    <t>Conector com rabicho rosca mecânica 16/35mm² TEL 625</t>
  </si>
  <si>
    <t>P.30.000.049541</t>
  </si>
  <si>
    <t>Terminal de pressão/compressão para cabo 120mm² (250MCM)</t>
  </si>
  <si>
    <t>P.30.000.049542</t>
  </si>
  <si>
    <t>Terminal de pressão/compressão para cabo 240mm² (500MCM)</t>
  </si>
  <si>
    <t>P.30.000.049582</t>
  </si>
  <si>
    <t>Terminal de pressão para cabo 16mm² (6AWG)</t>
  </si>
  <si>
    <t>P.30.000.067008</t>
  </si>
  <si>
    <t>Bloco ligação interna 10 pares com canaleta BLI-10</t>
  </si>
  <si>
    <t>P.30.000.090458</t>
  </si>
  <si>
    <t>Terminal de pressão para cabo 35mm²</t>
  </si>
  <si>
    <t>P.30.000.090763</t>
  </si>
  <si>
    <t>Terminal de pressão para cabo 150mm²</t>
  </si>
  <si>
    <t>P.30.000.091016</t>
  </si>
  <si>
    <t>Conector terminal tipo BNC para cabo coaxial RG59</t>
  </si>
  <si>
    <t>P.30.000.091017</t>
  </si>
  <si>
    <t>Conector de emenda tipo BNC para cabo coaxial RG 59</t>
  </si>
  <si>
    <t>P.31.000.049508</t>
  </si>
  <si>
    <t>Cruzeta em madeira de 90 x 112,5 x 2000mm</t>
  </si>
  <si>
    <t>P.31.000.049509</t>
  </si>
  <si>
    <t>Cruzeta em madeira de 2400mm</t>
  </si>
  <si>
    <t>P.31.000.049514</t>
  </si>
  <si>
    <t>Q.01.000.029063</t>
  </si>
  <si>
    <t>Elevador hidráulico de uso restrito a pessoas com mobilidade reduzida com 03 paradas - uso interno em alvenaria</t>
  </si>
  <si>
    <t>Q.01.000.029067</t>
  </si>
  <si>
    <t>Elevador hidráulico de uso restrito a pessoas com mobilidade reduzida com 02 paradas - uso interno em alvenaria</t>
  </si>
  <si>
    <t>Q.01.000.029068</t>
  </si>
  <si>
    <t>Plataforma para elevação até 2,00 m nas dimensões (900 x 1400) mm - percurso até 1,00 m de altura</t>
  </si>
  <si>
    <t>Q.01.000.029069</t>
  </si>
  <si>
    <t>Plataforma para elevação até 2,00 m nas dimensões (900 x 1400) mm - percurso superior a 1,00 m de altura</t>
  </si>
  <si>
    <t>Q.01.000.031441</t>
  </si>
  <si>
    <t>Ar condicionado a frio, tipo split parede, capacidade de 12.000 BTU/h, com controle remoto, ref. Samsung, Carrier, LG, Consul ou equivalente</t>
  </si>
  <si>
    <t>Q.01.000.032300</t>
  </si>
  <si>
    <t>Ar condicionado a frio, tipo split parede, capacidade de 18.000 BTU/h, com controle remoto ref. Samsung, Carrier, LG, Consul ou equivalente</t>
  </si>
  <si>
    <t>Q.01.000.032301</t>
  </si>
  <si>
    <t>Ar condicionado a frio, tipo split piso teto, capacidade de 18.000 BTU/h, com controle remoto, ref. Samsung, Carrier, LG, Consul ou equivalente</t>
  </si>
  <si>
    <t>Q.01.000.032302</t>
  </si>
  <si>
    <t>Ar condicionado a frio, tipo split cassete, capacidade de 18.000 BTU/h, com controle remoto, ref. Samsung, Carrier, LG, Consul ou equivalente</t>
  </si>
  <si>
    <t>Q.01.000.032322</t>
  </si>
  <si>
    <t>Ventilador centrífugo de dupla aspiração "limite-load" vazão 20.000 m³/h, pressão 50 mmCA - 380/660 V / 60 Hz, ref. CLD 560 da Projelmec ou equivalente</t>
  </si>
  <si>
    <t>Q.01.000.047538</t>
  </si>
  <si>
    <t>Q.01.000.091400</t>
  </si>
  <si>
    <t>Ar condicionado a frio, tipo split parede, capacidade de 30.000 BTU/h, com controle remoto, ref. Samsung, Carrier, LG, Consul ou equivalente</t>
  </si>
  <si>
    <t>Q.01.000.091550</t>
  </si>
  <si>
    <t>Ar condicionado a frio, tipo split parede, capacidade de 24.000 BTU/h, com controle remoto, ref. Samsung, Carrier, LG, Consul ou equivalente</t>
  </si>
  <si>
    <t>Q.01.000.091675</t>
  </si>
  <si>
    <t>Ar condicionado a frio, tipo split cassete, capacidade de 24.000 BTU/h, com controle remoto, ref. Samsung, Carrier, LG, Consul ou equivalente</t>
  </si>
  <si>
    <t>Q.01.000.091676</t>
  </si>
  <si>
    <t>Ar condicionado a frio, tipo split cassete, capacidade de 36.000 BTU/h, com controle remoto, ref. Samsung, Carrier, LG, Consul ou equivalente</t>
  </si>
  <si>
    <t>Q.01.000.091678</t>
  </si>
  <si>
    <t>Ar condicionado a frio, tipo split piso teto, capacidade de 24.000 BTU/h, com controle remoto, ref. Samsung, Carrier, LG, Consul ou equivalente</t>
  </si>
  <si>
    <t>Q.01.000.091679</t>
  </si>
  <si>
    <t>Ar condicionado a frio, tipo split piso teto, capacidade de 36.000 BTU/h, com controle remoto, ref. Samsung, Carrier, LG, Consul ou equivalente</t>
  </si>
  <si>
    <t>Q.01.000.098201</t>
  </si>
  <si>
    <t>Cortina de ar com duas velocidades, para vão 1,20 m, ref. Springer, Elgin ou equivalente</t>
  </si>
  <si>
    <t>Q.01.000.098203</t>
  </si>
  <si>
    <t>Cortina de ar com duas velocidades, para vão 1,50 m, ref. Springer, Elgin ou equivalente</t>
  </si>
  <si>
    <t>Q.02.000.024314</t>
  </si>
  <si>
    <t>Q.02.000.091438</t>
  </si>
  <si>
    <t>Q.03.000.020669</t>
  </si>
  <si>
    <t>Sistema de tratamento de águas cinzas e aproveitamento de águas pluviais para reuso em fins não potáveis, vazão 2,00m³/h, ref. Acquaciclus ou equivalente</t>
  </si>
  <si>
    <t>Q.04.000.031001</t>
  </si>
  <si>
    <t>Unidade Condensadora VRF para sistema de ar condicionado, capacidade até 6,0 TR</t>
  </si>
  <si>
    <t>Q.04.000.031002</t>
  </si>
  <si>
    <t>Unidade Condensadora VRF para sistema de ar condicionado, capacidade de 8,0 TR a 10,0 TR</t>
  </si>
  <si>
    <t>Q.04.000.031003</t>
  </si>
  <si>
    <t>Unidade Condensadora VRF para sistema de ar condicionado, capacidade de 11,0 TR a 13,0 TR</t>
  </si>
  <si>
    <t>Q.04.000.031004</t>
  </si>
  <si>
    <t>Unidade Condensadora VRF para sistema de ar condicionado, capacidade de 14,0 TR a 16,0 TR</t>
  </si>
  <si>
    <t>Q.04.000.031020</t>
  </si>
  <si>
    <t>Unidade Evaporadora VRF para sistema de ar condicionado, tipo hiwall, capacidade de 1,0 TR</t>
  </si>
  <si>
    <t>Q.04.000.031021</t>
  </si>
  <si>
    <t>Unidade Evaporadora VRF para sistema de ar condicionado, tipo hiwall, capacidade de 2,0 TR</t>
  </si>
  <si>
    <t>Q.04.000.031022</t>
  </si>
  <si>
    <t>Unidade Evaporadora VRF para sistema de ar condicionado, tipo hiwall, capacidade de 3,0 TR</t>
  </si>
  <si>
    <t>Q.04.000.031030</t>
  </si>
  <si>
    <t>Unidade Evaporadora VRF para sistema de ar condicionado, tipo piso teto, capacidade de 1,0 TR</t>
  </si>
  <si>
    <t>Q.04.000.031031</t>
  </si>
  <si>
    <t>Unidade Evaporadora VRF para sistema de ar condicionado, tipo piso teto, capacidade de 2,0 TR</t>
  </si>
  <si>
    <t>Q.04.000.031032</t>
  </si>
  <si>
    <t>Unidade Evaporadora VRF para sistema de ar condicionado, tipo piso teto, capacidade de 3,0 TR</t>
  </si>
  <si>
    <t>Q.04.000.031033</t>
  </si>
  <si>
    <t>Unidade Evaporadora VRF para sistema de ar condicionado, tipo piso teto, capacidade de 4,0 TR</t>
  </si>
  <si>
    <t>Q.04.000.031040</t>
  </si>
  <si>
    <t>Unidade Evaporadora VRF para sistema de ar condicionado, tipo cassete, capacidade de 1,0 TR</t>
  </si>
  <si>
    <t>Q.04.000.031041</t>
  </si>
  <si>
    <t>Unidade Evaporadora VRF para sistema de ar condicionado, tipo cassete, capacidade de 2,0 TR</t>
  </si>
  <si>
    <t>Q.04.000.031042</t>
  </si>
  <si>
    <t>Unidade Evaporadora VRF para sistema de ar condicionado, tipo cassete, capacidade de 3,0 TR</t>
  </si>
  <si>
    <t>Q.04.000.031043</t>
  </si>
  <si>
    <t>Unidade Evaporadora VRF para sistema de ar condicionado, tipo cassete, capacidade de 4,0 TR</t>
  </si>
  <si>
    <t>Q.04.000.031400</t>
  </si>
  <si>
    <t>Duto flexível em alumínio, seção circular, isolado termicamente com lã de vidro de 25 mm; ref. modelo Isodec RT Ø 10 cm (4") Multivac ou equivalente</t>
  </si>
  <si>
    <t>Q.04.000.031401</t>
  </si>
  <si>
    <t>Duto flexível em alumínio, seção circular, isolado termicamente com lã de vidro de 25 mm; ref. modelo Isodec RT Ø 15 cm (6") Multivac ou equivalente</t>
  </si>
  <si>
    <t>Q.04.000.031402</t>
  </si>
  <si>
    <t>Duto flexível em alumínio, seção circular, isolado termicamente com lã de vidro de 25 mm; ref. modelo Isodec RT Ø 20 cm (8") Multivac ou equivalente</t>
  </si>
  <si>
    <t>Q.04.000.031404</t>
  </si>
  <si>
    <t>Damper Corta Fogo tipo comporta, formato circular ou retangular, com elemento fusível e chave fim de curso, referência comercial série FKA-TI-BR-120 fabricante TROX ou equivalente</t>
  </si>
  <si>
    <t>Q.04.000.031406</t>
  </si>
  <si>
    <t>Q.04.000.031408</t>
  </si>
  <si>
    <t>Difusor de jato de ar orientável, de longo alcance, tipo Jet-Nozzles, formato redondo, para insuflamento de ar, em alumínio pintado com esmalte sintético, vazão de ar 1.330 m³/h, ref. modelo DUE-S Ø400 fabricante Trox ou equivalente</t>
  </si>
  <si>
    <t>Q.04.000.031409</t>
  </si>
  <si>
    <t>Damper de regulagem manual, modelo RG-B; tamanho: 0,10 m2 a 0,14 m2 Referência comercial: Trox, Difus-ar ou equivalente</t>
  </si>
  <si>
    <t>Q.04.000.031410</t>
  </si>
  <si>
    <t>Tanque de expansão, capacidade (volume mínimo) de 250 litros, completo, para compensação da dilatação térmica da água no sistema de ar condicionado central, ref. modelo Statico 250 l da Imi-Hydronic, TAP-250 V da Schneider ou equivalente</t>
  </si>
  <si>
    <t>Q.04.000.031415</t>
  </si>
  <si>
    <t>Registro de regulagem de vazão de ar, tipo OB, confeccionado em chapa galvanizada pintada com esmalte sintético, medindo 40 x 5 cm, ref. RG fabricante Trox ou equivalente</t>
  </si>
  <si>
    <t>Q.04.000.031416</t>
  </si>
  <si>
    <t>Damper de regulagem manual, modelo RG-B; tamanho: 0,15 m2 a 0,20 m2 Referência comercial: Trox, Difus-ar ou equivalente</t>
  </si>
  <si>
    <t>Q.04.000.031417</t>
  </si>
  <si>
    <t>Difusor de insuflação de ar, tipo direcional, medindo 30 x 30 cm, ref. DI-RG-32 fabricante Trox ou equivalente</t>
  </si>
  <si>
    <t>Q.04.000.031418</t>
  </si>
  <si>
    <t>Damper de regulagem manual, modelo RG-B; tamanho: 0,21 m2 a 0,40 m2 Referência comercial: Trox, Difus-ar ou equivalente</t>
  </si>
  <si>
    <t>Q.04.000.031419</t>
  </si>
  <si>
    <t>Difusor de insuflação de ar, tipo direcional, medindo 45 x 15 cm, ref. DI-RG-32 fabricante Trox ou equivalente</t>
  </si>
  <si>
    <t>Q.04.000.031425</t>
  </si>
  <si>
    <t>Difusor para insuflamento de ar com plenum, modelo ADLK-S-AG, tamanhos 2,3,4,e 5. Referência comercial: TROX ou equivalente</t>
  </si>
  <si>
    <t>Q.04.000.031426</t>
  </si>
  <si>
    <t>Difusor para insuflamento de ar com plenum, modelo ALS-DS com 2 aberturas, tamanho 200 cm. Referência comercial: TROX ou equivalente</t>
  </si>
  <si>
    <t>Q.04.000.031427</t>
  </si>
  <si>
    <t>Difusor de plástico, modelo DVK-R, diâmetro 15 cm. Referência comercial: MULTIVAC ou equivalente</t>
  </si>
  <si>
    <t>Q.04.000.031428</t>
  </si>
  <si>
    <t>Difusor de plástico, modelo DVK-R, diâmetro 20 cm. Referência comercial: MULTIVAC ou equivalente</t>
  </si>
  <si>
    <t>Q.04.000.031429</t>
  </si>
  <si>
    <t>Grelha de retorno/exaustão com registro, modelo AR-AG; tamanho: 0,03 m² a 0,06 m²</t>
  </si>
  <si>
    <t>Q.04.000.031430</t>
  </si>
  <si>
    <t>Grelha de retorno/exaustão com registro, modelo AR-AG; tamanho: 0,07 m² a 0,13 m²</t>
  </si>
  <si>
    <t>Q.04.000.031431</t>
  </si>
  <si>
    <t>Grelha de retorno/exaustão com registro, modelo AR-AG; tamanho: 0,14 m² a 0,19 m²</t>
  </si>
  <si>
    <t>Q.04.000.031432</t>
  </si>
  <si>
    <t>Grelha de retorno/exaustão com registro, modelo AR-AG; tamanho: 0,20 m² a 0,40 m²</t>
  </si>
  <si>
    <t>Q.04.000.031433</t>
  </si>
  <si>
    <t>Grelha de retorno/exaustão com registro, modelo AR-AG; tamanho: 0,41 m² a 0,65 m²</t>
  </si>
  <si>
    <t>Q.04.000.031434</t>
  </si>
  <si>
    <t>Grelha de porta, modelo AGS-T; tamanho: 0,03 m² a 0,06 m²</t>
  </si>
  <si>
    <t>Q.04.000.031435</t>
  </si>
  <si>
    <t>Grelha de porta, modelo AGS-T; tamanho: 0,07 m² a 0,13 m²</t>
  </si>
  <si>
    <t>Q.04.000.031436</t>
  </si>
  <si>
    <t>Grelha de porta, modelo AGS-T; tamanho: 0,14 m² a 0,30 m²</t>
  </si>
  <si>
    <t>Q.04.000.032307</t>
  </si>
  <si>
    <t>Q.04.000.032309</t>
  </si>
  <si>
    <t>Caixa ventiladora tipo compacta em estrutura e painéis de aço galvanizado, contendo ventilador centrífugo de dupla aspiração e motor elétrico para acionamento, vazão de 28.000 m³/h e pressão estática de 30 mmca</t>
  </si>
  <si>
    <t>Q.04.000.032311</t>
  </si>
  <si>
    <t>Resfriadora de líquidos, compressor Screw/Parafuso (Chiller), condensação à ar, capac. 120 TR, compacto, com tubulações, fiações e controles internos, 380V/60Hz, ref. 30 RB-A Carrier, R407C série SAZ mod. RCU120SAZ4A7P Chiller Hitachi ou equivalente</t>
  </si>
  <si>
    <t>Q.04.000.032314</t>
  </si>
  <si>
    <t>Caixa ventiladora com ventilador centrífugo 8.800 m³/h e motor 2,2 kW - tensão 220/380V/60Hz, pressão 35 mmCA</t>
  </si>
  <si>
    <t>Q.04.000.032316</t>
  </si>
  <si>
    <t>Caixa ventiladora com ventilador centrífugo 1.710 m³/h e motor 0,37 kW - tensão 220/380V/60Hz, pressão 35 mmCA</t>
  </si>
  <si>
    <t>Q.04.000.032317</t>
  </si>
  <si>
    <t>Caixa ventiladora com ventilador centrífugo 1.190 m³/h e tensão 220/380V/60Hz, pressão 35 mmCA</t>
  </si>
  <si>
    <t>Q.04.000.032319</t>
  </si>
  <si>
    <t>Resfriadora de líquidos com compressor Screw/Parafuso (Chiller), condensação à ar, capac. 200-210 TR, compacto, com tubulações, fiações e controles internos, 380V/60Hz, ref. 30 RB-A Carrier, R407C série SAZ mod. RCU210SAZ4A7P Chiller Hitachi ou equivalente</t>
  </si>
  <si>
    <t>Q.04.000.032321</t>
  </si>
  <si>
    <t>Tratamento de ar compacta Fancolete Hidrônico tipo Cassette, com ventiladores centrífugos de dupla aspiração e motor elétrico, estrutura e painéis de plástico de alta resistência, refrigeração 20.000 Btu/h - 1,6 TR, ref. 40HK-20 Carrier ou equivalente</t>
  </si>
  <si>
    <t>Q.04.000.032323</t>
  </si>
  <si>
    <t>Tratamento de ar compacta Fancolete Hidrônico tipo Cassette, com ventiladores centrífugos de dupla aspiração e motor elétrico, estrutura e painéis de plástico de alta resistência, refrigeração 25.000 Btu/h - 2,1 TR, ref. 40HK-25 Carrier ou equivalente</t>
  </si>
  <si>
    <t>Q.04.000.032324</t>
  </si>
  <si>
    <t>Tratamento de ar compacta Fancolete Hidrônico tipo Cassette, com ventiladores centrífugos de dupla aspiração e motor elétrico, estrutura e painéis de plástico de alta resistência, refrigeração 32.000 Btu/h - 2,6 TR, ref. 40HK-32 Carrier ou equivalente</t>
  </si>
  <si>
    <t>Q.04.000.032325</t>
  </si>
  <si>
    <t>Tratamento de ar compacta Fancolete Hidrônico tipo piso-teto, serpentina, filtros de ar, ventiladores e motores elétricos, estrutura e painéis de plástico de alta resistência, revestidos com isolamento térmico e acústico, vazão 637 m³/h, refrigeração 14.000 Btu/h - 1,2 TR - 220V/1Ph/60Hz, ref. 42LS14 Carrier ou equivalente</t>
  </si>
  <si>
    <t>Q.04.000.032327</t>
  </si>
  <si>
    <t>Tratamento de ar compacta Fancolete Hidrônico tipo piso-teto, serpentina, filtros de ar, ventiladores e motores elétricos, estrutura e painéis de plástico de alta resistência, revestidos com isolamento térmico e acústico, vazão 1.215 m³/h, refrigeração 25.000 Btu/h - 2,1 TR - 220V/1Ph/60Hz, ref. 42LS25 Carrier ou equivalente</t>
  </si>
  <si>
    <t>Q.04.000.032329</t>
  </si>
  <si>
    <t>Tratamento de ar compacta Fancolete Hidrônico tipo piso-teto, serpentina, filtros de ar, ventiladores e motores elétricos, estrutura e painéis de plástico de alta resistência, revestidos com isolamento térmico e acústico, vazão 1.758 m³/h, refrigeração 36.000 Btu/h - 3,0 TR - 220V/1Ph/60Hz, ref. 42LS36 Carrier ou equivalente</t>
  </si>
  <si>
    <t>Q.04.000.032331</t>
  </si>
  <si>
    <t>Tratamento de ar compacta Fancolete Hidrônico tipo piso-teto, serpentina, filtros de ar, ventiladores e motores elétricos, estrutura e painéis de plástico de alta resistência, revestidos com isolamento térmico e acústico, vazão 2.166 m³/h, refrigeração 48.000 Btu/h - 4,0 TR - 220V/1Ph/60Hz, ref. 42LS48 Carrier ou TCSD48C3P 4,0TR fabricante HITACHI ou equivalente</t>
  </si>
  <si>
    <t>Q.04.000.032333</t>
  </si>
  <si>
    <t>Q.04.000.032335</t>
  </si>
  <si>
    <t>Q.04.000.032337</t>
  </si>
  <si>
    <t>Tratamento de ar Fan-Coil tipo Air Handling Unit de concepção modular, capacidade de 50 TR, ref. TKM-227 50TR - 50mmca Trox, modelo TCA-LQ-50/8ROWS Hitachi ou equivalente</t>
  </si>
  <si>
    <t>Q.04.000.032344</t>
  </si>
  <si>
    <t>Q.04.000.032345</t>
  </si>
  <si>
    <t>Q.04.000.032346</t>
  </si>
  <si>
    <t>Q.04.000.032347</t>
  </si>
  <si>
    <t>Válvula motorizada esfera duas vias atuador floating  diâmetro 1-1/2"</t>
  </si>
  <si>
    <t>Q.04.000.032348</t>
  </si>
  <si>
    <t>Q.04.000.032349</t>
  </si>
  <si>
    <t>Q.04.000.032350</t>
  </si>
  <si>
    <t>Atuador proporcional de 10 Nm, tensão de entrada AC/DC 24 V, IP 54</t>
  </si>
  <si>
    <t>Q.04.000.032351</t>
  </si>
  <si>
    <t>Q.04.000.032357</t>
  </si>
  <si>
    <t>Q.04.000.032358</t>
  </si>
  <si>
    <t>Veneziana com tela, modelo AWG. Referência comercial: Trox ou equivalente</t>
  </si>
  <si>
    <t>Q.04.000.032359</t>
  </si>
  <si>
    <t>Veneziana com tela, modelo AWG, tamanho 38,5x33 cm. Referência comercial: Trox, Difus-ar ou equivalente</t>
  </si>
  <si>
    <t>Q.04.000.032360</t>
  </si>
  <si>
    <t>Veneziana com tela, modelo AWG, tamanho 78,5x33 cm. Referência comercial: Trox, Difus-ar ou equivalente</t>
  </si>
  <si>
    <t>R.02.000.038018</t>
  </si>
  <si>
    <t>Óleo de linhaca</t>
  </si>
  <si>
    <t>R.02.000.039013</t>
  </si>
  <si>
    <t>Ácido muriatico</t>
  </si>
  <si>
    <t>R.03.000.020338</t>
  </si>
  <si>
    <t>Tela tipo mosquiteira removível em fibra de vidro revestida em pvc, perfil alumínio, borracha EPDM, Kit fixação com 4 cantoneiras, travas e parafusos com buchas</t>
  </si>
  <si>
    <t>R.03.000.020341</t>
  </si>
  <si>
    <t>Tela em poliéster, malha 2 x 2 mm, gramatura mínima de 36g/m², estruturante para impermeabilização a frio</t>
  </si>
  <si>
    <t>R.03.000.020342</t>
  </si>
  <si>
    <t>Tela em polietileno, malha hexagonal de 1/2´, gramatura mínima de 205g/m², ref. Pinteiro 5110P ou 5111P da Nortene, ou equivalente</t>
  </si>
  <si>
    <t>R.03.000.020356</t>
  </si>
  <si>
    <t>Tela nylon, largura de 3,00 m, malha de 2 mm, com fitilho para amarração, proteção de fachada</t>
  </si>
  <si>
    <t>R.03.000.027502</t>
  </si>
  <si>
    <t>Tela em poliamida (nylon), malha 10 x 10 cm, fio 2 - instalada</t>
  </si>
  <si>
    <t>S.01.000.020910</t>
  </si>
  <si>
    <t>Marco de concreto tronco pirâmide, padrão INCRA</t>
  </si>
  <si>
    <t>S.01.000.031559</t>
  </si>
  <si>
    <t>S.01.000.038760</t>
  </si>
  <si>
    <t>S.01.000.080102</t>
  </si>
  <si>
    <t>Caminhão com irrigadeira e autobomba, capacidade mínima de 6.000 litros - COND.D</t>
  </si>
  <si>
    <t>S.01.000.080119</t>
  </si>
  <si>
    <t>Trator c/pneus industrial, agrícola com peso de 5 T</t>
  </si>
  <si>
    <t>S.01.000.080125</t>
  </si>
  <si>
    <t>Betoneira reversível com carregador, capac. 320 litros, acionamento do motor combustão interna (diesel e gasolina) ou motor elétrico Alfa 320</t>
  </si>
  <si>
    <t>S.01.000.080129</t>
  </si>
  <si>
    <t>Compressor de ar XA 125 MWD - COND. D</t>
  </si>
  <si>
    <t>S.01.000.080149</t>
  </si>
  <si>
    <t>Vibroacabadora de asfalto sobre esteiras cap. 400 T/H</t>
  </si>
  <si>
    <t>S.01.000.080157</t>
  </si>
  <si>
    <t>Rompedor Pneumatico ATLAS COPCO TEX 32 PS</t>
  </si>
  <si>
    <t>S.01.000.080178</t>
  </si>
  <si>
    <t>Rolo compactador vibratório de um cilindro/PN 7T</t>
  </si>
  <si>
    <t>S.01.000.080230</t>
  </si>
  <si>
    <t>Pá-carregadeira sobre pneus pot.120 a 122HP (88,5 a 119 kW) capacidade da caçamba de 1,7 a 5,0m³, ref. CAT924G da CATERPILLAR</t>
  </si>
  <si>
    <t>S.01.000.080258</t>
  </si>
  <si>
    <t>Caminhão carroceria em madeira, capacidade até 8 toneladas</t>
  </si>
  <si>
    <t>S.01.000.080266</t>
  </si>
  <si>
    <t>Pá-carregadeira retroescavadeira / carregadeira, capacidade de 0,77m³ - COND. D</t>
  </si>
  <si>
    <t>S.01.000.080271</t>
  </si>
  <si>
    <t>Escavadeira hidráulica sobre pneus 0,25m³</t>
  </si>
  <si>
    <t>S.01.000.080272</t>
  </si>
  <si>
    <t>Escavadeira hidráulica sobre esteira 100 HP (74 kW)</t>
  </si>
  <si>
    <t>S.01.000.080303</t>
  </si>
  <si>
    <t>Trator sobre esteira com lamina/Ripper 2,28m³</t>
  </si>
  <si>
    <t>S.01.000.080308</t>
  </si>
  <si>
    <t>Caminhão basculante caçamba minério, capacidade de 8,0m³ - COND.D</t>
  </si>
  <si>
    <t>S.01.000.080311</t>
  </si>
  <si>
    <t>Caminhão basculante diesel com capacidade de 5 m³ - COND. D</t>
  </si>
  <si>
    <t>S.01.000.080312</t>
  </si>
  <si>
    <t>Caminhão espargidor, capacidade de 6.000 litros - COND.D</t>
  </si>
  <si>
    <t>S.01.000.080330</t>
  </si>
  <si>
    <t>Rolo compactador vibratório com pé de carneiro em aço, potência 121 a 127HP (90 a 93 kW), ref. CA25PD DYNAPAC</t>
  </si>
  <si>
    <t>S.01.000.080332</t>
  </si>
  <si>
    <t>Motoniveladora com escarificador potência 140HP (104kW), ref. CAT 120H da CATERPILLAR</t>
  </si>
  <si>
    <t>S.01.000.080334</t>
  </si>
  <si>
    <t>Placa vibratória impacto de 1.700 kg, com motor diesel, ou gasolina, ou elétrico, ref. Placa Vibratoria Dynapac CM13 da Flygt do Brasil</t>
  </si>
  <si>
    <t>S.01.000.080337</t>
  </si>
  <si>
    <t>Rolo compactador autopropelido, vibratório em aço, cilíndros lisos em tandem, pot. 80 HP (59 kW), ref. CC21 Dynapac 6 toneladas</t>
  </si>
  <si>
    <t>S.01.000.080338</t>
  </si>
  <si>
    <t>Rolo compactador de pneus para asfalto capacidade 27 toneladas</t>
  </si>
  <si>
    <t>S.01.000.080342</t>
  </si>
  <si>
    <t>Trator de esteira lâmina reta/riper - 328HP, CATEPILLAR-D8R PS328 ou equivalente</t>
  </si>
  <si>
    <t>S.01.000.080344</t>
  </si>
  <si>
    <t>Trator sobre esteiras pot. 76 a 88HP (56 a 64,9kW), ref. D4 da Komatsu</t>
  </si>
  <si>
    <t>S.01.000.080349</t>
  </si>
  <si>
    <t>Veículo com capacidade para 4 pessoas</t>
  </si>
  <si>
    <t>S.01.000.080351</t>
  </si>
  <si>
    <t>Guindauto MUNCK M-640/18 com lança telescópica capacidade 3750 kg</t>
  </si>
  <si>
    <t>S.01.000.080352</t>
  </si>
  <si>
    <t>Veículo utilitário com capacidade para 9 pessoas - 1.600 CC - COND.D</t>
  </si>
  <si>
    <t>S.01.000.080357</t>
  </si>
  <si>
    <t>Locação de estação total</t>
  </si>
  <si>
    <t>S.01.000.080358</t>
  </si>
  <si>
    <t>Locação de nível com tripé</t>
  </si>
  <si>
    <t>S.01.000.081345</t>
  </si>
  <si>
    <t>Fresadora, largura útil 1,00m, referência Fresadora Wirtgem 1000C</t>
  </si>
  <si>
    <t>S.01.000.091701</t>
  </si>
  <si>
    <t>Sinalização horizontal com resina vinílica ou acrílica</t>
  </si>
  <si>
    <t>S.01.000.091706</t>
  </si>
  <si>
    <t>Fornecimento e transporte de placa de aço galvanizada com pintura em esmalte sintético GT+GT</t>
  </si>
  <si>
    <t>S.01.000.091707</t>
  </si>
  <si>
    <t>Sinalização horizontal com termoplastico hot-spray</t>
  </si>
  <si>
    <t>S.01.000.091713</t>
  </si>
  <si>
    <t>S.01.000.091714</t>
  </si>
  <si>
    <t>S.03.000.023046</t>
  </si>
  <si>
    <t>Arame de aço ovalado 15 x 17 - (rolo 1000m - 45kg - 700Kgf)</t>
  </si>
  <si>
    <t>Mourão de concreto armado reto de 15 x 15cm - h= 2,30m</t>
  </si>
  <si>
    <t>S.03.000.023048</t>
  </si>
  <si>
    <t>Mourão ou escora de concreto de 10 x 10cm - h= 2,30m</t>
  </si>
  <si>
    <t>S.03.000.026616</t>
  </si>
  <si>
    <t>Cantoneira em alumínio</t>
  </si>
  <si>
    <t>S.03.000.026664</t>
  </si>
  <si>
    <t>Chapa de aço galvanizado nas bitolas: nº 22, n° 24 e n° 26</t>
  </si>
  <si>
    <t>S.03.000.028009</t>
  </si>
  <si>
    <t>Cola de contato para chapa vinílica / borracha</t>
  </si>
  <si>
    <t>S.03.000.028076</t>
  </si>
  <si>
    <t>Aparelho corte oxi-acetileno</t>
  </si>
  <si>
    <t>S.03.000.032568</t>
  </si>
  <si>
    <t>Rodapé em mármore branco com espessura de 2 cm e altura de 7,0cm, acabamento polido</t>
  </si>
  <si>
    <t>S.03.000.036500</t>
  </si>
  <si>
    <t>Tampão ferro dúctil de 300x300mm, classe 125 (ruptura &gt; 125 kN), conforme NBR 10160/2005</t>
  </si>
  <si>
    <t>S.03.000.036510</t>
  </si>
  <si>
    <t>Execução de guia e sarjeta extrusada in loco, perfil 450</t>
  </si>
  <si>
    <t>S.03.000.040007</t>
  </si>
  <si>
    <t>Poste concreto armado circular, H= 9m p/300kgf</t>
  </si>
  <si>
    <t>S.03.000.040009</t>
  </si>
  <si>
    <t>Poste concreto armado circular, H= 9m p/400kgf</t>
  </si>
  <si>
    <t>S.03.000.040013</t>
  </si>
  <si>
    <t>Poste concreto armado circular, H= 10m p/600kgf</t>
  </si>
  <si>
    <t>S.03.000.049537</t>
  </si>
  <si>
    <t>Parafuso para madeira de 4,8 x 55nn, com cabeça chata - fenda simples</t>
  </si>
  <si>
    <t>S.03.000.060255</t>
  </si>
  <si>
    <t>Anel pré-moldado em concreto, diâmetro externo de 0,80 m, h= 0,50 m</t>
  </si>
  <si>
    <t>S.03.000.061192</t>
  </si>
  <si>
    <t>Curva 45° em aço galvanizado, rosca macho/fêmea, Ø 2 1/2´</t>
  </si>
  <si>
    <t>S.03.000.061193</t>
  </si>
  <si>
    <t>Curva 90° em aço galvanizado, rosca fêmea/fêmea, Ø 2 1/2´</t>
  </si>
  <si>
    <t>S.03.000.066170</t>
  </si>
  <si>
    <t>Ducha higiênica com mangueira plástica e registro 1/2´ - linha polular</t>
  </si>
  <si>
    <t>S.03.000.080127</t>
  </si>
  <si>
    <t>Máquina projetora de concreto</t>
  </si>
  <si>
    <t>S.03.000.080128</t>
  </si>
  <si>
    <t>Compressor de ar rebocável, vazão 748pcm, motor a diesel, pot. 210cv</t>
  </si>
  <si>
    <t>S.03.000.080328</t>
  </si>
  <si>
    <t>Guindaste hidráulico autopropelido, com lança telescópica, para espaços limitados, tração 4x4, capacidade acima de 30 ton, potência 97 KW</t>
  </si>
  <si>
    <t>S.03.000.S05678</t>
  </si>
  <si>
    <t>Retroescavadeira sobre rodas com carregadeira, tração 4x4, potencia liquida 88 HP, peso operacional mínimo de 6674 kg capacidade da carragadeira de 1,00 m³ e da retroescavadeira mínima de 0,26 m³, profundidade de escavação máxima de 4,37 m</t>
  </si>
  <si>
    <t>S.03.000.S07004</t>
  </si>
  <si>
    <t>S.04.000.020160</t>
  </si>
  <si>
    <t>Batente de alumínio para divisória</t>
  </si>
  <si>
    <t>S.04.000.020750</t>
  </si>
  <si>
    <t>Mão-de-obra / equipamentos mecânico e rotativo / corte / laser</t>
  </si>
  <si>
    <t>S.04.000.021028</t>
  </si>
  <si>
    <t>Madeira serrada G1-C6</t>
  </si>
  <si>
    <t>S.04.000.021087</t>
  </si>
  <si>
    <t>Chapa compensada plastificada de 12 mm de espessura</t>
  </si>
  <si>
    <t>S.04.000.021531</t>
  </si>
  <si>
    <t>Barra de transferência em aço liso, D= 12,5 mm (C= 35 cm)</t>
  </si>
  <si>
    <t>S.04.000.022069</t>
  </si>
  <si>
    <t>Espaçador treliçado de aço, H= 5 cm</t>
  </si>
  <si>
    <t>S.04.000.024045</t>
  </si>
  <si>
    <t>Disco diamantado para máquinas serra-mármore</t>
  </si>
  <si>
    <t>S.04.000.024123</t>
  </si>
  <si>
    <t>Fibra de polipropileno corrugada</t>
  </si>
  <si>
    <t>S.04.000.026514</t>
  </si>
  <si>
    <t>Parafuso auto-atarraxante de cabeça redonda ou panela, com fenda, zincado branco de 9,5 x 2,9 mm</t>
  </si>
  <si>
    <t>S.04.000.026601</t>
  </si>
  <si>
    <t>Perfil ´U´ enrijecido (60x45x20)mm chapa 14 galvanizado</t>
  </si>
  <si>
    <t>S.04.000.026727</t>
  </si>
  <si>
    <t>Parafuso auto-atarraxante 5,5x38mm com arruela e bucha tipo S8</t>
  </si>
  <si>
    <t>S.04.000.026728</t>
  </si>
  <si>
    <t>Parafuso em inox auto-atarraxante sextavado M6x50mm com bucha plástica tipo S6</t>
  </si>
  <si>
    <t>S.04.000.027499</t>
  </si>
  <si>
    <t>Galvanização a frio (tinta rica em zinco)</t>
  </si>
  <si>
    <t>S.04.000.027515</t>
  </si>
  <si>
    <t>Placas pré-moldada em concreto dimensões (1,60x0,60x0,03m)</t>
  </si>
  <si>
    <t>S.04.000.028017</t>
  </si>
  <si>
    <t>Endurecedor superficial para concreto</t>
  </si>
  <si>
    <t>S.04.000.028073</t>
  </si>
  <si>
    <t>Cola para piso vinilico</t>
  </si>
  <si>
    <t>S.04.000.031142</t>
  </si>
  <si>
    <t>Porta/balcão tipo basculante com acionamento manual - 3,50 x 1,50 m - BA-10</t>
  </si>
  <si>
    <t>S.04.000.031215</t>
  </si>
  <si>
    <t>Ferro trabalhado</t>
  </si>
  <si>
    <t>S.04.000.031547</t>
  </si>
  <si>
    <t>Elevador para passageiros, uso interno com capacidade mínima de 600kg para duas paradas, portas unilaterias</t>
  </si>
  <si>
    <t>S.04.000.031548</t>
  </si>
  <si>
    <t>Elevador para passageiros, uso interno com capacidade mínima de 600kg para três paradas, portas unitalerais</t>
  </si>
  <si>
    <t>S.04.000.031550</t>
  </si>
  <si>
    <t>Elevador para passageiros, uso interno com capacidade mínima de 600kg para três paradas, portas bilaterais</t>
  </si>
  <si>
    <t>S.04.000.031551</t>
  </si>
  <si>
    <t>Elevador para passageiros, uso interno com capacidade mínima de 600kg para quatro paradas, portas bilaterais</t>
  </si>
  <si>
    <t>S.04.000.031552</t>
  </si>
  <si>
    <t>Elevador para passageiros, uso interno com capacidade mínima de 600kg para quatro paradas, portas unilaterais</t>
  </si>
  <si>
    <t>S.04.000.031554</t>
  </si>
  <si>
    <t>Fornecimento e instalação de vidro laminado 5+5mm, inclusive acessórios em alumínio</t>
  </si>
  <si>
    <t>S.04.000.031686</t>
  </si>
  <si>
    <t>Tela alambrado soldada galvanizada fio 3,0mm, malha 5 x 15 cm</t>
  </si>
  <si>
    <t>S.04.000.031731</t>
  </si>
  <si>
    <t>Dobradiça em aço cromado com pino e bola em aço de 3 1/2´ x 3´</t>
  </si>
  <si>
    <t>S.04.000.031733</t>
  </si>
  <si>
    <t>Dobradiça 03 estágios ferro galvanizado DN 1´ x 4´</t>
  </si>
  <si>
    <t>S.04.000.032569</t>
  </si>
  <si>
    <t>Granito com espessura de 2cm e acabamento polido</t>
  </si>
  <si>
    <t>S.04.000.032570</t>
  </si>
  <si>
    <t>Granito com espessura de 3cm e acabamento polido</t>
  </si>
  <si>
    <t>S.04.000.033032</t>
  </si>
  <si>
    <t>Lambri em madeira macho/fêmea 10 x 1 cm, exceto pinus</t>
  </si>
  <si>
    <t>S.04.000.033562</t>
  </si>
  <si>
    <t>Plaqueta laminada para revestimento em áreas internas e externas</t>
  </si>
  <si>
    <t>S.04.000.034030</t>
  </si>
  <si>
    <t>Fita crepe 25mm x 50m</t>
  </si>
  <si>
    <t>S.04.000.034045</t>
  </si>
  <si>
    <t>Forro fibra mineral acústico, borda Square Lay-in, placas de 1250x625x16mm ou 625x625x16mm, pintura base poliester, estr. sustentacao perfil ´T´, ref. Giorgian</t>
  </si>
  <si>
    <t>S.04.000.034078</t>
  </si>
  <si>
    <t>Luminária retangular de embutir tipo calha aberta com aletas parabólicas para 2 lâmpadas fluorescentes tubulares, ref. 2050 da Itaim ou equivalente</t>
  </si>
  <si>
    <t>S.04.000.036075</t>
  </si>
  <si>
    <t>Junta elástica estrutural neoprene aplicada, ref. JJ2020F da Juntas Jeene</t>
  </si>
  <si>
    <t>S.04.000.038000</t>
  </si>
  <si>
    <t>Fundo preparador base água, para madeira e metais, ref. Fundo preparador Coralite Zero da Coral, Metalatex Eco fundo antiferrugem da Sherwin Williams, Fundo preparador da Suvinil, ou equivalente</t>
  </si>
  <si>
    <t>S.04.000.038009</t>
  </si>
  <si>
    <t>Selador para pintura latex</t>
  </si>
  <si>
    <t>S.04.000.038010</t>
  </si>
  <si>
    <t>Lixa carbeto de silício de 7´</t>
  </si>
  <si>
    <t>S.04.000.039006</t>
  </si>
  <si>
    <t>Adesivo/selador à base de emulsão PVA/acrílica, ref. KZ Heydi da Viapol, Denverfix da Denver, ou equivalente</t>
  </si>
  <si>
    <t>S.04.000.039086</t>
  </si>
  <si>
    <t>Placa de sinalização em PVC expandido de 70x20cm, espessura 3mm, adesivo dupla face sobre todo o verso</t>
  </si>
  <si>
    <t>S.04.000.040515</t>
  </si>
  <si>
    <t>Isolador tipo ´castanha´ com grampo de sustentação</t>
  </si>
  <si>
    <t>S.04.000.046214</t>
  </si>
  <si>
    <t>Sensor presença c/fotocélula, bivolt, p/iluminação teto, alcance 6m,120°, tempo de desligamento 1 ou 4 minutos</t>
  </si>
  <si>
    <t>S.04.000.049500</t>
  </si>
  <si>
    <t>Bucha plástica tipo S-6 - (cento)</t>
  </si>
  <si>
    <t>S.04.000.049579</t>
  </si>
  <si>
    <t>Serra circular</t>
  </si>
  <si>
    <t>Junta Gibault em ferro fundido, DN= 80mm completa</t>
  </si>
  <si>
    <t>Junta Gibault em ferro fundido, DN= 100 mm completa</t>
  </si>
  <si>
    <t>S.04.000.062028</t>
  </si>
  <si>
    <t>Baguete plástico tipo Tarucel, D= 6 mm</t>
  </si>
  <si>
    <t>S.04.000.062553</t>
  </si>
  <si>
    <t>Anel borracha para tubo PVC 40mm (1 1/2´)</t>
  </si>
  <si>
    <t>S.04.000.065610</t>
  </si>
  <si>
    <t>Cuba em aço inoxidável simples de 600x500x300mm, AISI 304, liga 18,8 e chapa 22</t>
  </si>
  <si>
    <t>S.04.000.065676</t>
  </si>
  <si>
    <t>Tampo em MDF de 25 mm de espessura com laminado melamínico</t>
  </si>
  <si>
    <t>S.04.000.066171</t>
  </si>
  <si>
    <t>Ducha higiênica com registro, ref. Belle Epoque Light 1984 C51 da Deca, Delicatta 10906 da Docol, Aquarius 2195-A da Fabrimar</t>
  </si>
  <si>
    <t>S.04.000.069500</t>
  </si>
  <si>
    <t>Solução limpadora diluida em água</t>
  </si>
  <si>
    <t>S.04.000.069569</t>
  </si>
  <si>
    <t>Parafuso francês 5/16´ x 3/4´ com porca e arruela galvanizadas</t>
  </si>
  <si>
    <t>S.04.000.080135</t>
  </si>
  <si>
    <t>Lixadeira elétrica</t>
  </si>
  <si>
    <t>S.04.000.080173</t>
  </si>
  <si>
    <t>Rolo compactador liso de 1000 kg</t>
  </si>
  <si>
    <t>S.04.000.080237</t>
  </si>
  <si>
    <t>Máquina de lavagem a pressão tipo Vap (água fria, pressão 1700PSI)</t>
  </si>
  <si>
    <t>S.04.000.080341</t>
  </si>
  <si>
    <t>Placa vibratória - 60 kg</t>
  </si>
  <si>
    <t>S.04.000.081346</t>
  </si>
  <si>
    <t>Motosserra a gasolina portátil tipo 60 cilindradas, referência Husqvarna mod. 61 ou equivalente.</t>
  </si>
  <si>
    <t>S.04.000.081349</t>
  </si>
  <si>
    <t>Caminhão MUNCK 3 toneladas</t>
  </si>
  <si>
    <t>S.04.000.081350</t>
  </si>
  <si>
    <t>Caminhão MUNCK 15 toneladas</t>
  </si>
  <si>
    <t>S.04.000.081351</t>
  </si>
  <si>
    <t>Caminhão guindaste sobre pneus com capacidade de carga de 25 Toneladas</t>
  </si>
  <si>
    <t>S.04.000.081352</t>
  </si>
  <si>
    <t>Caminhão guindaste sobre pneus com capacidade de carga de 30 Toneladas</t>
  </si>
  <si>
    <t>S.04.000.090497</t>
  </si>
  <si>
    <t>Chapa em policarbonato alveolar de 6mm</t>
  </si>
  <si>
    <t>S.05.000.020219</t>
  </si>
  <si>
    <t>Estaca pré-moldada cravada para 70T</t>
  </si>
  <si>
    <t>S.05.000.020392</t>
  </si>
  <si>
    <t>Hidrojateamento para limpeza de superfície, por meio de jato d´água de alta pressão</t>
  </si>
  <si>
    <t>S.05.000.021023</t>
  </si>
  <si>
    <t>Sarrafo de pinus, 1´ x 4´ - bruto</t>
  </si>
  <si>
    <t>S.05.000.021048</t>
  </si>
  <si>
    <t>Ripa de imbuia 3,5 x 1,5 cm</t>
  </si>
  <si>
    <t>S.05.000.021049</t>
  </si>
  <si>
    <t>Moldura de 3 cm, guarnição em padrão Imbuia - tipo meia</t>
  </si>
  <si>
    <t>S.05.000.021061</t>
  </si>
  <si>
    <t>Tábua de pinus, 1´ x 12´ - bruta</t>
  </si>
  <si>
    <t>S.05.000.021062</t>
  </si>
  <si>
    <t>Pontalete de pinus, 3´ x 3´ - bruto</t>
  </si>
  <si>
    <t>S.05.000.024121</t>
  </si>
  <si>
    <t>Manta asfáltica com armadura poliéster tipo III, esp.4 mm anti raiz, ref. Torodin Anti Raiz Viapol - instalado</t>
  </si>
  <si>
    <t>S.05.000.026515</t>
  </si>
  <si>
    <t>Parafuso auto-atarraxante com cabeça panela e bucha de nylon S-8</t>
  </si>
  <si>
    <t>S.05.000.026608</t>
  </si>
  <si>
    <t>Ferro perfilado trabalhado</t>
  </si>
  <si>
    <t>S.05.000.028002</t>
  </si>
  <si>
    <t>Solvente para materiais base epóxi</t>
  </si>
  <si>
    <t>S.05.000.032432</t>
  </si>
  <si>
    <t>Caixilho em alumínio anodizado comum, fixo sem ventilação permanente, H= 1,00m, L= 1,20m, rerfil 30 - sem vidros</t>
  </si>
  <si>
    <t>S.05.000.032433</t>
  </si>
  <si>
    <t>Caixilho de alumínio anodizado comum, tipo maxim ar, H= 0,90m, L- 1,20m, linha 30 - sem vidros</t>
  </si>
  <si>
    <t>S.05.000.035587</t>
  </si>
  <si>
    <t>Piso podotátil colorido intertravado, tipo alerta ou direcional, espessura de 6 cm</t>
  </si>
  <si>
    <t>S.05.000.036031</t>
  </si>
  <si>
    <t>Junta plástica de dilatação para pisos de 3/4´x 1/8´ (17 x 3 mm)</t>
  </si>
  <si>
    <t>S.05.000.036705</t>
  </si>
  <si>
    <t>Mastro para bandeira em aço galvanizado completo engastado, altura livre de 9,00 m</t>
  </si>
  <si>
    <t>S.05.000.036714</t>
  </si>
  <si>
    <t>Mastro para bandeira em aço galvanizado completo engastado, altura livre de 7,00 m</t>
  </si>
  <si>
    <t>S.05.000.038556</t>
  </si>
  <si>
    <t>Árvore ornamental tipo Quaresmeira (Tibouchina Granulosa), H= 1,50/2,00m</t>
  </si>
  <si>
    <t>S.05.000.039039</t>
  </si>
  <si>
    <t>Argamassa mista com areia grossa 1:2:8</t>
  </si>
  <si>
    <t>S.05.000.039040</t>
  </si>
  <si>
    <t>Argamassa de cimento e areia - média 1:5</t>
  </si>
  <si>
    <t>S.05.000.039104</t>
  </si>
  <si>
    <t>Placa de identificação para para estacionamento (placa+poste+base), com desenho universal de acessibilidade, tipo pedestal</t>
  </si>
  <si>
    <t>S.05.000.040132</t>
  </si>
  <si>
    <t>Poste telecônico reto em aço galvanizado a fogo, altura de 7m, com base, chumbadores, porcas e arruelas</t>
  </si>
  <si>
    <t>S.05.000.065621</t>
  </si>
  <si>
    <t>Cuba em aço inoxidável simples de 600x500x400mm, AISI 304, liga 18,8 e chapa 22</t>
  </si>
  <si>
    <t>S.05.000.080105</t>
  </si>
  <si>
    <t>Vassoura mecânica - rebocada mecanicamente</t>
  </si>
  <si>
    <t>S.05.000.090089</t>
  </si>
  <si>
    <t>Cubículo de medição blindado de média tensão, completo, uso abrigado, classe 15 kV, ref. mod. Piccolo Gimi, Beguin ou equivalente</t>
  </si>
  <si>
    <t>S.05.000.093275</t>
  </si>
  <si>
    <t>S.06.000.011700</t>
  </si>
  <si>
    <t>S.06.000.011701</t>
  </si>
  <si>
    <t>S.06.000.011702</t>
  </si>
  <si>
    <t>Visitas ao local, medições in loco, desenho, supervisão, conferência, etc</t>
  </si>
  <si>
    <t>Porta de entrada de abrir em alumínio, sob medida</t>
  </si>
  <si>
    <t>TOTAL GERAL ACUMULADO</t>
  </si>
  <si>
    <t>Objeto:</t>
  </si>
  <si>
    <t xml:space="preserve">Local:                    </t>
  </si>
  <si>
    <t>TOTAL GERAL</t>
  </si>
  <si>
    <t xml:space="preserve">TOTAL GERAL </t>
  </si>
  <si>
    <t>4.1</t>
  </si>
  <si>
    <t>4.2</t>
  </si>
  <si>
    <t>6.1</t>
  </si>
  <si>
    <t>6.2</t>
  </si>
  <si>
    <t>9.1</t>
  </si>
  <si>
    <t>11.2</t>
  </si>
  <si>
    <t>01.02.071</t>
  </si>
  <si>
    <t>Parecer técnico de fundações, contenções e recomendações gerais, para empreendimentos com área construída até 1.000 m²</t>
  </si>
  <si>
    <t>01.02.081</t>
  </si>
  <si>
    <t>Parecer técnico de fundações, contenções e recomendações gerais, para empreendimentos com área construída de 1.001 a 2.000 m²</t>
  </si>
  <si>
    <t>01.02.091</t>
  </si>
  <si>
    <t>Parecer técnico de fundações, contenções e recomendações gerais, para empreendimentos com área construída de 2.001 a 5.000 m²</t>
  </si>
  <si>
    <t>01.02.101</t>
  </si>
  <si>
    <t>Parecer técnico de fundações, contenções e recomendações gerais, para empreendimentos com área construída de 5.001 a 10.000 m²</t>
  </si>
  <si>
    <t>01.02.111</t>
  </si>
  <si>
    <t>Parecer técnico de fundações, contenções e recomendações gerais, para empreendimentos com área construída acima de 10.000 m²</t>
  </si>
  <si>
    <t>Furação de 1 1/4" em concreto armado</t>
  </si>
  <si>
    <t>Furação de 1 1/2" em concreto armado</t>
  </si>
  <si>
    <t>Furação de 2 1/4" em concreto armado</t>
  </si>
  <si>
    <t>Furação de 2 1/2" em concreto armado</t>
  </si>
  <si>
    <t>Furação de 1" em concreto armado</t>
  </si>
  <si>
    <t>Furação de 2" em concreto armado</t>
  </si>
  <si>
    <t>Furação de 3" em concreto armado</t>
  </si>
  <si>
    <t>Furação de 4" em concreto armado</t>
  </si>
  <si>
    <t>Furação de 5" em concreto armado</t>
  </si>
  <si>
    <t>Furação de 6" em concreto armado</t>
  </si>
  <si>
    <t>01.27.011</t>
  </si>
  <si>
    <t>01.27.021</t>
  </si>
  <si>
    <t>01.27.031</t>
  </si>
  <si>
    <t>01.27.041</t>
  </si>
  <si>
    <t>01.27.051</t>
  </si>
  <si>
    <t>Estudo de impacto de vizinhança, em área urbana até 10.000 m²</t>
  </si>
  <si>
    <t>Perfuração rotativa para poço profundo em camadas de solos sedimentares, diâmetro de 8 1/2" (215,90 mm)</t>
  </si>
  <si>
    <t>Perfuração roto-pneumática para poço profundo em rocha metassedimentar em geral, diâmetro de 12 1/4" (311,15 mm)</t>
  </si>
  <si>
    <t>Revestimento interno de poço profundo tubo PVC geomecânico nervurado standard, diâmetro de 6" (150 mm)</t>
  </si>
  <si>
    <t>Revestimento interno de poço profundo tubo PVC geomecânico nervurado reforçado, diâmetro de 8" (200 mm)</t>
  </si>
  <si>
    <t>Revestimento interno de poço profundo tubo de aço preto, diâmetro de 6" (152,40 mm)</t>
  </si>
  <si>
    <t>Revestimento interno de poço profundo tubo preto DIN 2440, diâmetro de 6" (150 mm)</t>
  </si>
  <si>
    <t>Revestimento interno de poço profundo tubo preto DIN 2440, diâmetro de 8" (200 mm)</t>
  </si>
  <si>
    <t>Revestimento da boca de poço profundo tubo chapa 3/16", diâmetro de 12"</t>
  </si>
  <si>
    <t>Revestimento da boca de poço profundo tubo chapa 3/16", diâmetro de 14"</t>
  </si>
  <si>
    <t>Revestimento da boca de poço profundo tubo chapa 3/16", diâmetro de 16"</t>
  </si>
  <si>
    <t>Revestimento da boca de poço profundo tubo chapa 3/16", diâmetro de 20"</t>
  </si>
  <si>
    <t>Filtro PVC geomecânico nervurado tipo standard para poço profundo, diâmetro de 6" (150 mm)</t>
  </si>
  <si>
    <t>Filtro PVC geomecânico nervurado tipo reforçado para poço profundo, diâmetro de 8" (200 mm)</t>
  </si>
  <si>
    <t>Filtro espiralado galvanizado simples (standard) para poço profundo, diâmetro de 6" (152,40 mm)</t>
  </si>
  <si>
    <t>Filtro espiralado galvanizado reforçado para poço profundo, diâmetro de 6" (152,40 mm)</t>
  </si>
  <si>
    <t>Filtro espiralado em aço inoxidável reforçado para poço profundo, diâmetro de 6" (152,40 mm)</t>
  </si>
  <si>
    <t>Filtro galvanizado tipo NOLD para poço profundo, diâmetro de 6" (150 mm)</t>
  </si>
  <si>
    <t>Banheiro químico modelo Standard, com manutenção conforme exigências da CETESB</t>
  </si>
  <si>
    <t>Locação de container tipo depósito - área mínima de 13,80 m²</t>
  </si>
  <si>
    <t>Proteção em madeira e lona plástica para equipamento mecânico ou informática - para obras de reforma</t>
  </si>
  <si>
    <t>Corte e derrubada de eucalípto (1° corte) - idade até 4 anos</t>
  </si>
  <si>
    <t>Corte e derrubada de eucalípto (1° corte) - idade acima de 4 anos</t>
  </si>
  <si>
    <t>Remoção de pintura</t>
  </si>
  <si>
    <t>Retirada de elemento em madeira e sistema de fixação tipo quadro, lousa, etc.</t>
  </si>
  <si>
    <t>Remoção de chave automática da bóia</t>
  </si>
  <si>
    <t>Remoção de entulho de obra com caçamba metálica - material volumoso e misturado por alvenaria, terra, madeira, papel, plástico e metal</t>
  </si>
  <si>
    <t>Remoção de entulho de obra com caçamba metálica - gesso e/ou drywall</t>
  </si>
  <si>
    <t>Desmontagem de forma em madeira para estrutura de vigas, com tábuas</t>
  </si>
  <si>
    <t>Forma ripada de 5 cm na vertical</t>
  </si>
  <si>
    <t>Armadura em barra de aço CA-50 (A ou B) fyk = 500 MPa</t>
  </si>
  <si>
    <t>Armadura em barra de aço CA-60 (A ou B) fyk = 600 MPa</t>
  </si>
  <si>
    <t>Alvenaria de embasamento em bloco de concreto de 14 x 19 x 39 cm - classe A</t>
  </si>
  <si>
    <t>Alvenaria de embasamento em bloco de concreto de 19 x 19 x 39 cm - classe A</t>
  </si>
  <si>
    <t>Elemento vazado em concreto, tipo quadriculado de 39 x 39 x 10 cm</t>
  </si>
  <si>
    <t>Elemento vazado em vidro, tipo veneziana capelinha de 20 x 10 x 10 cm</t>
  </si>
  <si>
    <t>Elemento vazado em concreto, tipo veneziana de 39 x 39 x 10 cm</t>
  </si>
  <si>
    <t>Elemento vazado em vidro, tipo veneziana de 20 x 20 x 6 cm</t>
  </si>
  <si>
    <t>Divisória sanitária em painel laminado melamínico estrutural com perfis em alumínio, inclusive ferragem completa para vão de porta</t>
  </si>
  <si>
    <t>Divisão para mictório em placas de mármore branco, com espessura de 3 cm</t>
  </si>
  <si>
    <t>Divisória cega tipo naval, acabamento em laminado fenólico melamínico, com espessura de 3,5 cm</t>
  </si>
  <si>
    <t>Divisória cega tipo naval com miolo mineral, acabamento em laminado melamínico, com espessura de 3,5 cm</t>
  </si>
  <si>
    <t>Divisória painel/vidro/vidro tipo naval, acabamento em laminado fenólico melamínico, com espessura de 3,5 cm</t>
  </si>
  <si>
    <t>Fechamento em placa cimentícia com espessura de 12 mm</t>
  </si>
  <si>
    <t>Mobiliário em concreto armado pré-moldado - fck= 40 MPa</t>
  </si>
  <si>
    <t>Placas, vigas e pilares em concreto armado pré-moldado - fck= 35 MPa</t>
  </si>
  <si>
    <t>Placas, vigas e pilares em concreto armado pré-moldado - fck= 25 MPa</t>
  </si>
  <si>
    <t>Mobiliário em concreto armado pré-moldado - fck= 25 MPa</t>
  </si>
  <si>
    <t>Telha de barro colonial/paulista</t>
  </si>
  <si>
    <t>Telhamento em madeira ou fibra vegetal</t>
  </si>
  <si>
    <t>Telha em fibra vegetal, perfil ondulado, com espessura de 3 mm</t>
  </si>
  <si>
    <t>Cumeeira em fibra vegetal, lisa, com espessura de 3 mm</t>
  </si>
  <si>
    <t>Telhamento em chapa de aço pré-pintada com epóxi e poliéster, perfil trapezoidal, com espessura de 0,50 mm e altura de 40 mm</t>
  </si>
  <si>
    <t>Telhamento em chapa de aço pré-pintada com epóxi e poliéster, tipo sanduíche, espessura de 0,50 mm, com lã de rocha</t>
  </si>
  <si>
    <t>Telhamento em chapa de aço pré-pintada com epóxi e poliéster, tipo sanduíche, espessura de 0,50 mm, com poliuretano</t>
  </si>
  <si>
    <t>Cumeeira para telha de poliéster, tipo perfil trapezoidal 49</t>
  </si>
  <si>
    <t>Cobertura plana em chapa de policarbonato alveolar de 10 mm</t>
  </si>
  <si>
    <t>Cobertura curva em chapa de policarbonato alveolar bronze de 10 mm</t>
  </si>
  <si>
    <t>Argamassa de cimento e areia traço 1:3, com adesivo acrílico</t>
  </si>
  <si>
    <t>Reparos em degrau e espelho de granilite - estucamento e polimento</t>
  </si>
  <si>
    <t>Revestimento em plaqueta laminada, para área interna e externa, sem rejunte</t>
  </si>
  <si>
    <t>Placa cerâmica esmaltada PEI-5 para área interna, com textura semirrugosa, grupo de absorção BIb, resistência química A, assentado com argamassa colante industrializada</t>
  </si>
  <si>
    <t>Rodapé em placa cerâmica esmaltada PEI-5 para área interna, com textura semirrugosa, grupo de absorção BIb, resistência química A, assentado com argamassa colante industrializada</t>
  </si>
  <si>
    <t>Placa cerâmica esmaltada PEI-5 para área interna, grupo de absorção BIIb, resistência química B, assentado com argamassa colante industrializada</t>
  </si>
  <si>
    <t>Placa cerâmica esmaltada PEI-5 para área externa, grupo de absorção BIIb, resistência química B, assentado com argamassa colante industrializada</t>
  </si>
  <si>
    <t>Rodapé em placa cerâmica esmaltada PEI-5 para área externa, grupo de absorção BIIb, resistência química B, assentado com argamassa colante industrializada</t>
  </si>
  <si>
    <t>Placa em cerâmica esmaltada antiderrapante PEI-4 para área externa, grupo de absorção BIb, resistência química A, assentado com argamassa colante industrializada</t>
  </si>
  <si>
    <t>Rodapé em placa cerâmica esmaltada antiderrapante PEI-4 para área externa, grupo de absorção BIb, resistência química A, assentado com argamassa colante industrializada</t>
  </si>
  <si>
    <t>Placa cerâmica não esmaltada extrudada para área com altas temperaturas, de alta resistência química e mecânica, espessura mínima de 13 mm, uso industrial e cozinhas profissionais, assentado com argamassa industrializada</t>
  </si>
  <si>
    <t>Rodapé em placa cerâmica não esmaltada extrudada para área com altas temperaturas, de alta resistência química e mecânica, altura de 10cm, uso indústrial e cozinhas profissionais, assentado com argamassa industrializada</t>
  </si>
  <si>
    <t>Rejuntamento em placa cerâmica extrudada antiácida de 9 mm, com argamassa industrializada bicomponente à base de resina furânica, juntas acima de 3 até 6 mm</t>
  </si>
  <si>
    <t>Rejuntamento de placa cerâmica extrudada de 9 mm, com argamassa sintética industrializada tricomponente à base de resina epóxi, juntas acima de 3 até 6 mm</t>
  </si>
  <si>
    <t>Rejuntamento em placa cerâmica extrudada antiácida, com argamassa industrializada anticorrosiva bicomponente à base de bauxita, para área de altas temperaturas, juntas acima de 3 até 6mm</t>
  </si>
  <si>
    <t>Rejuntamento de rodapé em placa cerâmica extrudada antiácida de 9 mm, com argamassa industrializada bicomponente à base de resina furânica, juntas acima de 3 até 6 mm</t>
  </si>
  <si>
    <t>Rejuntamento de rodapé em placa cerâmica extrudada antiácida de 9 mm, com argamassa sintética  industrializada tricomponente à base de resina epóxi, juntas acima de 3 até 6 mm</t>
  </si>
  <si>
    <t>Revestimento em porcelanato esmaltado antiderrapante para área externa e ambiente com alto tráfego, grupo de absorção BIa, assentado com argamassa colante industrializada, rejuntado</t>
  </si>
  <si>
    <t>Rodapé em porcelanato esmaltado antiderrapante para área externa e ambiente com alto tráfego, grupo de absorção BIa, assentado com argamassa colante industrializada, rejuntado</t>
  </si>
  <si>
    <t>Revestimento em porcelanato esmaltado polido para área interna e ambiente com tráfego médio, grupo de absorção BIa, assentado com argamassa colante industrializada, rejuntado</t>
  </si>
  <si>
    <t>Rodapé em porcelanato esmaltado polido para área interna e ambiente com tráfego médio, grupo de absorção BIa, assentado com argamassa colante industrializada, rejuntado</t>
  </si>
  <si>
    <t>Revestimento em porcelanato esmaltado acetinado para área interna e ambiente com acesso ao exterior, grupo de absorção BIa, resistência química B, assentado com argamassa colante industrializada, rejuntado</t>
  </si>
  <si>
    <t>Rodapé em porcelanato esmaltado acetinado para área interna e ambiente com acesso ao exterior, grupo de absorção BIa, resistência química B, assentado com argamassa colante industrializada, rejuntado</t>
  </si>
  <si>
    <t>Revestimento em porcelanato técnico antiderrapante para área externa, grupo de absorção BIa, assentado com argamassa colante industrializada, rejuntado</t>
  </si>
  <si>
    <t>Rodapé em porcelanato técnico antiderrapante para área interna, grupo de absorção BIa, assentado com argamassa colante industrializada, rejuntado</t>
  </si>
  <si>
    <t>Revestimento em porcelanato técnico antiácido para área de alto tráfego, grupo de absorção BIa, assentado com argamassa colante industrializada e rejuntado com resina epóxi</t>
  </si>
  <si>
    <t>Rodapé em porcelanato técnico antiácido para área de alto tráfego, grupo de absorção BIa, assentado com argamassa colante industrializada e rejuntado com resina epóxi</t>
  </si>
  <si>
    <t>Revestimento em porcelanato técnico natural para área interna e ambiente com acesso ao exterior, grupo de absorção BIa, assentado com argamassa colante industrializada, rejuntado</t>
  </si>
  <si>
    <t>Rodapé em porcelanato técnico natural, para área interna e ambiente com acesso ao exterior, grupo de absorção BIa, assentado com argamassa colante industrializada, rejuntado</t>
  </si>
  <si>
    <t>Revestimento em porcelanato técnico polido para área interna e ambiente de médio tráfego, grupo de absorção BIa, coeficiente de atrito I, assentado com argamassa colante industrializada, rejuntado</t>
  </si>
  <si>
    <t>Rodapé em porcelanato técnico polido para área interna e ambiente de médio tráfego, grupo de absorção BIa, assentado com argamassa colante industrializada, rejuntado</t>
  </si>
  <si>
    <t>Rodapé em granito, espessura de 3 cm e altura de 7 cm</t>
  </si>
  <si>
    <t>Revestimento em granito, espessura de 2 cm, assente com massa</t>
  </si>
  <si>
    <t>Revestimento em granito, espessura de 3 cm, assente com massa</t>
  </si>
  <si>
    <t>Peitoril e/ou soleira em granito, espessura de 2 cm e largura até 20 cm</t>
  </si>
  <si>
    <t>Degrau e espelho de granito, espessura de 2 cm</t>
  </si>
  <si>
    <t>Rodapé em granito, espessura de 3 cm e altura de 7,01 até 10 cm</t>
  </si>
  <si>
    <t>Peitoril e/ou soleira em granito, espessura de 2 cm e largura de 21 até 30 cm</t>
  </si>
  <si>
    <t>Revestimento em granito jateado, espessura de 2,0 cm, assente com massa</t>
  </si>
  <si>
    <t>Rodapé em granito jateado, espessura de 2 cm e altura de 7 cm, assente com massa</t>
  </si>
  <si>
    <t>Degrau e espelho em granito jateado, espessura de 2 cm, assente com massa</t>
  </si>
  <si>
    <t>Soleira / peitoril em granito jateado, espessura de 2 cm e largura de 20 a 30cm, assente com massa</t>
  </si>
  <si>
    <t>Revestimento em mármore branco, espessura de 2 cm, assente com massa</t>
  </si>
  <si>
    <t>Revestimento em mármore travertino nacional, espessura de 2 cm, assente com massa</t>
  </si>
  <si>
    <t>Revestimento em mármore branco, espessura de 3 cm, assente com massa</t>
  </si>
  <si>
    <t>Revestimento em mármore travertino nacional, espessura de 3 cm, assente com massa</t>
  </si>
  <si>
    <t>Degrau e espelho em mármore branco, espessura de 2 cm</t>
  </si>
  <si>
    <t>Degrau e espelho em mármore travertino nacional, espessura de 2 cm</t>
  </si>
  <si>
    <t>Rodapé em mármore branco, espessura de 2 cm e altura de 7 cm</t>
  </si>
  <si>
    <t>Rodapé em pedra Miracema, altura de 5,75 cm</t>
  </si>
  <si>
    <t>Rodapé em pedra Miracema, altura de 11,5 cm</t>
  </si>
  <si>
    <t>Rodapé em pedra mineira simples, altura de 10 cm</t>
  </si>
  <si>
    <t>Rodapé em pedra ardósia, altura de 7 cm</t>
  </si>
  <si>
    <t>Peitoril e/ou soleira em ardósia, espessura de 2 cm e largura até 20 cm</t>
  </si>
  <si>
    <t>Revestimento em borracha sintética preta, espessura de 4 mm - colado</t>
  </si>
  <si>
    <t>Revestimento vinílico, espessura de 2 mm, para tráfego médio, com impermeabilizante acrílico</t>
  </si>
  <si>
    <t>Revestimento vinílico, espessura de 3,2 mm, para tráfego intenso, com impermeabilizante acrílico</t>
  </si>
  <si>
    <t>Revestimento vinílico em manta heterogênea, espessura de 2 mm, com impermeabilizante acrílico</t>
  </si>
  <si>
    <t>Revestimento vinílico flexível em manta homogênea, espessura de 2 mm, com impermeabilizante acrílico</t>
  </si>
  <si>
    <t>Revestimento vinílico heterogêneo flexível em réguas, espessura de 3 mm, com impermeabilizante acrílico</t>
  </si>
  <si>
    <t>Revestimento vinílico autoportante acústico, espessura de 4,5 mm, com impermeabilizante acrílico</t>
  </si>
  <si>
    <t>Revestimento vinílico autoportante, espessura de 4 mm, com impermeabilizante acrílico</t>
  </si>
  <si>
    <t>Revestimento vinílico antiestático acústico, espessura de 5 mm, com impermeabilizante acrílico</t>
  </si>
  <si>
    <t>Revestimento em aço inoxidável AISI 304, liga 18,8, chapa 20, espessura de 1 mm, acabamento escovado com grana especial</t>
  </si>
  <si>
    <t>Revestimento em placas de alumínio composto "ACM", espessura de 4 mm e acabamento em PVDF</t>
  </si>
  <si>
    <t>Piso em painel com miolo de madeira contraplacado por lâminas de madeira e externamente por chapas em CRFS, espessura de 40 mm</t>
  </si>
  <si>
    <t>Piso elevado de concreto em placas de 600 x 600 mm, antiderrapante, sem acabamento</t>
  </si>
  <si>
    <t>Rodapé de poliestireno, espessura de 7 cm</t>
  </si>
  <si>
    <t>Rodapé de poliestireno, espessura de 8 cm</t>
  </si>
  <si>
    <t>Rodapé para piso vinílico em PVC, espessura de 2 mm e altura de 5 cm, curvo/plano, com impermeabilizante acrílico</t>
  </si>
  <si>
    <t>Rodapé flexível para piso vinílico em PVC, espessura de 2 mm e altura de 7,5 cm, curvo/plano, com impermeabilizante acrílico</t>
  </si>
  <si>
    <t>Rodapé hospitalar flexível em PVC para piso vinílico, espessura de 2 mm e altura de 7,5 cm, com impermeabilizante acrílico</t>
  </si>
  <si>
    <t>Rodapé em borracha sintética preta, altura até 7 cm - colado</t>
  </si>
  <si>
    <t>Rodapé em laminado melamínico dissipativo, espessura de 2 mm e altura de 10 cm</t>
  </si>
  <si>
    <t>Testeira flexível para arremate de degrau vinílico em PVC, espessura de 2 mm, com impermeabilizante acrílico</t>
  </si>
  <si>
    <t>Testeira em tábua aparelhada, largura até 20 cm</t>
  </si>
  <si>
    <t>Forro em painéis de gesso acartonado, espessura de 12,5 mm, fixo</t>
  </si>
  <si>
    <t>Forro em painéis de gesso acartonado, acabamento liso com película em PVC - 625mm x 1250mm, espessura de 9,5mm, removível</t>
  </si>
  <si>
    <t>Forro de gesso removível com película rígida de PVC de 625mm x 625mm</t>
  </si>
  <si>
    <t>Forro modular removível em PVC de 618mm x 1243mm</t>
  </si>
  <si>
    <t>Forro em fibra mineral com placas acústicas removíveis de 625mm x 1250mm</t>
  </si>
  <si>
    <t>Forro em fibra mineral com placas acústicas removíveis de 625mm x 625mm</t>
  </si>
  <si>
    <t>Forro metálico removível, em painéis de 625mm x 625mm, tipo colmeia</t>
  </si>
  <si>
    <t>Faixa/batedor de proteção em madeira aparelhada natural de 10 x 2,5 cm</t>
  </si>
  <si>
    <t>Prateleira sob medida em compensado, revestida nas duas faces em laminado fenólico melamínico</t>
  </si>
  <si>
    <t>Caixilho removível em tela de aço galvanizado, tipo ondulada com malha de 1", fio 12, com requadro tubular de aço carbono, sob medida</t>
  </si>
  <si>
    <t>Caixilho fixo em tela de aço galvanizado tipo ondulada com malha de 1/2", fio 12, com requadro em cantoneira de aço carbono, sob medida</t>
  </si>
  <si>
    <t>24.08.031</t>
  </si>
  <si>
    <t>Corrimão em tubo de aço inoxidável escovado, diâmetro de 1 1/2"</t>
  </si>
  <si>
    <t>27.02.001</t>
  </si>
  <si>
    <t>Chapa em policarbonato compacta, fumê, espessura de 6mm</t>
  </si>
  <si>
    <t>27.02.011</t>
  </si>
  <si>
    <t>Chapa em policarbonato compacta, cristal, espessura de 6 mm</t>
  </si>
  <si>
    <t>27.02.041</t>
  </si>
  <si>
    <t>Chapa em policarbonato compacta, cristal, espessura de 10 mm</t>
  </si>
  <si>
    <t>PVC / VINIL</t>
  </si>
  <si>
    <t>30.06.061</t>
  </si>
  <si>
    <t>30.06.064</t>
  </si>
  <si>
    <t>32.06.151</t>
  </si>
  <si>
    <t>Lâmina refletiva revestida com dupla face em alumínio, dupla malha de reforço e laminação entre camadas, para isolação térmica</t>
  </si>
  <si>
    <t>33.10.041</t>
  </si>
  <si>
    <t>Esmalte à base de água em massa, inclusive preparo</t>
  </si>
  <si>
    <t>33.12.011</t>
  </si>
  <si>
    <t>Esmalte à base de água em madeira, inclusive preparo</t>
  </si>
  <si>
    <t>35.20.050</t>
  </si>
  <si>
    <t>Caixa de medição externa tipo ´L´ (900 x 600 x 270) mm, padrão Concessionárias</t>
  </si>
  <si>
    <t>Caixa de medição externa tipo ´N´ (1300 x 1200 x 270) mm, padrão Concessionárias</t>
  </si>
  <si>
    <t>Caixa de medição externa tipo ´M´ (900 x 1200 x 270) mm, padrão Concessionárias</t>
  </si>
  <si>
    <t>Caixa para seccionadora tipo ´T´ (900 x 600 x 250) mm, padrão Concessionárias</t>
  </si>
  <si>
    <t>Caixa de medição interna tipo ´A1´ (1000 x 1000 x 300) mm, padrão Concessionárias</t>
  </si>
  <si>
    <t>Caixa de proteção para transformador de corrente, (1000 x 750 x 300) mm, padrão Concessionárias</t>
  </si>
  <si>
    <t>Caixa de proteção dos bornes do medidor, (300 x 250 x 90) mm, padrão Concessionárias</t>
  </si>
  <si>
    <t>Caixa de entrada tipo ´E´ (560 x 350 x 210) mm - padrão Concessionárias</t>
  </si>
  <si>
    <t>Cabo de cobre, isolamento 450V / 750 V, isolação em PVC 70°C</t>
  </si>
  <si>
    <t>Cabo de cobre de 25 mm², isolamento 8,7/15 kV - isolação EPR 90°C</t>
  </si>
  <si>
    <t>Cabo de cobre de 35 mm², isolamento 8,7/15 kV - isolação EPR 90°C</t>
  </si>
  <si>
    <t>Cabo de cobre de 50 mm², isolamento 8,7/15 kV - isolação EPR 90°C</t>
  </si>
  <si>
    <t>Cabo de cobre de 120 mm², isolamento 8,7/15 kV - isolação EPR 90°C</t>
  </si>
  <si>
    <t>Conector terminal tipo BNC para cabo coaxial RG 59</t>
  </si>
  <si>
    <t>39.09.015</t>
  </si>
  <si>
    <t>39.20.005</t>
  </si>
  <si>
    <t>Fios e cabos - áudio e vídeo</t>
  </si>
  <si>
    <t>Tomada para telefone 4P, padrão TELEBRÁS, com placa</t>
  </si>
  <si>
    <t>Contator de potência 38 A/40 A - 2na+2nf</t>
  </si>
  <si>
    <t>Relé fotoelétrico 50/60 Hz, 110/220 V, 1200 VA, completo</t>
  </si>
  <si>
    <t>Relé bimetálico de sobrecarga para acoplamento direto, faixas de ajuste 0,4/0,63 A até 16,0/25,0 A</t>
  </si>
  <si>
    <t>Relé de tempo eletrônico de 0,6 até 6 s - 220V - 50/60 Hz</t>
  </si>
  <si>
    <t>Relé de tempo eletrônico de 1,5 até 15 minutos - 110V - 50/60Hz</t>
  </si>
  <si>
    <t>Relé de tempo eletrônico cíclico regulável - 110/127 V - 48/63 Hz</t>
  </si>
  <si>
    <t>Relé de sobrecarga eletrônico para acoplamento direto, faixa de ajuste de 55 A até 250 A</t>
  </si>
  <si>
    <t>Relé de tempo eletrônico de 3 até 30s - 220V - 50/60Hz</t>
  </si>
  <si>
    <t>Amperímetro de ferro móvel de 96x96mm, para ligação em transformador de corrente, escala fixa de 0A/50A até 0A/2,0kA</t>
  </si>
  <si>
    <t>41.02.541</t>
  </si>
  <si>
    <t>41.02.551</t>
  </si>
  <si>
    <t>Lâmpada halógena</t>
  </si>
  <si>
    <t>Lâmpada halógena com refletor dicróico de 50 W - 12 V</t>
  </si>
  <si>
    <t>Lâmpada fluorescente compacta longa "1U", base 2G-11 de 36 W</t>
  </si>
  <si>
    <t>Lâmpada fluorescente compacta "2U", base G24q-3 de 26 W</t>
  </si>
  <si>
    <t>Reator e equipamentos para lâmpada de descarga de alta potência</t>
  </si>
  <si>
    <t>Transformador eletrônico para lâmpada halógena dicróica de 50 W - 220 V</t>
  </si>
  <si>
    <t>Reator eletrônico de alto fator de potência com partida instantânea, para uma lâmpada fluorescente tubular, base bipino bilateral, 15 W - 127 V / 220 V</t>
  </si>
  <si>
    <t>Reator eletrônico de alto fator de potência com partida instantânea, para duas lâmpadas fluorescentes tubulares, base bipino bilateral, 28 W - 127 V / 220 V</t>
  </si>
  <si>
    <t>Reator eletrônico de alto fator de potência com partida instantânea, para uma lâmpada fluorescente compacta "2U", base G24q-3, 26 W - 220 V</t>
  </si>
  <si>
    <t>Reator eletrônico de alto fator de potência com partida instantânea, para duas lâmpadas fluorescentes compactas "2U", base G24q-3, 26 W - 220 V</t>
  </si>
  <si>
    <t>Poste telecônico reto em aço SAE 1010/1020 galvanizado a fogo, com base, altura de 7,00 m</t>
  </si>
  <si>
    <t>Projetor retangular fechado, com alojamento para reator, para lâmpada vapor metálico ou vapor de sódio de 150 W a 400 W</t>
  </si>
  <si>
    <t>Projetor retangular fechado, para lâmpada vapor de sódio de 1000 W ou vapor metálico de 2000 W</t>
  </si>
  <si>
    <t>Projetor retangular fechado, para lâmpada vapor metálico de 70 W/150 W ou halógena de 300 W/500 W</t>
  </si>
  <si>
    <t>Projetor retangular fechado, para lâmpada vapor metálico ou vapor de sódio de 250 W/400 W</t>
  </si>
  <si>
    <t>Projetor cônico fechado, para lâmpadas vapor metálico, vapor de sódio de 250 W/400 W ou mista de 250 W/500 W</t>
  </si>
  <si>
    <t>Luminária blindada de sobrepor ou pendente em calha fechada, para 1 lâmpada fluorescente de 32 W/36 W/40 W</t>
  </si>
  <si>
    <t>Luminária blindada de sobrepor ou pendente em calha fechada, para 2 lâmpadas fluorescentes de 32 W/36 W/40 W</t>
  </si>
  <si>
    <t>Luminária blindada oval de sobrepor ou arandela, para lâmpada fluorescentes compacta</t>
  </si>
  <si>
    <t>Luminária retangular de embutir tipo calha fechada, com difusor plano em acrílico, para 2 lâmpadas fluorescentes tubulares de 28 W/32 W/36 W/54 W</t>
  </si>
  <si>
    <t>Luminária retangular de sobrepor tipo calha aberta, para 2 lâmpadas fluorescentes tubulares de 32 W</t>
  </si>
  <si>
    <t>Luminária retangular de sobrepor tipo calha fechada, com difusor em acrílico translúcido, para 2 lâmpadas fluorescentes de 28 W/32 W/36 W/54 W</t>
  </si>
  <si>
    <t>Luminária industrial de sobrepor ou pendente com refletor em acrílico, para 1 lâmpada multivapor metálico elipsoidal de 250 W/400 W</t>
  </si>
  <si>
    <t>Luminária quadrada de embutir tipo calha aberta com aletas planas, para 2 lâmpadas fluorescentes compactas de 18 W/26 W</t>
  </si>
  <si>
    <t>Luminária redonda de embutir com difusor recuado, para 1 ou 2 lâmpadas fluorescentes compactas de 15 W/18 W/20 W/23 W/26 W</t>
  </si>
  <si>
    <t>Luminária retangular de sobrepor tipo calha aberta, com refletor em alumínio de alto brilho, para 2 lâmpadas fluorescentes tubulares 32 W/36 W</t>
  </si>
  <si>
    <t>Luminária quadrada de embutir tipo calha aberta, com refletor e aleta parabólicas em alumínio de alto brilho, para 4 lâmpadas fluorescentes de 14 W/16 W/18 W</t>
  </si>
  <si>
    <t>PARA-RAIOS PARA EDIFICAÇÃO</t>
  </si>
  <si>
    <t>Complementos para para-raios</t>
  </si>
  <si>
    <t>Isolador galvanizado uso geral</t>
  </si>
  <si>
    <t>Isolador galvanizado para mastro</t>
  </si>
  <si>
    <t>Conector em latão estanhado para cabos de 16 a 50 mm² e vergalhões até 3/8"</t>
  </si>
  <si>
    <t>Caixa de equalização, de embutir, em aço com barramento, de 400 x 400 mm e tampa</t>
  </si>
  <si>
    <t>Caixa de equalização, de embutir, em aço com barramento, de 200 x 200 mm e tampa</t>
  </si>
  <si>
    <t>Suporte para fixação de fita de alumínio 7/8" x 1/8" e/ou cabo de cobre nú, com base ondulada</t>
  </si>
  <si>
    <t>Suporte para fixação de fita de alumínio 7/8" x 1/8", com base plana</t>
  </si>
  <si>
    <t>Cordoalha flexível "Jumpers" de 25 x 235 mm, com 4 furos de 11 mm</t>
  </si>
  <si>
    <t>Cordoalha flexível "Jumpers" de 25 x 300 mm, com 4 furos de 11 mm</t>
  </si>
  <si>
    <t>Conector tipo ´X´ para aterramento de telas, acabamento estanhado, para cabo de 16 - 50 mm²</t>
  </si>
  <si>
    <t>Solda exotérmica conexão cabo-haste em X sobreposto, bitola do cabo de 35mm² a 50mm² para haste de 5/8" e 3/4"</t>
  </si>
  <si>
    <t>Solda exotérmica conexão cabo-haste em T, bitola do cabo de 35mm² para haste de 5/8" e 3/4"</t>
  </si>
  <si>
    <t>Solda exotérmica conexão cabo-haste em T, bitola do cabo de 50mm² a 95mm² para haste de 5/8" e 3/4"</t>
  </si>
  <si>
    <t>Solda exotérmica conexão cabo-haste na lateral, bitola do cabo de 25mm² a 70mm² para haste de 5/8" e 3/4"</t>
  </si>
  <si>
    <t>Solda exotérmica conexão cabo-haste no topo, bitola do cabo de 25mm² a 35mm² para haste de 5/8"</t>
  </si>
  <si>
    <t>Solda exotérmica conexão cabo-haste no topo, bitola do cabo de 50mm² a 95mm² para haste de 5/8" e 3/4"</t>
  </si>
  <si>
    <t>Solda exotérmica conexão cabo-ferro de construção com cabo paralelo, bitola do cabo de 35mm² para haste de 5/8" e 3/4"</t>
  </si>
  <si>
    <t>Solda exotérmica conexão cabo-ferro de construção com cabo paralelo, bitola do cabo de 50mm² a 70mm² para haste de 5/8" e 3/4"</t>
  </si>
  <si>
    <t>Solda exotérmica conexão cabo-ferro de construção com cabo em X sobreposto, bitola do cabo de 35mm² a 70mm² para haste de 5/8"</t>
  </si>
  <si>
    <t>Solda exotérmica conexão cabo-ferro de construção com cabo em X sobreposto, bitola do cabo de 35mm² a 70mm² para haste de 3/8"</t>
  </si>
  <si>
    <t>Bombas centrífugas, uso geral</t>
  </si>
  <si>
    <t>44.03.931</t>
  </si>
  <si>
    <t>Desviador para duchas e chuveiros</t>
  </si>
  <si>
    <t>Tubulação em PVC rígido com junta elástica - adução e distribuição de água</t>
  </si>
  <si>
    <t>Tubulação flangeada em ferro dúctil para redes de saneamento</t>
  </si>
  <si>
    <t>Válvula de esfera em aço carbono fundido, passagem plena, classe 150 libras para vapor e classe 600 libras para água, óleo e gás, DN= 1/2´</t>
  </si>
  <si>
    <t>Válvula de esfera em aço carbono fundido, passagem plena, classe 150 libras para vapor e classe 600 libras para água, óleo e gás, DN= 3/4´</t>
  </si>
  <si>
    <t>Válvula de esfera em aço carbono fundido, passagem plena, classe 150 libras para vapor e classe 600 libras para água, óleo e gás, DN= 1´</t>
  </si>
  <si>
    <t>Válvula de esfera em aço carbono fundido, passagem plena, extremidades rosqueáveis, classe 300 libras para vapor saturado, DN= 2´</t>
  </si>
  <si>
    <t>Purgador termodinâmico com filtro incorporado, em aço inoxidável forjado, pressão de 0,25 a 42 kg/cm², temperatura até 425°C, DN= 1/2´</t>
  </si>
  <si>
    <t>Pigtail em latão para manômetro, DN= 1/2´</t>
  </si>
  <si>
    <t>Regulador de primeiro estágio de alta pressão até 2 kgf/cm², vazão de 90 kg GLP/hora</t>
  </si>
  <si>
    <t>Regulador de primeiro estágio de alta pressão até 1,3 kgf/cm², vazão de 50 kg GLP/hora</t>
  </si>
  <si>
    <t>Regulador de segundo estágio para gás, uso industrial, vazão até 12 kg GLP/hora</t>
  </si>
  <si>
    <t>Reservatório em concreto armado cilíndrico, vertical, bipartido, método construtivo em formas deslizantes, diâmetro interno de 3,50m a 4,00m, altura de 15,00m a 25,00m</t>
  </si>
  <si>
    <t>Reservatório em concreto armado cilíndrico, vertical, bipartido, método construtivo em formas deslizantes, diâmetro interno de 5,5m a 6,00m, altura de 25,00m a 30,00m</t>
  </si>
  <si>
    <t>Torneira de boia</t>
  </si>
  <si>
    <t>Grelha hemisférica em ferro fundido de 4"</t>
  </si>
  <si>
    <t>Grelha hemisférica em ferro fundido de 3"</t>
  </si>
  <si>
    <t>Grelha hemisférica em ferro fundido de 6"</t>
  </si>
  <si>
    <t>Grelha hemisférica em ferro fundido de 2"</t>
  </si>
  <si>
    <t>Captador pluvial em aço inoxidável e grelha em alumínio, com mecanismo anti-vórtice, DN= 50 mm</t>
  </si>
  <si>
    <t>Captador pluvial em aço inoxidável e grelha em alumínio, com mecanismo anti-vórtice, DN= 75 mm</t>
  </si>
  <si>
    <t>Tampão em ferro fundido, diâmetro de 600 mm, classe B 125 (ruptura &gt; 125 kN)</t>
  </si>
  <si>
    <t>Tampão em ferro fundido, diâmetro de 600 mm, classe C 250 (ruptura &gt; 250 kN)</t>
  </si>
  <si>
    <t>Tampão em ferro fundido, diâmetro de 600 mm, classe D 400 (ruptura&gt; 400 kN)</t>
  </si>
  <si>
    <t>Tampão em ferro fundido de 300 x 300 mm, classe B 125 (ruptura &gt; 125 kN)</t>
  </si>
  <si>
    <t>Tampão em ferro fundido de 400 x 400 mm, classe B 125 (ruptura &gt; 125 kN)</t>
  </si>
  <si>
    <t>Tampão em ferro fundido de 500 x 500 mm, classe B 125 (ruptura &gt; 125 kN)</t>
  </si>
  <si>
    <t>Tampão em ferro fundido de 600 x 600 mm, classe B 125 (ruptura &gt; 125 kN)</t>
  </si>
  <si>
    <t>Grelha com calha e cesto coletor para piso em aço inoxidável, largura de 15 cm</t>
  </si>
  <si>
    <t>Grelha com calha e cesto coletor para piso em aço inoxidável, largura de 20 cm</t>
  </si>
  <si>
    <t>Canaleta com grelha em alumínio, largura de 80 mm</t>
  </si>
  <si>
    <t>Poço de visita, boca de lobo, caixa de passagem e afins</t>
  </si>
  <si>
    <t>Chaminé para poço de visita tipo PMSP em alvenaria, diâmetro interno 70 cm - pescoço</t>
  </si>
  <si>
    <t>Esguicho em latão com engate rápido, DN= 2 1/2´, jato regulável</t>
  </si>
  <si>
    <t>54.04.392</t>
  </si>
  <si>
    <t>Piso em placa de concreto permeável drenante, cor natural, com resina protetora</t>
  </si>
  <si>
    <t>61.10.007</t>
  </si>
  <si>
    <t>Resfriadora de líquidos (Chiller), com compressor e condensação à ar, capacidade de 160 TR</t>
  </si>
  <si>
    <t>61.15.181</t>
  </si>
  <si>
    <t>61.15.191</t>
  </si>
  <si>
    <t>61.15.196</t>
  </si>
  <si>
    <t>Módulo de expansão para 8 canais de entrada analógica</t>
  </si>
  <si>
    <t>61.15.201</t>
  </si>
  <si>
    <t>COZINHA, REFEITÓRIO, LAVANDERIA INDUSTRIAL E EQUIPAMENTOS</t>
  </si>
  <si>
    <t>RESFRIAMENTO E CONSERVAÇÃO DE MATERIAL PERECÍVEL</t>
  </si>
  <si>
    <t>CAPTAÇÃO, ADUÇÃO E TRATAMENTO DE ÁGUA E ESGOTO, EQUIPAMENTOS E SISTEMA</t>
  </si>
  <si>
    <t>ELETRIFICAÇÃO, EQUIPAMENTOS E SISTEMA</t>
  </si>
  <si>
    <t>TELEFONIA, LÓGICA E TRANSMISSÃO DE DADOS, EQUIPAMENTOS E SISTEMA</t>
  </si>
  <si>
    <t>Patch cords de 1,50 ou 3,00 m - RJ-45 / RJ-45 - categoria 6A</t>
  </si>
  <si>
    <t>Bloco de ligação com engate rápido para 10 pares, BER-10</t>
  </si>
  <si>
    <t>Calha de aço com 4 tomadas 2P+T - 250 V, com cabo</t>
  </si>
  <si>
    <t>Bandeja fixa para rack, 19" x 500 mm</t>
  </si>
  <si>
    <t>Bandeja fixa para rack, 19" x 800 mm</t>
  </si>
  <si>
    <t>Bandeja deslizante para rack, 19" x 800 mm</t>
  </si>
  <si>
    <t>Caixa de emenda ventilada, em polipropileno, para até 200 pares</t>
  </si>
  <si>
    <t>max limitado pela TCU</t>
  </si>
  <si>
    <t>Materiais</t>
  </si>
  <si>
    <t>Maçahiko Tisaka</t>
  </si>
  <si>
    <t>Limpeza/Higinene</t>
  </si>
  <si>
    <t>Material de escritório</t>
  </si>
  <si>
    <t>Energia elétrica</t>
  </si>
  <si>
    <t>Água/Esgoto</t>
  </si>
  <si>
    <t>Conta de telefone</t>
  </si>
  <si>
    <t>Vale refeição</t>
  </si>
  <si>
    <t>Para pessoal da administração local</t>
  </si>
  <si>
    <t>Vale transporte</t>
  </si>
  <si>
    <t>Combustível/óleo</t>
  </si>
  <si>
    <t>TOTAL</t>
  </si>
  <si>
    <t>Equipamentos</t>
  </si>
  <si>
    <t>Imóvel</t>
  </si>
  <si>
    <t>Excluso os R$ 1000 por já existir canteiro em planilha (containeres)</t>
  </si>
  <si>
    <t>Equipamentos informática</t>
  </si>
  <si>
    <t>Veículo leve</t>
  </si>
  <si>
    <t>Caminhão</t>
  </si>
  <si>
    <t>SINAPI</t>
  </si>
  <si>
    <t>Pessoal - com Leis Sociais</t>
  </si>
  <si>
    <t>Com função de comprador, secretária e recepcionista.</t>
  </si>
  <si>
    <t>RESUMO GERAL</t>
  </si>
  <si>
    <t>Custos</t>
  </si>
  <si>
    <t>Pessoal - administrativo local</t>
  </si>
  <si>
    <t>Consumos da obra</t>
  </si>
  <si>
    <t>Aluguéis</t>
  </si>
  <si>
    <t>Total de custos por mês</t>
  </si>
  <si>
    <t>Prazo de execução (meses)</t>
  </si>
  <si>
    <t>Custo total da ADM Local</t>
  </si>
  <si>
    <t>4.3</t>
  </si>
  <si>
    <t>C.02.000.023047</t>
  </si>
  <si>
    <t>C.02.000.035614</t>
  </si>
  <si>
    <t>Piso em placa de concreto permeável drenante, cinza natural de 40x40x6cm, com resina protetora; ref. DRCCL19D12M da Drenalte, Ecoverde, Oterprem, Presto ou equivalente, conforme Norma ACI 522 R-06</t>
  </si>
  <si>
    <t>D.04.000.030380</t>
  </si>
  <si>
    <t>Faixa/batedor de proteção em tábua de MDF, revestido com laminado melamínico, canto arredondado - 290x15mm</t>
  </si>
  <si>
    <t>E.08.000.021080</t>
  </si>
  <si>
    <t>Perfil em alumínio anodizado tipo "U", abas iguais, de 9,53x9,53x1,58mm</t>
  </si>
  <si>
    <t>Cabo de aço galvanizado com alma de aço, diâmetro 3/8" (9,52mm)</t>
  </si>
  <si>
    <t>E.18.000.031109</t>
  </si>
  <si>
    <t>Corrimão em tubo redondo de aço inoxidável AISI 304 liga 18,8, diâmetro nominal de 1 1/2" (38,1mm), espessura de 1,5mm, acabamento escovado, sem arestas vivas, conforme NBR 9050, NBR 9077 E NBR 14718</t>
  </si>
  <si>
    <t>F.04.000.025600</t>
  </si>
  <si>
    <t>Chapa em policarbonato compacto, cor fumê/bronze, espessura de 6mm</t>
  </si>
  <si>
    <t>F.04.000.025601</t>
  </si>
  <si>
    <t>Chapa em policarbonato compacto, cor cristal, espessura de 6mm</t>
  </si>
  <si>
    <t>F.04.000.025602</t>
  </si>
  <si>
    <t>Chapa em policarbonato compacto, cor cristal, espessura de 10mm</t>
  </si>
  <si>
    <t>F.10.000.024058</t>
  </si>
  <si>
    <t>Lâmina refletiva revestida nas 2 faces com alumínio puro, dupla malha de reforço de resina termoplástica de alta densidade e laminação com filme entre suas camadas, classe A atendendo norma ABNT NBR 15567, espessura 0,20mm, ref. Duralfoil Multi 2 fabricante Gib do Brasil ou equivalente</t>
  </si>
  <si>
    <t>Telha em chapa de aço zincado, pré-pintada, perfil ondulado, espessura de 0.8mm, ref. LR-17 Calandrada da Perfilor, RT 17 calandrada-MBP ou equivalente</t>
  </si>
  <si>
    <t>Placa cerâmica esmaltada tipo antiderrapante, área externa, grupo absorção BIb, classe abrasão PEI-4, resistência química A, ref. Incepa ou equivalente</t>
  </si>
  <si>
    <t>Placa cerâmica esmaltada para área interna, grupo de absorção BIIa, classe de abrasão PEI-4, resistência química A; ref. Itagres,  Elizabeth, Incefra, Cerâmica Almeida ou equivalente</t>
  </si>
  <si>
    <t>Rodapé em porcelanato esmaltado acetinado, indicado para áreas internas e ambientes com acesso ao exterior, grupo de absorção Bia (8,0 ou 8,5x45cm), ref. Eliane, Elizabeth, Cecrisa-Portinari ou equivalente</t>
  </si>
  <si>
    <t>Porcelanato técnico resistente a ácidos, com acabamento retificado, resistente a variações de temperatura, indicado para ambientes de alto tráfego, grupo de absorção BIa, ref. Eliane ou equivalente.</t>
  </si>
  <si>
    <t>Porta de abrir em aluminio tipo lambri branco, sob medida - sem vidro, ref. comercial project MGM ou equivalente</t>
  </si>
  <si>
    <t>H.09.000.031181</t>
  </si>
  <si>
    <t>H.09.000.031329</t>
  </si>
  <si>
    <t>H.09.000.031341</t>
  </si>
  <si>
    <t>H.09.000.031361</t>
  </si>
  <si>
    <t>H.09.000.031362</t>
  </si>
  <si>
    <t>H.09.000.031363</t>
  </si>
  <si>
    <t>H.09.000.031364</t>
  </si>
  <si>
    <t>H.09.000.031368</t>
  </si>
  <si>
    <t>H.09.000.031369</t>
  </si>
  <si>
    <t>H.09.000.031370</t>
  </si>
  <si>
    <t>H.09.000.031613</t>
  </si>
  <si>
    <t>H.09.000.031622</t>
  </si>
  <si>
    <t>H.09.000.031623</t>
  </si>
  <si>
    <t>H.09.000.031625</t>
  </si>
  <si>
    <t>H.09.000.031626</t>
  </si>
  <si>
    <t>Forro em fibra minenral acústico removível, em placas de 625 x 1250 mm, com atenuação sonora mínima de 28 dB, coeficiente de absorção sonora (NRC) de 0,85; ref. Forro Thermatex Thermofon da AMF, Forro Mineral Humancare da OWA ou equivalente - instalado</t>
  </si>
  <si>
    <t>Árvore ornamental tipo Manaca-da-serra - H= 2,00m</t>
  </si>
  <si>
    <t>Pigtail para manômetro em latão (rabo de porco), DN 1/2´</t>
  </si>
  <si>
    <t>Caixa de descarga, volume regulável 6 a 9 litros, de embutir, com engate flexível, acionamento por botão acabamento cromado, ref. 9000C Montreal da Montana, 2500 CX.MC.AF da Deca ou equivalente</t>
  </si>
  <si>
    <t>O.12.000.090901</t>
  </si>
  <si>
    <t>Pressostato diferencial ajustável mecânico, montagem inferior diâmetro de 1/2", faixa de operação de 1 a 16 bar; referência comercial modelo UT.16 da Zurich ou equivalente</t>
  </si>
  <si>
    <t>Calha de aço com 4 tomadas 2P+T 250 V, com cabo até 2,5 mm tipo filtro de linha</t>
  </si>
  <si>
    <t>Lâmpada fluorescente tubular com camada trifósforo, base bipino bilateral, de 32 W, ref. G3B068-RI da Ozli do Brasil, TLDRS32W-S84 da Philips ou equivalente</t>
  </si>
  <si>
    <t>P.14.000.046622</t>
  </si>
  <si>
    <t>Lâmpada LED tubular T8, base G13 de 9 a 10W, 900 até 1050 Im, cor 4000 a 6500K, vida útil mínimo 25.000 horas, garantia minima de 3 anos pelo fabricante, ref. ESSENTIAL LEDtube 600mm 9W da Philips, TUBO LED T8 10W/4000 600 mm da Osram ou equivalente</t>
  </si>
  <si>
    <t>P.14.000.046623</t>
  </si>
  <si>
    <t>Lâmpada LED tubular T8, base G13 - 18 a 20W, 1850 até 2000 lm, cor 4000 a 6500K, vida útil mínima 25.000 horas, garantia mínima de 3 anos pelo fabricante, ref. ESSENTIAL LEDtube 1200mm 18W 840/865 da Philips, TUBO LED T8 20 W/4000/5000/6500 1200 mm da Osram ou equivalente</t>
  </si>
  <si>
    <t>Lâmpada vapor metálico elipsoidal E40 de 400W; ref. MVR400/U/40 GE, HQI-E 400 Osram, HPI Plus 400 Philips, ref. Britelux HSI-E-BL da Sylvania</t>
  </si>
  <si>
    <t>Projetor retangular fechado alumínio fundido, soquete R7S, para lâmpada halógena 1000W, ref. DI-160 Repume, IPT-02/4 Wetzel, ou equivalente</t>
  </si>
  <si>
    <t>Luminária pública fechada tipo pétala, alojamento para reator, para lâmpada vapor de sódio ou vapor metálico 250W, ref. SB-123/250 Shomei, DI-802 Repume ou equivalente</t>
  </si>
  <si>
    <t>Luminária industrial de sobrepor ou pendente com refletor em acrílico para 1 lâmpada multivapor metálico elipsoidal de 250W/400W; ref. 4801 da Itaim ou equivalente</t>
  </si>
  <si>
    <t>P.17.000.037603</t>
  </si>
  <si>
    <t>P.17.000.037604</t>
  </si>
  <si>
    <t>Detector termovelocimétrico com base endereçável, ref. Johnson Controls, Fire &amp; Security, Aerotex Extintorres, ou equivalente</t>
  </si>
  <si>
    <t>Chave seccionadora sob carga, tripolar, acionamento tipo punho com porta fusível até NH-3-630, sem fusível, referência 3NP1163-1DA10 da Siemens, SP 630 da Holec ou equivalente</t>
  </si>
  <si>
    <t>Q.04.000.031017</t>
  </si>
  <si>
    <t>Caixa ventiladora tipo compacta em estrutura e painéis em aço galvanizado, contendo ventilador centrífugo de dupla aspiração e motor elétrico para acionamento, vazão de 4.600 m³/hora e pressão estática de 30 mmca</t>
  </si>
  <si>
    <t>4.4</t>
  </si>
  <si>
    <t>2.4</t>
  </si>
  <si>
    <t>2.5</t>
  </si>
  <si>
    <t>2.6</t>
  </si>
  <si>
    <t>01.06.021</t>
  </si>
  <si>
    <t>01.06.031</t>
  </si>
  <si>
    <t>Elaboração de projeto de adequação de entrada de energia elétrica junto a concessionária, com medição em média tensão, subestação simplificada e demanda de 75 kVA a 300 kVA</t>
  </si>
  <si>
    <t>01.06.032</t>
  </si>
  <si>
    <t>Elaboração de projeto de adequação de entrada de energia elétrica junto a concessionária, com medição em média tensão e demanda de 75 kVA a 300 kVA</t>
  </si>
  <si>
    <t>01.06.041</t>
  </si>
  <si>
    <t>Elaboração de projeto de adequação de entrada de energia elétrica junto a concessionária, com medição em média tensão e demanda acima de 300 kVA a 2 MVA</t>
  </si>
  <si>
    <t>01.27.061</t>
  </si>
  <si>
    <t>01.27.071</t>
  </si>
  <si>
    <t>01.27.091</t>
  </si>
  <si>
    <t>02.01.021</t>
  </si>
  <si>
    <t>02.01.171</t>
  </si>
  <si>
    <t>02.05.202</t>
  </si>
  <si>
    <t>02.05.212</t>
  </si>
  <si>
    <t>04.08.100</t>
  </si>
  <si>
    <t>Retirada de armário em madeira ou metal</t>
  </si>
  <si>
    <t>16.33.022</t>
  </si>
  <si>
    <t>16.33.052</t>
  </si>
  <si>
    <t>16.33.062</t>
  </si>
  <si>
    <t>16.33.082</t>
  </si>
  <si>
    <t>16.33.102</t>
  </si>
  <si>
    <t>21.01.160</t>
  </si>
  <si>
    <t>Revestimento em grama sintética, com espessura de 20 a 32 mm</t>
  </si>
  <si>
    <t>21.02.071</t>
  </si>
  <si>
    <t>Revestimento vinílico em manta, espessura total de 2mm, resistente a lavagem com hipoclorito</t>
  </si>
  <si>
    <t>Tela de proteção tipo mosquiteira em aço galvanizado, com requadro em perfis de ferro</t>
  </si>
  <si>
    <t>25.01.361</t>
  </si>
  <si>
    <t>25.01.371</t>
  </si>
  <si>
    <t>25.02.211</t>
  </si>
  <si>
    <t>25.02.221</t>
  </si>
  <si>
    <t>Tela de proteção tipo mosquiteira removível, em fibra de vidro com revestimento em PVC e requadro em alumínio</t>
  </si>
  <si>
    <t>26.01.348</t>
  </si>
  <si>
    <t>27.04.052</t>
  </si>
  <si>
    <t>Cantoneira adesiva em vinil de alto impacto</t>
  </si>
  <si>
    <t>Ferragem completa com maçaneta tipo alavanca, para porta externa com 1 folha</t>
  </si>
  <si>
    <t>Ferragem completa com maçaneta tipo alavanca, para porta externa com 2 folhas</t>
  </si>
  <si>
    <t>Ferragem completa com maçaneta tipo alavanca, para porta interna com 1 folha</t>
  </si>
  <si>
    <t>ACESSIBILIDADE</t>
  </si>
  <si>
    <t>30.01.061</t>
  </si>
  <si>
    <t>Barra de apoio lateral para lavatório, para pessoas com mobilidade reduzida, em tubo de aço inoxidável de 1.1/4", comprimento 25 a 30 cm</t>
  </si>
  <si>
    <t>Proteção passiva contra incêndio com tinta intumescente, tempo requerido de resistência ao fogo TRRF = 60 minutos - aplicação em painéis de gesso acartonado</t>
  </si>
  <si>
    <t>34.04.164</t>
  </si>
  <si>
    <t>34.04.166</t>
  </si>
  <si>
    <t>Corte, poda e remoção</t>
  </si>
  <si>
    <t>Caixa base lateral tipo ´N´ (1300 x 400 x 250) mm</t>
  </si>
  <si>
    <t>TUBULAÇÃO E CONDUTOR PARA ENERGIA ELÉTRICA E TELEFONIA BÁSICA</t>
  </si>
  <si>
    <t>38.07.172</t>
  </si>
  <si>
    <t>Canaleta em PVC de 20 x 12 mm, inclusive acessórios</t>
  </si>
  <si>
    <t>Lâmpada LED tubular T8 com base G13, de 900 até 1050 Im - 9 a 10W</t>
  </si>
  <si>
    <t>Lâmpada LED tubular T8 com base G13, de 1850 até 2000 Im - 18 a 20W</t>
  </si>
  <si>
    <t>41.02.562</t>
  </si>
  <si>
    <t>Lâmpada LED tubular T8 com base G13, de 3400 até 4000 Im - 36 a 40W</t>
  </si>
  <si>
    <t>41.11.703</t>
  </si>
  <si>
    <t>Luminária LED retangular para poste de 10.400 até 13.200 lm, eficiência mínima 107 lm/W</t>
  </si>
  <si>
    <t>41.11.711</t>
  </si>
  <si>
    <t>Luminária LED retangular para parede/piso de 11.838 até 12.150 lm, eficiência mínima 107 lm/W</t>
  </si>
  <si>
    <t>41.11.721</t>
  </si>
  <si>
    <t>Luminária LED retangular para poste de 6250 até 6674 lm, eficiência mínima 113 lm/W</t>
  </si>
  <si>
    <t>Luminária LED retangular de embutir com difusor translúcido, 4000 K, fluxo luminoso de 3520 a 3700 lm, potência de 31 a 37 W</t>
  </si>
  <si>
    <t>41.31.012</t>
  </si>
  <si>
    <t>Luminária LED retangular de sobrepor com difusor translúcido, 4000 K, fluxo luminoso de 3350 3700 lm, potência de 31 a 37 W</t>
  </si>
  <si>
    <t>41.31.044</t>
  </si>
  <si>
    <t>Luminária LED retangular de sobrepor ou pendente com difusor translúcido ou transparente, 4000 K, fluxo luminoso de 2924 a 3400 lm, potência de 31 a 37 W</t>
  </si>
  <si>
    <t>41.31.048</t>
  </si>
  <si>
    <t>Luminária LED retangular de sobrepor ou pendente com difusor translúcido ou transparente, 4000 K, fluxo luminoso de 4252 a 4350 lm, potência de 33 a 37 W</t>
  </si>
  <si>
    <t>Luminária LED retangular de sobrepor ou pendente com difusor translúcido ou transparente, 4000 K, fluxo luminoso de 8700 a 9782 lm, potência de 73 a 78 W</t>
  </si>
  <si>
    <t>Luminária LED quadrada de embutir com difusor em translúcido, 4000 K, fluxo luminoso de 3780 a 4140 lm, potência de 31 a 37 W</t>
  </si>
  <si>
    <t>41.31.064</t>
  </si>
  <si>
    <t>Luminária LED quadrada de sobrepor com refletor e aletas em alumínio de alto brilho, 4000 K, fluxo luminoso de 3211 a 3930 lm, potência de 31 a 37 W</t>
  </si>
  <si>
    <t>41.31.072</t>
  </si>
  <si>
    <t>Luminária LED quadrada de sobrepor com difusor translúcido, 4000 K, fluxo luminoso de 4140 a 4456 lm, potência de 37 a 39 W</t>
  </si>
  <si>
    <t>Luminária LED redonda de embutir com difusor translúcido, 4000 K, fluxo luminoso de 800 a 1000 lm, potência de 9 a 10 W</t>
  </si>
  <si>
    <t>41.31.082</t>
  </si>
  <si>
    <t>41.31.083</t>
  </si>
  <si>
    <t>Luminária LED redonda de embutir com difusor recuado translúcido, 4000 K, fluxo luminoso de 3052 a 3200 lm, potência de 27 a 30 W</t>
  </si>
  <si>
    <t>Luminária LED redonda de sobrepor com difusor recuado translucido, 4000 K, fluxo luminoso de 800 a 1060 lm, potência de 9 a 10 W</t>
  </si>
  <si>
    <t>41.31.087</t>
  </si>
  <si>
    <t>48.02.401</t>
  </si>
  <si>
    <t>Reservatório em polietileno com tampa de rosca, capacidade de 500 litros</t>
  </si>
  <si>
    <t>48.04.381</t>
  </si>
  <si>
    <t>48.04.391</t>
  </si>
  <si>
    <t>49.11.141</t>
  </si>
  <si>
    <t>Canaleta com grelha abre-fecha, em aluminio, saída central ou vertical, largura 46mm</t>
  </si>
  <si>
    <t>Válvula de governo completa com alarme VGA, corpo em ferro fundido, extremidades flangeadas e DN = 6´</t>
  </si>
  <si>
    <t>50.10.084</t>
  </si>
  <si>
    <t>Extintor manual de pó químico seco 20 BC - capacidade de 12 kg</t>
  </si>
  <si>
    <t>Válvula esfera duas vias flangeada, diâmetro 3''</t>
  </si>
  <si>
    <t>Estação de monitoramento "WorkStation" para até 3 monitores - memória ram de 8 GB</t>
  </si>
  <si>
    <t>Estação de monitoramento "WorkStation" para até 3 monitores - memória ram de 16 GB</t>
  </si>
  <si>
    <t>67.02.502</t>
  </si>
  <si>
    <t>67.02.503</t>
  </si>
  <si>
    <t>97.02.036</t>
  </si>
  <si>
    <t>Placa de identificação em PVC com texto em vinil</t>
  </si>
  <si>
    <t>Placa de sinalização em PVC fotoluminescente (200x200mm), com indicação de equipamentos de alarme, detecção e extinção de incêndio</t>
  </si>
  <si>
    <t>Placa de sinalização em PVC fotoluminescente (150x150mm), com indicação de equipamentos de combate à incêndio e alarme</t>
  </si>
  <si>
    <t>Adm local, mobilização e desmobilização</t>
  </si>
  <si>
    <t>Cronograma Físico - Financeiro</t>
  </si>
  <si>
    <t>7.2</t>
  </si>
  <si>
    <t>Planilha analítica</t>
  </si>
  <si>
    <t>Planilha resumo</t>
  </si>
  <si>
    <t>Mestre de obras</t>
  </si>
  <si>
    <t>Almoxarife</t>
  </si>
  <si>
    <t>Auxiliar de escritório</t>
  </si>
  <si>
    <t>Engenheiro de obra (junior)</t>
  </si>
  <si>
    <t>sinapi 20 01 2019</t>
  </si>
  <si>
    <t>Maçahiko Tisaka - Orçamento na Construção Civil - PINI (adaptado)</t>
  </si>
  <si>
    <t>Composição da administração local, mobilização e desmobilização</t>
  </si>
  <si>
    <t>Projeto ASBUILT/Data book para obras de contrução e/ou reforma</t>
  </si>
  <si>
    <t>Composições de serviços</t>
  </si>
  <si>
    <t>Cotações de materiais</t>
  </si>
  <si>
    <t>Composição do BDI</t>
  </si>
  <si>
    <t>Administração central</t>
  </si>
  <si>
    <t>AC</t>
  </si>
  <si>
    <t>Riscos</t>
  </si>
  <si>
    <t>R</t>
  </si>
  <si>
    <t>Seguros + Garantia</t>
  </si>
  <si>
    <t>S+G</t>
  </si>
  <si>
    <t>Despesas financeiras</t>
  </si>
  <si>
    <t>DF</t>
  </si>
  <si>
    <t>Lucro/remuneração</t>
  </si>
  <si>
    <t>L</t>
  </si>
  <si>
    <t>Tributos</t>
  </si>
  <si>
    <t>T</t>
  </si>
  <si>
    <t>ISS</t>
  </si>
  <si>
    <t>PIS</t>
  </si>
  <si>
    <t>COFINS</t>
  </si>
  <si>
    <t>Valores para construção de Edifícios</t>
  </si>
  <si>
    <t>1o quartil</t>
  </si>
  <si>
    <t>Médio</t>
  </si>
  <si>
    <t>3o quartil</t>
  </si>
  <si>
    <t>SG</t>
  </si>
  <si>
    <t>ISSqn</t>
  </si>
  <si>
    <t>Guarulhos - Obra de construção civil: 5%</t>
  </si>
  <si>
    <t>Fórmula BDI
(TC 036.076/2011-2 Acórdão Nº 2622/2013 TCU - Plenário)</t>
  </si>
  <si>
    <t>BDI Calculado:</t>
  </si>
  <si>
    <t>Composições de Encargos Sociais</t>
  </si>
  <si>
    <t>GRUPO I</t>
  </si>
  <si>
    <t>1.</t>
  </si>
  <si>
    <t>INSS</t>
  </si>
  <si>
    <t>2.</t>
  </si>
  <si>
    <t>SESI</t>
  </si>
  <si>
    <t>3.</t>
  </si>
  <si>
    <t>SENAI</t>
  </si>
  <si>
    <t>4.</t>
  </si>
  <si>
    <t>INCRA</t>
  </si>
  <si>
    <t>5.</t>
  </si>
  <si>
    <t>Salário Educação</t>
  </si>
  <si>
    <t>6.</t>
  </si>
  <si>
    <t>Seguros de Acidentes de Trabalho (alto risco)</t>
  </si>
  <si>
    <t>7.</t>
  </si>
  <si>
    <t>FGTS</t>
  </si>
  <si>
    <t>8.</t>
  </si>
  <si>
    <t>SECONCI</t>
  </si>
  <si>
    <t>9.</t>
  </si>
  <si>
    <t>SEBRAE</t>
  </si>
  <si>
    <t>Subtotal</t>
  </si>
  <si>
    <t>GRUPO II</t>
  </si>
  <si>
    <t>Repouso semanal remunerado</t>
  </si>
  <si>
    <t>Férias, de 30 dias, porém o empregador remunera mais 10 dias</t>
  </si>
  <si>
    <t>Feriados e dias santificados</t>
  </si>
  <si>
    <t>Auxílio enfermidade</t>
  </si>
  <si>
    <t>Acidente de trabalho</t>
  </si>
  <si>
    <t>Encargos paternidade</t>
  </si>
  <si>
    <t>GRUPO III</t>
  </si>
  <si>
    <t>13° Salário</t>
  </si>
  <si>
    <t>Aviso prévio</t>
  </si>
  <si>
    <t>Incidência do FGTS sobre 13° salário</t>
  </si>
  <si>
    <t>Pagamento de 50% para a recisão sem justa causa</t>
  </si>
  <si>
    <t>GRUPO IV</t>
  </si>
  <si>
    <t>Grupo I sobre Grupo II</t>
  </si>
  <si>
    <t>Grupo I sobre Aviso prévio</t>
  </si>
  <si>
    <t>TOTAL DOS GRUPOS</t>
  </si>
  <si>
    <t>01.20.691</t>
  </si>
  <si>
    <t>Levantamento planimétrico cadastral com áreas ocupadas predominantemente por comunidades - área até 20.000 m² (mínimo de 3.500 m²)</t>
  </si>
  <si>
    <t>01.20.701</t>
  </si>
  <si>
    <t>01.20.711</t>
  </si>
  <si>
    <t>01.20.721</t>
  </si>
  <si>
    <t>Levantamento planimétrico cadastral com áreas até 50% de ocupação - área até 20.000 m² (mínimo de 3.500 m²)</t>
  </si>
  <si>
    <t>01.20.731</t>
  </si>
  <si>
    <t>01.20.741</t>
  </si>
  <si>
    <t>01.20.751</t>
  </si>
  <si>
    <t>Levantamento planimétrico cadastral com áreas acima de 50% de ocupação - área até 20.000 m² (mínimo de 4.000 m²)</t>
  </si>
  <si>
    <t>01.20.761</t>
  </si>
  <si>
    <t>01.20.771</t>
  </si>
  <si>
    <t>01.20.781</t>
  </si>
  <si>
    <t>Levantamento planialtimétrico cadastral com áreas ocupadas predominantemente por comunidades - área até 20.000 m² (mínimo de 3.500 m²)</t>
  </si>
  <si>
    <t>01.20.791</t>
  </si>
  <si>
    <t>01.20.801</t>
  </si>
  <si>
    <t>01.20.811</t>
  </si>
  <si>
    <t>Levantamento planialtimétrico cadastral com áreas até 50% de ocupação - área até 20.000 m² (mínimo de 4.000 m²)</t>
  </si>
  <si>
    <t>01.20.821</t>
  </si>
  <si>
    <t>01.20.831</t>
  </si>
  <si>
    <t>01.20.841</t>
  </si>
  <si>
    <t>Levantamento planialtimétrico cadastral com áreas acima de 50% de ocupação - área até 20.000 m² (mínimo de 3.500 m²)</t>
  </si>
  <si>
    <t>01.20.851</t>
  </si>
  <si>
    <t>01.20.861</t>
  </si>
  <si>
    <t>01.20.871</t>
  </si>
  <si>
    <t>Levantamento planialtimétrico cadastral em área rural até 2 alqueires (mínimo de 10.000 m²)</t>
  </si>
  <si>
    <t>01.20.881</t>
  </si>
  <si>
    <t>01.20.891</t>
  </si>
  <si>
    <t>01.20.901</t>
  </si>
  <si>
    <t>01.20.911</t>
  </si>
  <si>
    <t>Transporte de referência de nível (RN) - classe IIN (mínimo de 2km)</t>
  </si>
  <si>
    <t>01.20.921</t>
  </si>
  <si>
    <t>Implantação de marcos atraves de levantamento com GPS (mínimo de 3 marcos)</t>
  </si>
  <si>
    <t>01.23.700</t>
  </si>
  <si>
    <t>Taxa de mobilização e desmobilização para reforço estrutural com fibra de carbono</t>
  </si>
  <si>
    <t>01.23.701</t>
  </si>
  <si>
    <t>Preparação de substrato para colagem de fibra de carbono, mediante lixamento e/ou apicoamento e escovação</t>
  </si>
  <si>
    <t>01.23.702</t>
  </si>
  <si>
    <t>Fibra de carbono para reforço estrutural de alta resistencia - 300 g/m²</t>
  </si>
  <si>
    <t>Retirada de forro, brise e fachada</t>
  </si>
  <si>
    <t>Desmontagem de forma em madeira para estrutura de laje, com tábuas</t>
  </si>
  <si>
    <t>13.01.130</t>
  </si>
  <si>
    <t>Laje pré-fabricada mista vigota treliçada/lajota cerâmica - LT 12 (8+4) e capa com concreto de 25 MPa</t>
  </si>
  <si>
    <t>13.01.150</t>
  </si>
  <si>
    <t>Laje pré-fabricada mista vigota treliçada/lajota cerâmica - LT 16 (12+4) e capa com concreto de 25 MPa</t>
  </si>
  <si>
    <t>13.01.170</t>
  </si>
  <si>
    <t>Laje pré-fabricada mista vigota treliçada/lajota cerâmica - LT 20 (16+4) e capa com concreto de 25 MPa</t>
  </si>
  <si>
    <t>13.01.190</t>
  </si>
  <si>
    <t>Laje pré-fabricada mista vigota treliçada/lajota cerâmica - LT 24 (20+4) e capa com concreto de 25 MPa</t>
  </si>
  <si>
    <t>13.01.210</t>
  </si>
  <si>
    <t>Laje pré-fabricada mista vigota treliçada/lajota cerâmica - LT 30 (24+6) e capa com concreto de 25 MPa</t>
  </si>
  <si>
    <t>13.01.310</t>
  </si>
  <si>
    <t>Laje pré-fabricada unidirecional em viga treliçada/lajota em EPS LT 12 (8 + 4), com capa de concreto de 25 MPa</t>
  </si>
  <si>
    <t>13.01.320</t>
  </si>
  <si>
    <t>Laje pré-fabricada unidirecional em viga treliçada/lajota em EPS LT 16 (12 + 4), com capa de concreto de 25 MPa</t>
  </si>
  <si>
    <t>13.01.330</t>
  </si>
  <si>
    <t>Laje pré-fabricada unidirecional em viga treliçada/lajota em EPS LT 20 (16 + 4), com capa de concreto de 25 MPa</t>
  </si>
  <si>
    <t>13.01.340</t>
  </si>
  <si>
    <t>Laje pré-fabricada unidirecional em viga treliçada/lajota em EPS LT 25 (20 + 5), com capa de concreto de 25 MPa</t>
  </si>
  <si>
    <t>13.01.350</t>
  </si>
  <si>
    <t>Laje pré-fabricada unidirecional em viga treliçada/lajota em EPS LT 30 (25 + 5), com capa de concreto de 25 MPa</t>
  </si>
  <si>
    <t>13.02.150</t>
  </si>
  <si>
    <t>Laje pré-fabricada mista vigota protendida/lajota cerâmica - LP 12 (8+4) e capa com concreto de 25 MPa</t>
  </si>
  <si>
    <t>13.02.170</t>
  </si>
  <si>
    <t>Laje pré-fabricada mista vigota protendida/lajota cerâmica - LP 16 (12+4) e capa com concreto de 25 MPa</t>
  </si>
  <si>
    <t>13.02.190</t>
  </si>
  <si>
    <t>Laje pré-fabricada mista vigota protendida/lajota cerâmica - LP 20 (16+4) e capa com concreto de 25 MPa</t>
  </si>
  <si>
    <t>13.02.210</t>
  </si>
  <si>
    <t>Laje pré-fabricada mista vigota protendida/lajota cerâmica - LP 25 (20+5) e capa com concreto de 25 MPa</t>
  </si>
  <si>
    <t>15.03.150</t>
  </si>
  <si>
    <t>Fornecimento e montagem de estrutura metálica em perfil metalon, sem pintura</t>
  </si>
  <si>
    <t>Piso com requadro em concreto simples com controle de fck= 20 MPa</t>
  </si>
  <si>
    <t>Piso com requadro em concreto simples com controle de fck= 25 MPa</t>
  </si>
  <si>
    <t>17.12.300</t>
  </si>
  <si>
    <t>Piso epoxi autonivelante, de multiplas camadas,  com espessura total de no mínimo 4mm, para trafego médio a moderado, com textura superficial áspera</t>
  </si>
  <si>
    <t>21.03.152</t>
  </si>
  <si>
    <t>Revestimento em placas de alumínio composto "ACM", espessura de 4 mm e acabamento em PVDF, na cor verde</t>
  </si>
  <si>
    <t>Folha de porta lisa comum - 60 x 210 cm</t>
  </si>
  <si>
    <t>Folha de porta lisa comum - 70 x 210 cm</t>
  </si>
  <si>
    <t>Folha de porta lisa comum - 80 x 210 cm</t>
  </si>
  <si>
    <t>Folha de porta lisa comum - 90 x 210 cm</t>
  </si>
  <si>
    <t>Folha de porta em laminado fenólico melamínico com acabamento liso - 70 x 210 cm</t>
  </si>
  <si>
    <t>Folha de porta em laminado fenólico melamínico com acabamento liso - 90 x 210 cm</t>
  </si>
  <si>
    <t>Folha de porta em laminado fenólico melamínico com acabamento liso - 80 x 210 cm</t>
  </si>
  <si>
    <t>Grade de segurança em aço SAE 1045, para janela, diâmetro 1´, sem têmpera e revenimento</t>
  </si>
  <si>
    <t>Porta de segurança de abrir em grade de aço SAE 1045, diâmetro 1´, completa, sem têmpera e revenimento</t>
  </si>
  <si>
    <t>Porta de segurança de abrir em grade de aço SAE 1045 chapeada, diâmetro 1´, completa, sem têmpera e revenimento</t>
  </si>
  <si>
    <t>Porta de segurança de abrir em grade de aço SAE 1045, diâmetro 1´, com ferrolho longo embutido em caixa, completa, sem têmpera e revenimento</t>
  </si>
  <si>
    <t>Portão de segurança de abrir em grade de aço SAE 1045 chapeado, para muralha, diâmetro 1´, completo, sem têmpera e revenimento</t>
  </si>
  <si>
    <t>Grade de segurança em aço SAE 1045, para janela, diâmetro 1´, com têmpera e revenimento</t>
  </si>
  <si>
    <t>Porta de segurança de abrir em grade de aço SAE 1045, diâmetro 1´, completa, com têmpera e revenimento</t>
  </si>
  <si>
    <t>Porta de segurança de abrir em grade de aço SAE 1045 chapeada, diâmetro 1´, completa, com têmpera e revenimento</t>
  </si>
  <si>
    <t>Porta de segurança de abrir em grade de aço SAE 1045, diâmetro 1´, com ferrolho longo embutido em caixa, completa, com têmpera e revenimento</t>
  </si>
  <si>
    <t>Porta de segurança de abrir em grade de aço SAE 1045 chapeada, com isolamento acústico, diâmetro 1´, completa, com têmpera e revenimento</t>
  </si>
  <si>
    <t>Portão de segurança de abrir em grade de aço SAE 1045 chapeado, para muralha, diâmetro 1´, completo, com têmpera e revenimento</t>
  </si>
  <si>
    <t>Chapa perfurada em aço SAE 1020, furos redondos de diâmetro 25 mm, espessura 1/4´ - inclusive soldagem</t>
  </si>
  <si>
    <t>Caixilho fixo em alumínio, sob medida - branco</t>
  </si>
  <si>
    <t>Caixilho em alumínio maxim-ar com vidro - branco</t>
  </si>
  <si>
    <t>Caixilho em alumínio basculante com vidro - branco</t>
  </si>
  <si>
    <t>Caixilho em alumínio de correr com vidro - branco</t>
  </si>
  <si>
    <t>Porta de correr em alumínio com veneziana e vidro - cor branca</t>
  </si>
  <si>
    <t>Vidro multilaminado de alta segurança, proteção balística nível III</t>
  </si>
  <si>
    <t>Vidro multilaminado de alta segurança em policarbonato, proteção balística nível III</t>
  </si>
  <si>
    <t>Ferragem completa com maçaneta tipo alavanca, para porta interna com 2 folhas</t>
  </si>
  <si>
    <t>Cadeado de latão com cilindro de alta segurança, com 16 pinos e tetra-chave - 70mm</t>
  </si>
  <si>
    <t>Cabo em aço galvanizado com alma de aço, diâmetro de 3/8´ (9,52 mm)</t>
  </si>
  <si>
    <t>Sistema de alarme PNE com indicador áudiovisual, para pessoas com mobilidade reduzida ou cadeirante</t>
  </si>
  <si>
    <t>Sistema de alarme PNE com indicador áudiovisual, sistema sem fio (Wireless), para pessoas com mobilidade reduzida ou cadeirante</t>
  </si>
  <si>
    <t>30.06.124</t>
  </si>
  <si>
    <t>Sinalização com pictograma autoadesivo em policarbonato para piso 80 cm x 120 cm - área de resgate</t>
  </si>
  <si>
    <t>33.11.050</t>
  </si>
  <si>
    <t>Esmalte à base água em superfície metálica, inclusive preparo</t>
  </si>
  <si>
    <t>Árvore ornamental tipo Aroeira salsa - h= 2,00 m</t>
  </si>
  <si>
    <t>Cerca em arame farpado com mourões de concreto, com ponta inclinada - 12 fiadas</t>
  </si>
  <si>
    <t>Gradil em aço galvanizado eletrofundido, malha 65 x 132 mm e pintura eletrostática</t>
  </si>
  <si>
    <t>Conjunto de 4 lixeiras para coleta seletiva, com tampa basculante, capacidade 50 litros</t>
  </si>
  <si>
    <t>Chave fusível base ´C´ para 15 kV/100 A, com capacidade de ruptura até 10 kA - com fusível</t>
  </si>
  <si>
    <t>37.16.071</t>
  </si>
  <si>
    <t>Sistema de barramento blindado de 100 a 2500 A, trifásico, barra de cobre</t>
  </si>
  <si>
    <t>Perfilado perfurado 38 x 38 mm em chapa 14 pré-zincada, com acessórios</t>
  </si>
  <si>
    <t>Perfilado perfurado 38 x 76 mm em chapa 14 pré-zincada, com acessórios</t>
  </si>
  <si>
    <t>Cabo de cobre flexível de 3 x 1,5 mm², isolamento 500 V - isolação PP 70°C</t>
  </si>
  <si>
    <t>Cabo de cobre flexível de 3 x 2,5 mm², isolamento 500 V - isolação PP 70°C</t>
  </si>
  <si>
    <t>Cabo de cobre flexível de 3 x 4 mm², isolamento 500 V - isolação PP 70°C</t>
  </si>
  <si>
    <t>Cabo de cobre flexível de 3 x 6 mm², isolamento 500 V - isolação PP 70°C</t>
  </si>
  <si>
    <t>Cabo de cobre flexível de 4 x 4 mm², isolamento 500 V - isolação PP 70°C</t>
  </si>
  <si>
    <t>Cabo de cobre flexível de 4 x 6 mm², isolamento 500 V - isolação PP 70°C</t>
  </si>
  <si>
    <t>Cabo de cobre flexível de 1,5 mm², isolamento 750 V - isolação LSHF/A 70°C - baixa emissão de fumaça e gases</t>
  </si>
  <si>
    <t>Cabo de cobre flexível de 2,5 mm², isolamento 750 V - isolação LSHF/A 70°C - baixa emissão de fumaça e gases</t>
  </si>
  <si>
    <t>Cabo de cobre flexível de 4 mm², isolamento 750 V - isolação LSHF/A 70°C - baixa emissão de fumaça e gases</t>
  </si>
  <si>
    <t>Cabo de cobre flexível de 6 mm², isolamento 750 V - isolação LSHF/A 70°C - baixa emissão de fumaça e gases</t>
  </si>
  <si>
    <t>Cabo de cobre flexível de 10 mm², isolamento 750 V - isolação LSHF/A 70°C - baixa emissão de fumaça e gases</t>
  </si>
  <si>
    <t>Braço em tubo de ferro galvanizado de 1´ x 1,00 m para fixação de uma luminária</t>
  </si>
  <si>
    <t>Luminária blindada retangular de embutir, para lâmpada de 160 W</t>
  </si>
  <si>
    <t>Luminária redonda de sobrepor ou pendente com refletor em alumínio anodizado facho concentrado para 1 lâmpada vapor metálico elipsoidal de 250 ou 400W</t>
  </si>
  <si>
    <t>Luminária LED retangular de embutir com refletor e aletas parabólicas, 4000 K, fluxo luminoso de 3351 a 3850 lm, potência de 31 a 37 W</t>
  </si>
  <si>
    <t>Luminária LED quadrada de sobrepor com difusor prismático translúcido, 4000 K, fluxo luminoso de 1363 a 1800 lm, potência de 15 a 19 W</t>
  </si>
  <si>
    <t>Luminária LED redonda de embutir com difusor translucido, 4000 K, fluxo luminoso de 1900 a 2000 lm, potência de 18 a 24 W</t>
  </si>
  <si>
    <t>Luminária LED redonda de sobrepor com difusor recuado translucido, 4000 K, fluxo luminoso de 1900 a 2000 lm, potência de 17 a 19 W</t>
  </si>
  <si>
    <t>Barra condutora chata em alumínio de 3/4´ x 1/4´, inclusive acessórios de fixação</t>
  </si>
  <si>
    <t>Barra condutora chata em cobre de 3/4´ x 3/16´, inclusive acessórios de fixação</t>
  </si>
  <si>
    <t>Barra condutora chata em alumínio de 7/8´ x 1/8´, inclusive acessórios de fixação</t>
  </si>
  <si>
    <t>Chuveiro com válvula de acionamento antivandalismo, DN= 3/4´</t>
  </si>
  <si>
    <t>Chuveiro elétrico de 6.500W / 220V com resistência blindada</t>
  </si>
  <si>
    <t>Chuveiro elétrico de 5.500 W / 220 V em PVC</t>
  </si>
  <si>
    <t>Chuveiro elétrico de 7.500W / 220 V, com resistência blindada</t>
  </si>
  <si>
    <t>Ducha multitemperaturas, com regulagem de inclinação, de 7.500 W / 220 V</t>
  </si>
  <si>
    <t>Coletor em alumínio para sistema de aquecimento solar com área coletora até 1,60 m²</t>
  </si>
  <si>
    <t>Coletor em alumínio para sistema de aquecimento solar com área coletora até 2,00 m²</t>
  </si>
  <si>
    <t>Exaustor elétrico em plástico, vazão de 150 a 190m³/h</t>
  </si>
  <si>
    <t>44.02.300</t>
  </si>
  <si>
    <t>Superfície sólido mineral para bancadas, saias, frontões e/ou cubas</t>
  </si>
  <si>
    <t>Armário de plástico de embutir, para lavatório</t>
  </si>
  <si>
    <t>Torneira de acionamento restrito, em latão cromado, DN= 1/2´ ou 3/4´</t>
  </si>
  <si>
    <t>Pressostato diferencial ajustável, caixa à prova de água, unidade sensora em aço inoxidável 316, faixa de operação entre 1,4 a 14 bar, para fluídos corrosivos, DN=1/2´</t>
  </si>
  <si>
    <t>47.20.181</t>
  </si>
  <si>
    <t>Chave de fluxo de água com retardo para tubulações com diâmetro nominal de 1´ a 6´ - conexão BSP</t>
  </si>
  <si>
    <t>Caixa de gordura em alvenaria, 600 x 600 x 600 mm</t>
  </si>
  <si>
    <t>Caixa de areia em PVC, diâmetro nominal de 100 mm</t>
  </si>
  <si>
    <t>Bico de sprinkler tipo ´Up Right´ com rompimento da ampola a 68ºC</t>
  </si>
  <si>
    <t>50.05.491</t>
  </si>
  <si>
    <t>Sinalizador visual de advertência</t>
  </si>
  <si>
    <t>50.05.492</t>
  </si>
  <si>
    <t>Sinalizador audiovisual de advertência</t>
  </si>
  <si>
    <t>Concreto asfáltico usinado a quente - Binder</t>
  </si>
  <si>
    <t>61.10.012</t>
  </si>
  <si>
    <t>Resfriadora de líquidos (Chiller), com compressor e condensação à ar, capacidade de 80 TR</t>
  </si>
  <si>
    <t>61.10.564</t>
  </si>
  <si>
    <t>Grelha de insuflação de ar em alumínio anodizado, de dupla deflexão, tamanho: até 0,10 m²</t>
  </si>
  <si>
    <t>61.10.565</t>
  </si>
  <si>
    <t>Grelha de insuflação de ar em alumínio anodizado, de dupla deflexão, tamanho: acima de 0,10 m² até 0,50 m²</t>
  </si>
  <si>
    <t>61.10.566</t>
  </si>
  <si>
    <t>Grelha de insuflação de ar em alumínio anodizado, de dupla deflexão, tamanho: acima de 0,50 m² até 1,00 m²</t>
  </si>
  <si>
    <t>Vídeo porteiro eletrônico colorido, com um interfone</t>
  </si>
  <si>
    <t>Caixa subterrânea de entrada de telefonia, tipo R1 (600 x 350 x 500) mm, padrão TELEBRÁS, com tampa</t>
  </si>
  <si>
    <t>Caixa subterrânea de entrada de telefonia, tipo R2 (1070 x 520 x 500) mm, padrão TELEBRÁS, com tampa</t>
  </si>
  <si>
    <t>69.20.248</t>
  </si>
  <si>
    <t>Painel frontal cego - 19" x 1 U</t>
  </si>
  <si>
    <t>Painel frontal cego - 19" x 2 U</t>
  </si>
  <si>
    <t>L.S.: 126,72 %</t>
  </si>
  <si>
    <t>Computador - Processador intel Core I5 ou superior, 4 GB RAM, HD 320 GB, Placa de rede 10/100 TX Mbps, intel Graphics, Saidas Serial/Paralela/USB e periféricos</t>
  </si>
  <si>
    <t>Centralizador de coluna para poço profundo, diâmetro de 4´ ou 6´ - fornecimento e aplicação</t>
  </si>
  <si>
    <t>Análises químicas laboratoriais em amostra de efluente, conforme CONAMA 357 de 2005 - Artigo 15 (Água Doce - Classe II), exigências CETESB e para tratamento de fósforo e nitrogênio</t>
  </si>
  <si>
    <t>Análises químicas laboratoriais em amostra de efluente, conforme CONAMA 357 de 2005 - Artigo 15 (Água Doce - Classe II)</t>
  </si>
  <si>
    <t>Cimento cristalizante de pega normal, ref. K11-KZ da Viapol, DenverBlitz da Denver ou equivalente</t>
  </si>
  <si>
    <t>Argamassa graute expansiva; referência Sikagrout 250 da Sika, V-2 Grauth da Vedacit ou equivalente</t>
  </si>
  <si>
    <t>C.01.000.024054</t>
  </si>
  <si>
    <t>Fibra de carbono para reforço estrutural de alta resistencia, 300 g/m²</t>
  </si>
  <si>
    <t>C.06.000.022011</t>
  </si>
  <si>
    <t>Laje pré-fabricada unidirecional em viga treliçada/lajota em EPS LT 12 (8 + 4)</t>
  </si>
  <si>
    <t>C.06.000.022012</t>
  </si>
  <si>
    <t>Laje pré-fabricada unidirecional em viga treliçada/lajota em EPS LT 16 (12 + 4)</t>
  </si>
  <si>
    <t>C.06.000.022013</t>
  </si>
  <si>
    <t>Laje pré-fabricada unidirecional em viga treliçada/lajota em EPS LT 20 (16 + 4)</t>
  </si>
  <si>
    <t>C.06.000.022014</t>
  </si>
  <si>
    <t>Laje pré-fabricada unidirecional em viga treliçada/lajota em EPS LT 25 (20 + 5)</t>
  </si>
  <si>
    <t>C.06.000.022015</t>
  </si>
  <si>
    <t>Laje pré-fabricada unidirecional em viga treliçada/lajota em EPS LT 30 (25+ 5)</t>
  </si>
  <si>
    <t>Banco em concreto pré-moldado com 1 assento, pés vazados, de 200 x 42 x 47cm, ref. BV200 da Neo Rex ou equivalente</t>
  </si>
  <si>
    <t>Banco em concreto pré-moldado, reto, sem encosto, com 3 pés, medindo aproximadamente 300 x 42 x 47 cm, ref. BV 300 da Neorex ou equivalente</t>
  </si>
  <si>
    <t>Folha de porta lisa em madeira folheada e encabeçada, sob medida</t>
  </si>
  <si>
    <t>E.04.000.037504</t>
  </si>
  <si>
    <t>Tubo metálico metalon, referência 60 x 60 x 3,75mm</t>
  </si>
  <si>
    <t>Cinta de alumínio, diâmetro de 1/2´</t>
  </si>
  <si>
    <t>Brise metálico fixo, em chapa microperfurada em alumínio pré-pintada, ângulo fixo, espessura 0,5mm, ref. Brise H2 e SL4 da Hunter Douglas, LC100 da Refax, BSM-84 da Sul Metais ou equivalente</t>
  </si>
  <si>
    <t>Brise metálico fixo e linear, chapa microperfurada de alumínio pré-pintada, esp. 0,6mm, seção "U" largura frontal 57mm, ref. RB da Refax, BSM-B57 da Sul Metais ou equivalente</t>
  </si>
  <si>
    <t>Brise metálico fixo linear, em chapa lisa de alumínio pré-pintada, espessura 0,6 mm, seção "U" medição frontal 30mm, ref. BR30 da Refax, BSM-B30 da Sul Metais ou equivalente</t>
  </si>
  <si>
    <t>Brise metálico curvo e móvel termoacustico, em chapa lisa de alumíno pré-pintada, preenchido com poliuretano expandido injetado, largura 335 mm, ref. Asa de avião da Refax, BSM335 da Sul Metal ou equivalente</t>
  </si>
  <si>
    <t>Brise metálico curvo e móvel em chapa microperfurada de alumínio pré-pintada, ref. AS288 Retrátil da Refax, SM A300 da Sul Metais ou equivalente</t>
  </si>
  <si>
    <t>Brise metálico em Alumínio, espessura 0,5 mm, com aletas de 20 cm, estrutura auxiliar, ref. AB200 da Refax, BSM-A200 da Sul Metais ou equivalente</t>
  </si>
  <si>
    <t>E.08.000.026216</t>
  </si>
  <si>
    <t>Revestimento tipo ACM com acabamento em PVDF e espessura de 4 mm, na cor verde - instalado</t>
  </si>
  <si>
    <t>Gabião tipo caixa em tela metálica, revestido com galvanização com liga zinco/alumínio, malha hexagonal de torção dupla 8x10cm, fio de diâmetro 2,70mm, altura de 0,50m, independente do formato, conforme NBR 8964, ref. Maccaferri, Comep, Diprotec ou equivalente</t>
  </si>
  <si>
    <t>Gabião tipo caixa em tela metálica, revestido com galvanização com liga zinco/alumínio, malha hexagonal de torção dupla 8x10cm, fio de diâmetro 2,70mm, altura de 1,00m, independente do formato, conforme NBR 8964; ref. Maccaferri, Comep, Diprotec ou equivalente</t>
  </si>
  <si>
    <t>Tela ondulada de arame galvanizado, fio 10B WG, malha 1´ artística</t>
  </si>
  <si>
    <t>E.18.000.020159</t>
  </si>
  <si>
    <t>Abrigo simples em aço inoxidável escovado AISI-304/316, com suporte para mangueira 1 1/2", porta em vidro temperado, 60x90x17cm, ref. Firex, Gilfire, Rwinox ou equivalente</t>
  </si>
  <si>
    <t>Brise metálico curvo e móvel, em chapa miocroperfurada de aluzinc pré-pintada, esp. 0,5mm; ref. Aeroscreen 300 Hunter Douglas,  AS288 da Refax, SM A300 da Sul Metais ou equivalente</t>
  </si>
  <si>
    <t>Brise metálico fixo e linear, chapa microperfurada de aluzinc pré-pintada, esp. 0,6mm, seção "U", largura frontal 57mm, ref. B57 Hunter Douglas, RB da Refax, BSM-B 57 da Sul Metais ou equivalente</t>
  </si>
  <si>
    <t>Brise metálico fixo e linear, em chapa lisa de aluzinc pré-pintada, espessur 0,6 mm, seção "U" medição frontal 30mm, ref. B30 da Hunter Douglas, RB 30 da Refax, BSM-B 30 da Sul Metais ou equivalente</t>
  </si>
  <si>
    <t>Brise metálico curvo/móvel termoacústico, chapa lisa aluzinc pré-pintada, injeção poliuretano expandido, ref.Termobrise Luxalon 335 da Hunter Douglas, Asa de avião da Refax, BSM335 da Sul Metais ou equivalente</t>
  </si>
  <si>
    <t>Brise metalico fixo em chapa lisa de Aluzinc pré-pintada, espessura de 0,6 mm, seção "U" dimensão 200x75mm, ref. Aerobrise 200 da Hunter Douglas, AB 200 da Refax, BSM-A200 da Sul Metais ou equivalente</t>
  </si>
  <si>
    <t>Domo em acrílico fixado com perfil de alumínio, de 1,05 x 1,05 m - instalado; ref. Alumecril, Domoplast ou equivalente</t>
  </si>
  <si>
    <t>Chapa em policarbonato alveolar bronze de 6 x 1050 x 6000 mm</t>
  </si>
  <si>
    <t>Chapa em policarbonato alveolar bronze de 10 x 2100 x 6000 mm</t>
  </si>
  <si>
    <t>Chapa em policarbonato alveolar translúcido de 10 x 2100 x 6000 mm</t>
  </si>
  <si>
    <t>Espuma flexível poliuretano poliéter, auto extinguível, superfície em cunhas anecóicas ou ondulado, natural grafite, e=5cm, densidade 28 até 35kg/m³; ref. Sonique Wave 50/10 Vibrasom, Sinus PLus da Isopur ou equivalente</t>
  </si>
  <si>
    <t>F.12.000.028069</t>
  </si>
  <si>
    <t>Selante elástico de alto desempenho à base de poliuretano para uso geral, ref. Nitoseal PU30 da Fosroc, Sikaflex-Construction ou equivalente</t>
  </si>
  <si>
    <t>Pastilha de porcelana, esmaltada ou natural, para uso em paredes e fachadas internas/externas, formato 2,5x5 cm, diversas cores, ref. comercial Linha Piscina e Decoração e Design da Jatobá, Linha Revenda da Atlas ou equivalente.</t>
  </si>
  <si>
    <t>Porcelanato esmaltado tipo antiderrapante, com acabamento retificado, indicado para áreas externas, grupo de absorção BIa; referência comercial Eliane, Itagres, Elizabeth ou equivalente</t>
  </si>
  <si>
    <t>Porcelanato esmaltado polido, com acabamento retificado, indicado para áreas internas e ambientes com tráfego médio, grupo de absorção BIa; referência comercial Eliane, Cecrisa-Portinari ou equivalente</t>
  </si>
  <si>
    <t>Placa cerâmica esmaltada para parede ou fachada, formato 7,5x7,5 cm, monocromática, diversas cores, ref. comercial Linha Prisma da Portobello ou equivalente.</t>
  </si>
  <si>
    <t>Placa cerâmica esmaltada para parede ou fachada, de 10x10 cm, monocromática, diversas cores, ref. comercial Linha Arquiteto Design da Portobello, Linha Revestimento 10x10 da Tecnogres ou equivalente</t>
  </si>
  <si>
    <t>Placa cerâmica esmaltada para parede, ambientes internos, tipo monoporosa, formato retangular, ref. comercial Linha Diamante da Eliane, Linha Monocrom da Cecrisa-Portinari, ou equivalente.</t>
  </si>
  <si>
    <t>Placa cerâmica esmaltada para parede, formato 15x15 cm, tipo monocolor, diversas cores, ref. comercial Linha Piscina da Eliane ou equivalente.</t>
  </si>
  <si>
    <t>Placa cerâmica extrudada resistente a altas temperaturas, indicada para pisos em indústrias e cozinhas profissionais, alta resistência química e mecânica, espessura mínima 13 mm; ref. Gail, Cerâmica São Luiz, Hunter Douglas  ou equivalente</t>
  </si>
  <si>
    <t>Rodapé em placa cerâmica extrudada resistente a altas temperaturas, indicado para pisos em indústrias e cozinhas profissionais, alta resistência química e mecânica, altura de 10 cm; ref. Gail, Hunter Douglas, Cerâmica São Luiz ou equivalente</t>
  </si>
  <si>
    <t>Placa cerâmica esmaltada para área interna, textura semirugosa, grupo de absorção Bib, classe de abrasão PEI-5, resistência química A; ref. Incepa, Itagres, Cerâmica Almeida, Incefra ou equivalente</t>
  </si>
  <si>
    <t>Placa cerâmica esmaltada antiderrapante, área interna com saída para o exterior, grupo de absorção BIIa, classe de abrasão PEI-5, resistência química A; ref. Biancogres, Incepa, Elizabeth ou equivalente</t>
  </si>
  <si>
    <t>Placa cerâmica esmaltada para área interna, grupo de absorção BIIb, classe de abrasão PEI-5, resistência química B; ref. Eliane, Cecrisa-Portinari, Incefra, Cerâmica Almeida ou equivalente</t>
  </si>
  <si>
    <t>Placa cerâmica esmaltada tipo rústica para área interna com saída para o exterior, grupo de absorção BIIb, classe de abrasão PEI-5, resistência química B; ref. Eliane, Incefra, Cerâmica Almeida, Elizabeth ou equivalente</t>
  </si>
  <si>
    <t>Placa cerâmica esmaltada para área externa, grupo de absorção BIIb, classe de abrasão PEI-5, resistência química B; ref. Eliane, Itagres, Biancogres ou equivalente</t>
  </si>
  <si>
    <t>Pastilha de porcelana, esmaltada ou natural, para uso em paredes e fachadas internas/externas, formato 5x5 cm, diversas cores, ref. comercial Linha Piscina da Jatobá, Linhas Revenda e Engenharia da Atlas ou equivalente</t>
  </si>
  <si>
    <t>Pastilha de porcelana, esmaltada ou natural, para uso em paredes e fachadas internas/externas, formato 2,5x2,5 cm, diversas cores, ref. comercial Linhas Piscina e Mediterranée da Jatobá, Linha Revenda da Atlas ou equivalente</t>
  </si>
  <si>
    <t>Placa cerâmica extrudada para piso industrial, de alta resistência química e mecânica, com espessura de 9 a 10 mm; ref. Gail, Hunter Douglas, Cerâmica São Luiz ou equivalente</t>
  </si>
  <si>
    <t>Placa cerâmica extrudada para piso industrial, de alta resistência química e mecânica, com espessura de 12 a 14 mm; ref. Gail, Hunter Douglas, Cerâmica São Luiz ou equivalente</t>
  </si>
  <si>
    <t>Rodapé em placa cerâmica extrudada para piso industrial, de alta resistência química e mecânica, com altura de 10 cm, topo boleado; ref. Gail, Cerâmica São Luiz, Hunter Douglas ou equivalente</t>
  </si>
  <si>
    <t>Porcelanato técnico No Slip, resistente ao escorregamento e/ou resistente ao acido; ref. Eliane ou equivalente</t>
  </si>
  <si>
    <t>Porcelanato esmaltado tipo acetinado, indicado para áreas internas e ambientes com acesso ao exterior, com acabamento tradicional, grupo de absorção BIa; ref. comercial Eliane, Elizabeth, Cecrisa-Portinari ou equivalente</t>
  </si>
  <si>
    <t>Porcelanato técnico natural, com acabamento retificado, indicado para áreas internas e ambientes com acesso ao exterior, grupo de absorção BIa; ref. Eliane, Incepa ou equivalente</t>
  </si>
  <si>
    <t>Porcelanato técnico polido, indicado para ambientes internos e de médio tráfego, grupo de absorção BIa; referência comercial Eliane, Incepa, Cecrisa-Portinari ou equivalente</t>
  </si>
  <si>
    <t>Rodapé em porcelanato técnico polido, indicado para ambientes internos e de médio tráfego, grupo de absorção BIa (10x60cm); ref. Comercial Eliane, Incepa, Cecrisa -Portinari ou equivalente</t>
  </si>
  <si>
    <t>Porta corta-fogo em aço galvanizada P.90, com barra antipânico numa face e maçaneta na outra, completa; ref. Authentic ou equivalente</t>
  </si>
  <si>
    <t>Caixilho em ferro de correr sem grade, bandeira projetante com divisão; referência comercial JCBBD 63.41.301-1/JCBBD 63.41.304-6 Belforte da Sasazaki ou equivalente - linha comercial</t>
  </si>
  <si>
    <t>Porta de ferro de abrir com divisão horizontal, para receber vidros, de 217x140cm, batente 8 cm, 2 folhas; referência comercial PAQ Silenfort 66.81.506-4 Sasazaki ou equivalente - linha comercial</t>
  </si>
  <si>
    <t>Veneziana de ferro com folhas fixas e de correr sem grade, com 6 folhas; referência comercial JVB 62.51.301-2/62.51.304-7 Belfort da Sasazaki ou equivalente - linha comercial</t>
  </si>
  <si>
    <t>Porta de abrir em chapa dupla 14 com visor, batente envolvente, completa</t>
  </si>
  <si>
    <t>Porta de enrolar automatizada, em chapa aço galvanizado 20 perfil articulada raiada, meia cana com micro perfurações, tipo transvision, inclusive coluna</t>
  </si>
  <si>
    <t>Porta de enrolar manual em chapa de aço galvanizado 22 perfil articulada raiada, meia cana cega ou vazada</t>
  </si>
  <si>
    <t>Porta de abrir em tela de aço galvanizado, ondulada de 1´ fio 12, sob medida</t>
  </si>
  <si>
    <t>H.04.000.031312</t>
  </si>
  <si>
    <t>Tampa para alçapão em chapa de aço galvanizada de 14, com porta cadeado</t>
  </si>
  <si>
    <t>Portão pivotante/abrir aço galvanizado de 65x132mm, pintura eletrostática 1 folha, medida 2200x1000mm, dimensão 100x2100mm, incluso Pilares</t>
  </si>
  <si>
    <t>Portão pivotante/abrir aço galvanizado de 65x132mm, pintura eletrostática, 2 folhas, medida 2200x3600mm, dimensões 1600x2100mm, incluso requadro e pilares</t>
  </si>
  <si>
    <t>Gradil em aço galvanizado eletrofundido de 1718x1650mm e pintura eletrostática, 65x132mm e barra portante 25x2mm</t>
  </si>
  <si>
    <t>Portão deslizante/correr em aço galvanizado de 65x132mm, pintura eletrostática, inclusive requadros e pilares, dimensão 1600x2100mm</t>
  </si>
  <si>
    <t>Porta de enrolar em chapa de aço galvanizado, perfil meia-cana Tansvizion de 22, automátizada, com controle remoto, pintura eletrostática - instalada</t>
  </si>
  <si>
    <t>Caixilho fixo em alumínio com pintura eletrostática branca, sob medida, instalado - sem vidros</t>
  </si>
  <si>
    <t>Porta entrada de abrir em alumínio, com divisão horizontal e vidro fixo - linha comercial</t>
  </si>
  <si>
    <t>Caixilho guilhotina em alumínio anodizado natural, sob medida, instalado - sem vidros</t>
  </si>
  <si>
    <t>H.05.000.032419</t>
  </si>
  <si>
    <t>Porta de correr em alumínio com veneziana e vidro liso - cor branca; referência comercial fabricação Sasazaki ou equivalente</t>
  </si>
  <si>
    <t>H.05.000.032421</t>
  </si>
  <si>
    <t>Porta veneziana de abrir em alumínio, cor branca, ref. 76.25.411-7 Alumifort da Sasazaki ou equivalente</t>
  </si>
  <si>
    <t>H.05.000.032422</t>
  </si>
  <si>
    <t>Caixilho em alumínio tipo maxiam-ar com vidro liso ou mini boreal, cor branco; referência comercial JM 72.05.204-8 / JM 72.05.224-2 Alumifort da Sasazaki ou equivalente</t>
  </si>
  <si>
    <t>Caixilho em alumínio tipo basculante com vidro mini boreal, cor branco; referência comercial JB 73.15.165-1 Alumifort da Sasazaki ou equivalente</t>
  </si>
  <si>
    <t>Caixilho em alumínio de correr com vidro, cor branco; referência comercial fabricante Sasazaki - linha comercial</t>
  </si>
  <si>
    <t>H.05.000.067537</t>
  </si>
  <si>
    <t>Canaleta com grelha removível, em alumínio, com saída central ou vertical, 46mm x 52mm e Grelha abre e fecha, anodizada fosca, 46mm x 1000mm. Referencia comercial: Sekapiso ou equivalente, sendo para canaleta: Modelo SP46 Linha Sekapiso e para grelha: Linha Abreseka</t>
  </si>
  <si>
    <t>Vidro temperado serigrafado Sreen de 8 mm incolor - material</t>
  </si>
  <si>
    <t>Vidro liso laminado jateado de 6 mm - material</t>
  </si>
  <si>
    <t>Vidro liso laminado incolor de 10 mm - material</t>
  </si>
  <si>
    <t>Vidro liso laminado colorido de 10 mm - material</t>
  </si>
  <si>
    <t>Vidro multilaminado de alta segurança (blindado) em policarbonato, com certificação Retex; ref. NIJ III da Fanavid ou equivalente - material</t>
  </si>
  <si>
    <t>Vidro liso laminado, com filme polivinil butiral (PVB), incolor de 8 mm - material</t>
  </si>
  <si>
    <t>Vidro fantasia de 3/4 mm - material</t>
  </si>
  <si>
    <t>Vidro fantasia colorido 3/4 mm - material</t>
  </si>
  <si>
    <t>Vidro liso incolor laminado e temperado, espessura de 16 mm (8+8); ref. Personal ou equivalente - material</t>
  </si>
  <si>
    <t>Vidro temperado neutro verde de 10 mm - material</t>
  </si>
  <si>
    <t>Vidro laminado temperado neutro verde, composto por vidro temperado neutro verde 6 mm, camada de PVB e vidro temperado incolor 6 mm - material</t>
  </si>
  <si>
    <t>Vidro liso laminado incolor de 6 mm - material</t>
  </si>
  <si>
    <t>Vidro aramado 6/7 mm - material</t>
  </si>
  <si>
    <t>Vidro liso laminado colorido de 6 mm - material</t>
  </si>
  <si>
    <t>Vidro liso laminado leitoso de 6 mm - material</t>
  </si>
  <si>
    <t>Vidro liso transparente de 3 mm - material</t>
  </si>
  <si>
    <t>Vidro liso transparente de 4 mm - material</t>
  </si>
  <si>
    <t>Vidro liso transparente de 5 mm - material</t>
  </si>
  <si>
    <t>Vidro liso transparente de 6 mm - material</t>
  </si>
  <si>
    <t>Vidro temperado cinza ou bronze 6 mm - material</t>
  </si>
  <si>
    <t>Vidro temperado cinza ou bronze 8 mm - material</t>
  </si>
  <si>
    <t>Vidro temperado incolor 10 mm - material</t>
  </si>
  <si>
    <t>Vidro temperado incolor 6 mm - material</t>
  </si>
  <si>
    <t>Vidro temperado incolor 8 mm - material</t>
  </si>
  <si>
    <t>Vidro temperado cinza ou bronze 10 mm - material</t>
  </si>
  <si>
    <t>Vidro laminado temperado incolor de 8mm - material</t>
  </si>
  <si>
    <t>H.07.000.037099</t>
  </si>
  <si>
    <t>Vidro multilaminado de alta segurança, com proteção balística de nível III, com espessura final de 51 a 70 mm, com certificação Retex; ref. Inovaglass, Blindare, Grupo Fort ou equivalente - instalado</t>
  </si>
  <si>
    <t>Vidro laminado temperado jateado de 8mm - material</t>
  </si>
  <si>
    <t>Vidro liso laminado de 30mm - material</t>
  </si>
  <si>
    <t>Ferragem completa com maçaneta tipo alavanca, com miolo tipo gorges, para porta interna com 1 folha; referência 721/01 CR da Pado, 402526/40 da Arouca ou equivalente</t>
  </si>
  <si>
    <t>Hidrorrepelente a base de silano-siloxano oligomérico disperso em solvente; ref. Silicone da Sika, Acquella Original da Otto Baumgart, Silicone K-154 da Viapol ou equivalente</t>
  </si>
  <si>
    <t>Tinta base borracha clorada, ref. Anklor TR da Tintas Ancora, Globaltrafic 611 da Global Tintas, Perfortrafic código 25020 da Tintas Perfortex ou equivalente</t>
  </si>
  <si>
    <t>Proteção passiva contra incêndio com tinta intumescente, com tempo requerido de resistência ao fogo TRRF = 60 min - aplicação em painéis de gesso acartonado</t>
  </si>
  <si>
    <t>Verniz comum a base de poliuretano; referência comercial Verniz SW Marítimo brilhante (Sherwin Willians), Suvinil Verniz Copal (Glasurit), Sparlak Copal (Akzo/Ypiranga) ou equivalente</t>
  </si>
  <si>
    <t>Peitoril e/ou soleira em granito com espessura de 2 cm e largura de 20 cm, acabamento polido</t>
  </si>
  <si>
    <t>Degrau e espelho em granito com espessura de 2,0cm, piso 30cm e espelho 20cm, acabamento polido</t>
  </si>
  <si>
    <t>Tampo (com frontão) em granito, espessura de 3,0 cm, com furo para 1 cuba simples, acabamento polido nas  cores Andorinha, Corumbá, Santa Cecília ou Verde Ubatuba</t>
  </si>
  <si>
    <t>Piso elevado de concreto, placas 60x60cm, dispostas em sistema de apoio composto de pedestais em PVC, resistência 7 KN/m², espes. aproximada 4cm, altura piso 15cm, antiderrapante, sem longarinas, sem revestimento; ref. Piso Elevado Externo C40-600-PV Concreto linha Sílica da Dacapo, Piso Elevado Concrestiell ou equivalente - instalado</t>
  </si>
  <si>
    <t>M.02.000.036141</t>
  </si>
  <si>
    <t>Revestimento para piso, monolitico epóxi de multiplas camadas, com espessura total de no mínimo 4mm, para trafego médio a moderado, com textura superficial áspera</t>
  </si>
  <si>
    <t>M.04.000.030382</t>
  </si>
  <si>
    <t>Cantoneira autoadesiva em vinil de alto impacto, aba de 2,0cm a 3,8cm, espessura 2,0mm, ângulo 90º, cor branca; Referencia comercial: Enterprises Arquitetura, Cosimo Cataldo ou equivalente</t>
  </si>
  <si>
    <t>M.04.000.033516</t>
  </si>
  <si>
    <t>Grama sintética decorativa, com altura da grama: 20 a 32mm, fio, Polietileno (PE); referencia Comercial: Beaulieu (modelo Spring ou Golf), Mundo Grama (Modelo Mundo Jardim) ou equivalente - instalado</t>
  </si>
  <si>
    <t>M.04.000.035531</t>
  </si>
  <si>
    <t>Revestimento vinílico com espessura total de 2mm, em manta de 2,00m, uso comercial pesado 23/34/43, reação ao fogo II-A, resistência antiderrapante , resistência à abrasão EM ISO 10581 - tipo I, tratamento anti-bacteriano incorporado, tratamento da superfície "PUR". Resistente a lavagem com hipoclorito. Ref. comercial: CLASSIC MYSTIC PUR, da Beaulieu ou equivalente.</t>
  </si>
  <si>
    <t>Armário plástico para lavatório embutir/sobrepor; referência modelo A43 fabricação Astra ou equivalente</t>
  </si>
  <si>
    <t>N.03.000.094235</t>
  </si>
  <si>
    <t>Superfície sólido mineral para bancadas, saias e frontões, não poroso e homogêneo composto de resina acrílica e minerais naturais; ref. Corian da Dupont ou equivalente</t>
  </si>
  <si>
    <t>Placa de sinalização em PVC fotoluminescente (200x200mm), com indicação de equipamentos de alarme, detecção e extinção de incêncio, ref. E001.01 da ADVcomm, C410506 da Digimetta, TAG17388 da TAG Sinalização ou equivalente</t>
  </si>
  <si>
    <t>Placa de sinalização em PVC fotoluminescente (150x150mm), com indicação de equipamentos de combate à incêndio, ref. E005.01 da ADVcomm, C410493 da Digimetta, TAG 3638 da TAG Sinalização ou equivalente</t>
  </si>
  <si>
    <t>N.04.000.039071</t>
  </si>
  <si>
    <t>Placa de identificação em PVC, com texto em vinil e espessura de 2mm</t>
  </si>
  <si>
    <t>N.04.000.091435</t>
  </si>
  <si>
    <t>Pictograma autoadesivo em policarbonato resistente para piso, de 80 cm x 120 cm, para área de resgate; ref. referência comercial Andaluz Acessibilidade, Escolha Certa, Advann Comunicação, Digimetta, Efeito Publicidade ou equivalente</t>
  </si>
  <si>
    <t>Válvula esfera passagem plena, extremidades rosqueáveis, corpo em aço carbono fundido, esfera em aço inoxidável, DN= 1/2´, classe 150lbs para vapor, 600lbs para água, óleo e gás</t>
  </si>
  <si>
    <t>O.04.000.068542</t>
  </si>
  <si>
    <t>Filtro Y em aço carbono, classe 150 libras, diâmetro
nominal 4', conexões flangeadas 150, tela 1,2mm em aço inoxidável, referência 34C da Spirax Sarco ou equivalente</t>
  </si>
  <si>
    <t>Papeleira de louça de embutir, 15x15cm / 18x18cm, inclusive rolete de plástico, ref. Celite, Hervy, Deca ou equivalente</t>
  </si>
  <si>
    <t>Torneira elétrica bica alta e móvel com arejador articulável 220V; referência comercial 220V de 5.400W da Fame, Clean 220V de 5.500 W da Lorenzetti ou equivalente</t>
  </si>
  <si>
    <t>Torneira de acionamento, registro 1/2´ ou 3/4´ em latão cromado; referência comercial 20000806 (1/2´), 20000906 (3/4´) linha Pressmatic Antivandalismo da Docol ou equivalente</t>
  </si>
  <si>
    <t>Desviador para ducha e chuveiro, com mangueira de 2,20m de comprimento;  referência comercial 8010 da Lorenzetti ou equivalente</t>
  </si>
  <si>
    <t>Conjunto de 4 lixeiras em plástico com tampa basculante, para coleta seletiva, com suporte para chão em aço galvanizado, capacidade de 50 litros cada cesto, ref. Natural Limp, Lixlimp, Plasbox ou equivalente</t>
  </si>
  <si>
    <t>Cuba em aço inoxidável AISI304, simples, de 500x400x250mm, acabamento alto brilhante, referência mod. 50 da Tramontina, 304 da Tecnocuba, 314 da Strake, Projinox ou equivalente</t>
  </si>
  <si>
    <t>Grelha com calha e cesto coletor para piso, em aço inoxidável com 20cm de largura</t>
  </si>
  <si>
    <t>Lavatório/bebedouro coletivo de aço inoxidável AISI 304 chapa 20 (1,0mm) - (200 x 80) cm</t>
  </si>
  <si>
    <t>Extintor manual de pó químico seco 20 BC, capacidade de 12 kg com carga</t>
  </si>
  <si>
    <t>Suporte de piso para extintor em fibra de vidro cor vermelha; referência comercial n° 13 da Gilfire, Comercial fire, Evolumix, Metalcasty, Brinox, Protege ou equivalente</t>
  </si>
  <si>
    <t>Suporte de piso para extintor base redonda em aço inoxidável, ref. n° 10 da Gilfire, modelo Torre da Protexfire, Comercial fire, Evolumix, Metalcasty, Brinox, Protege ou equivalente</t>
  </si>
  <si>
    <t>Aquecedor a gás vertical/horizontal 300 l, revestimento interno em aço inoxidável AISI 304, isolamento em lã de vidro, ref. modelo GV 300 da Etna ou equivalente</t>
  </si>
  <si>
    <t>Aquecedor a gás vertical/horizontal 500l, revestimento interno em aço inoxidável AISI 304, revestimento externo em aço carbono pintado, isolamento em lã de vidro; ref. modelo GL-500 da Etna ou equivalente</t>
  </si>
  <si>
    <t>Pressostato diferencial ajustável, caixa à prova de água, unidade sensora em aço inoxidável 316, faixa de operação entre 1,4 a 14 bar, para fluídos corrosivos, conexão diâmetro 1/2´ NPT; ref. a unidade interruptora PA11B e unidade sensora RG10A44BX - TPL-21028 da Asco, 20D da Norgren, TP da PVV Indústria e Comércio ou equivalente</t>
  </si>
  <si>
    <t>O.18.000.065002</t>
  </si>
  <si>
    <t>Reservatório em polietileno, com tampa de rosca, capacidade de 500 litros, ref. Acqualimp, Fortlev, Tigre ou equivalente</t>
  </si>
  <si>
    <t>Tanque em poliéster reforçado de fibra vidro (PRFV) com quebra ondas, capacidade de 25.000 l e misturador interno vertical em aço inoxidável, trifásico, potência mínima de 2 cv</t>
  </si>
  <si>
    <t>Tampa tê de inspeção oval, em polipropileno de alta resistencia preto (PxB) - DN 110mm</t>
  </si>
  <si>
    <t>Tampão de esgoto em polipropileno de alta resistencia, preto (PxB) - DN 63mm</t>
  </si>
  <si>
    <t>Tampão de esgoto em polipropileno de alta resistencia, preto (PxB) - DN 110mm</t>
  </si>
  <si>
    <t>Tê de inspeção 87°30' em polipropileno de alta resistencia preto (PxB) - DN 110mm</t>
  </si>
  <si>
    <t>P.02.000.090792</t>
  </si>
  <si>
    <t>Canaleta em PVC na cor branca, de 20x12mm, sistema X, referência 30802x fabricação Pial Legrand ou equivalente</t>
  </si>
  <si>
    <t>Perfilado perfurado 38 x 38 mm em chapa 14 pré-zincada</t>
  </si>
  <si>
    <t>Saída final de 3/4´ para perfilado</t>
  </si>
  <si>
    <t>Saída superior de 3/4´ para perfilado</t>
  </si>
  <si>
    <t>Perfilado perfurado 38 x 76 mm em chapa 14 pré-zincada</t>
  </si>
  <si>
    <t>Bloco de distribuição com protetor de surtos para 10 pares; referência comercial BTDG NA/BTDG NF, circuito aberto/fechado da Bargoa ou equivalente</t>
  </si>
  <si>
    <t>Cabo telefônico CTP-APL, 0,65 mm - 50 pares, rede</t>
  </si>
  <si>
    <t>Transformador de corrente de 12,5VA, 2000-5A até 2500-5A, janela; referência comercial Siemens</t>
  </si>
  <si>
    <t>Transformador de potência trifásico de 750kVA, classe 15kV, a óleo</t>
  </si>
  <si>
    <t>Transformador de potêncial trifásico de 500 kVA, classe 15kV-1,2kV, a óleo mineral, tipo pedestal (pad-mouted), (+6 TDC+6 Plug); referência comercial Contrafo ou equivalente</t>
  </si>
  <si>
    <t>Tapete de borracha isolante elétrico de 1000x1000mm e espessura mínima de 4 mm na cor preto ou cinza, classe IV, para isolamento de tensão até 40 kV - com laudo</t>
  </si>
  <si>
    <t>Transformador de potência trifásico de 5,0kVA a seco, encapsulado a vácuo em resina epóxi autoextinguível, com abine em chapa de aço grau de proteção IP-23, uso abrigado, 380/220V ou 220/127V, frequencia 60Hz, ref. SP Trafo, MVA ou equivalente</t>
  </si>
  <si>
    <t>Transformador de potência trifásico de 7,5kVA a seco, encapsulado a vácuo em resina epóxi autoextinguível, com abine em chapa de aço grau de proteção IP-23, uso abrigado, 380/220V ou 220/127V, frequencia 60Hz, ref. SP Trafo, MVA ou equivalente</t>
  </si>
  <si>
    <t>Caixa de ferro estâmpada octogonal em chapa 18, de 3´ x 3´</t>
  </si>
  <si>
    <t>Caixa de ferro estâmpada octogonal FM, chapa 18, 4´ x 4´</t>
  </si>
  <si>
    <t>Chave de nível tipo bóia pendular (pera), com contato microswitch 10A / 250Vca, com cabo em PVC ou neoprene até 15 metros, ref. LC-100 da Incontrol, série 140-PP-15 da Nivetec ou equivalente</t>
  </si>
  <si>
    <t>Caixa com tomada para canaleta/perfilado universal 2P+T, com encaixe rápido e tampa, ref. Mopa, Real Perfil ou equivalente</t>
  </si>
  <si>
    <t>Lâmpada vapor de sódio elipsoidal/tubular, base E40/250W; referência comercial Lucalox GE, Tub, M.2769 da Osram, SON T Philips ou equivalente</t>
  </si>
  <si>
    <t>Lâmpada vapor de sódio elipsoidal/tubular, base E40/150W; referência comercial Lucalox GE, tubular Osram, SON / SON T Philips ou equivalente</t>
  </si>
  <si>
    <t>Lâmpada fluorescente compacta eletrônica, reator integrado, base E-27, 25W-3U, triplo 110/220V; referência comercial G35097 ou G38026 da Ozli do Brasil ou equivalente</t>
  </si>
  <si>
    <t>Lâmpada vapor sodio elipsoidal/tubular base E27 de 70W; referência comercial Lucalox da GE, SON 70W-N da Philips, G3B010-RI da Ozli do Brasil ou equivalente</t>
  </si>
  <si>
    <t>P.14.000.046604</t>
  </si>
  <si>
    <t>Lâmpada LED tubular HO-T8, base G13, 36 a 40W, 3400 a 4000 Lm, cor 4000 a 6500K, vida útil mínimo 25.000 horas; referência comercial T8-LED-G13-40-150-65-3C da Glight ou equivalente</t>
  </si>
  <si>
    <t>Lâmpada vapor de sódio tipo elipsoidal/tubular, base E40 de 400 W; referência comercial Lucalox da GE, SON/SON T da Philips ou equivalente</t>
  </si>
  <si>
    <t>Lâmpada fluorescente compacta eletrônica, reator integrado, base E27, 15W 3U triplo 110/220V; ref. Triple BIAX eletrônica GE, Dulux Energy Saver Osram, G28101-110W ou G28831-220W da Ozli do Brasil ou equivalente</t>
  </si>
  <si>
    <t>Lâmpada vapor metálico elipsoidal E40/250W; referência MVR250/U/40 GE, HQI-E 250 Osram, HPI Plus 250 Philips, G20547 ou G20394 da Ozli do Brasil ou equivalente</t>
  </si>
  <si>
    <t>P.15.000.031410</t>
  </si>
  <si>
    <t>Luminária LED redonda de embutir, potência de 27 a 30W, fluxo luminoso de 3052 a 3200 lm, temperatura de cor 4000 K, com difusor recuado em acrílico translucido, referência comercial: DORAH E-GC da Itaim, AL0185 da Ajalumi, EF44-E13000840 da Lumicenter ou equivalente</t>
  </si>
  <si>
    <t>P.15.000.031413</t>
  </si>
  <si>
    <t>Luminária LED retangular de embutir, potência de 31 a 37 W, fluxo luminoso de 3351 a 3850 lm, temperatura cor 4000K, com difusor plano translucido, refletor e aletas parabólicas em alumínio anodizado, ref. 2005 RE da Itaim, AL0710 da Ajalumi, EAA08-E3500840 da Lumicenter ou equivalente</t>
  </si>
  <si>
    <t>Luminária LED redonda de sobrepor, potência de 9 a 10W, fluxo luminoso de 800 a 1060 lm, temperatura cor 4000K, com difusor recuado em acrílico translucido, ref. Dorah S PC da Itaim, AL 0350 da Ajalumi, EF70-S0850840 da Lumicenter ou equivalente</t>
  </si>
  <si>
    <t>P.15.000.031430</t>
  </si>
  <si>
    <t>Luminária LED retangular de sobrepor, potência de 31 a 37 W, fluxo luminoso de 2924 a 3400 lm, temperatura cor 4000K, com difusor plano em acrílico translucido, refletor e aletas parabólicas em alumínio anodizado, ref. 3005 RE da Itaim, AL0710 da Ajalumi, LAA02-S3500840 da Lumicenter ou equivalente</t>
  </si>
  <si>
    <t>P.15.000.031431</t>
  </si>
  <si>
    <t>Luminária LED retangular de sobrepor ou pendente, potência de 33 a 37W, fluxo luminoso 4252 a 4350 lm, 220V, temperatura de cor 4000K, com difusor translúcido ou transparente, ref. Arcos A30OLA 1XLED 33W fabricação Itaim, LCN12-S8000840 fabricação Lumicenter ou equivalente</t>
  </si>
  <si>
    <t>P.15.000.031432</t>
  </si>
  <si>
    <t>Luminária LED quadrada de sobrepor, potência de 31 a 37 W, fluxo luminoso de 3211 a 3930 lm, temperatura cor 4000K, com difusor plano em acrílico translucido, refletor e aletas parabólicas em alumínio anodizado, ref.  3003 LED da Itaim, EAA06-E3500840 da Lumicenter, VEI-5027 da Vichenza ou equivalente</t>
  </si>
  <si>
    <t>P.15.000.031433</t>
  </si>
  <si>
    <t>Luminária LED quadrada de sobrepor, potência de 37 a 39W fluxo luminoso 4140 a 4456 lm, 220V, temperatura de cor 4000 K, difusor translucido transparente, ref. Minotauro MS Premium Itaim, LHT43-S4000840 da Lumicenter, AL 0770 da Ajalumi ou equivalente</t>
  </si>
  <si>
    <t>P.15.000.031434</t>
  </si>
  <si>
    <t>Luminária LED redonda de sobrepor, potência de 17 a 19W, fluxo luminoso de 1900 a 2000 lm, temperatura cor 4000K, com difusor recuado translucido, ref. Dorah S-MC da Itaim, AL 0351 da Ajalumi,  EF72-S2000840 da Lumicenter ou equivalente</t>
  </si>
  <si>
    <t>Luminária LED retangular de embutir, potência 31 a 37W, fluxo luminoso 3520 a 3700 lm, 220V, temperatura cor 4000 K, difusor de acrílico translúcido, ref. Minotauro RE Itaim, LHT05-E3500840 da Lumicenter, AL 0700 da Ajalumi ou equivalente</t>
  </si>
  <si>
    <t>Luminária LED retangular de sobrepor, potência 31 a 37W, fluxo luminoso 3350 a 3700 lm, 220V, temperatura cor 4000K, difusor acrílico translúcido, ref. Minotauro RS Itaim, LHT42-S4000840 da Lumicenter ou equivalente</t>
  </si>
  <si>
    <t>Luminária LED quadrada, embutir, potência 31 a 37W, fluxo luminoso de 3780 a 4140 lm, 220V, temperatura cor 4000K, difusor translúcido, ref. Pompeia-E Itaim, LHT43-E4000840 Lumicenter ou equivalente</t>
  </si>
  <si>
    <t>Luminária LED redonda, embutir, 9 a 10W, fluxo luminoso 800 a 1000 lm, 220V, temperatura cor 4000K, difusor translúcido, ref. Dorah E-PC Itaim, AL 0185 da Ajalumi ou equivalente</t>
  </si>
  <si>
    <t>Luminária LED retangular de sobrepor ou pendente, potência 73 a 78W, fluxo luminoso 8700 a 9782 lm, 220V, temperatura cor 4000K, difusor translúcido ou transparente; ref. Arcos A30OLA 1XLED 78W da Itaim, LCN12-S8000840 da Lumicenter ou equivalente</t>
  </si>
  <si>
    <t>P.15.000.034126</t>
  </si>
  <si>
    <t>Luminária LED redonda de embutir, 18 a 24W, fluxo luminoso 1900 a 2000lm, 220V, temperatura de cor 4000K, difusor recuado translúcido, mod. Dorah-E-MC da Itaim, AL 0165 da Ajalumi, EF72-E2000840 da Lumicenter ou equivalente</t>
  </si>
  <si>
    <t>P.15.000.034127</t>
  </si>
  <si>
    <t>Luminária LED retangular para poste de 10.400 até 13.200 lm, IRC&gt;=70, temperatura de cor entre 5000 e 6000 K, IP&gt;=67, ref. FLED 120-SS06 da Fortlight, CLU-M120 da Conexled, LEX01-S3M750 da Lumicenter, CLSL80 da Ledstar-Unicoba, GL216 80W da Glight ou equivalente</t>
  </si>
  <si>
    <t>P.15.000.034128</t>
  </si>
  <si>
    <t>Luminária LED retangular para parede/piso de 11.838 até 12.150 lm, IRC&gt;=70, temperatura de cor entre 5000 e 6000 K, IP&gt;=66, ref. FLED 100-RR25 da Fortlight, LEX11-S3M750 da Lumicenter, CLF-MP100 da Conexled ou equivalente</t>
  </si>
  <si>
    <t>P.15.000.034129</t>
  </si>
  <si>
    <t>Luminária LED retangular para poste de 6250 até 6674 lm, eficiência mínima 113 lm/W, IRC&gt;=70, temperatura de cor 5000 a 6500 K, IP&gt;=54, ref. CLU-M60 fabricação Conexled, TK SL-50 da Ledstar, GL216 50 da Glight ou equivalente</t>
  </si>
  <si>
    <t>Módulo tomada RJ-45 1 posto, referência Alumbra linha Belise</t>
  </si>
  <si>
    <t>Luminária blindada tipo arandela 45° ou 90°, para lâmpada vapor metálico, vapor de sódio de alta pressão até 250W e fluorescente compacta até 45W; ref. AR10045 e AR10090 da Olivo, WY26/3 da Wetzel, 56151/031 e 56151/051 da Tramontina ou equivalente</t>
  </si>
  <si>
    <t>Projetor retangular fechado com aletas, para lâmpada vapor metálico 1000/2000 W, vapor sódio 1000 W; referência comercial TPE 3260/20 da Trópico ou equivalente</t>
  </si>
  <si>
    <t>Luminária decorativa tipo poste balizador, com altura aproximada de 500mm a 600mm; ref. F-5079 da Lustres Projeto, BL 250/G da Aladin ou equivalente</t>
  </si>
  <si>
    <t>Luminária redonda de sobrepor ou pendente com difusor para facho concentrado para 1 lâmpada vapor metálico elipsoidal de 250 / 400W; referência comercial 4813 Itaim ou equivalente</t>
  </si>
  <si>
    <t>Luminária redonda de sobrepor com difusor em vidro temperado jateado para 1 ou 2 lâmpadas fluorescentes compactas de 18/26W, ref. Blenda da Itaim ou equivalente</t>
  </si>
  <si>
    <t>Luminária LED quadrada de sobrepor, potência de 15 a 19W fluxo luminoso 1363 a 1800 lm, 220V, temperatura de cor 4000 K, difusor prismatico transparente, ref. Maia PS LED Premium da Itaim, AL 0330 da Ajalumi, EF75-S2000840 da Lumicenter ou equivalente</t>
  </si>
  <si>
    <t>Luminária blindada retangular embutir para lâmpadas vapor sódio 70W, PLE 18/26W; referência comercial Shomei SBL 630/2, Telbra EY 31-2, Repume DI-140/A ou equivalente</t>
  </si>
  <si>
    <t>Luminária pública fechada pétala pequena em alumínio fundido, refrator lente plana cristal temperado, ref. DI-1031/V da Repume, LX-612/ALOJ da Lumel, ou equivalente</t>
  </si>
  <si>
    <t>Detector ou sensor de gás liquefeito (GLP), gás natural (GN) ou derivados de metano, endereçável; referência comercial: Gevi Gamma, MGS-550 fabricante Bacharach, MGC 1000 da Minipa ou equivalente</t>
  </si>
  <si>
    <t>Alarme hidráulico com gongo, cobertura e corpo em alumíno fundido ASTM-B-209, pintado na cor vermelha; referência comercial Reliablel, Skop ou equivalente</t>
  </si>
  <si>
    <t>Estação de trabalho "WorkStation" para central de monitoramento com até 3 monitores, memória ram de 8 GB, referência do protótipo comercial T3620 MT da empresa Dell ou equivalente</t>
  </si>
  <si>
    <t>Estação de monitoramento "WorkStation" para até 3 monitores,  memória ram de 16 GB DDR4, Placa de vídeo 5 GB DD5. Referência do protótipo comercial: Z4 da marca HP ou equivalente</t>
  </si>
  <si>
    <t>Video porteiro eletrônico colorido com um interfone; referência comercial HDL 90.02.01.033, 90.02.01.700 ou equivalente</t>
  </si>
  <si>
    <t>Sistema de alarme PNE com indicador áudio visual, com fio, com etiquetas informativas em alumínio com impressão UV e adesivos, resistente às intempéries conforme NBR 9050/2015, para pessoas com mobilidade reduzida ou cadeirante</t>
  </si>
  <si>
    <t>Sistema de alarme PNE com indicador áudio visual, sem fio (Wireless), com etiquetas informativas em alumínio com impressão UV e adesivos, resistente às intempéries conforme NBR 9050/2015, para pessoas com mobilidade reduzida ou cadeirante</t>
  </si>
  <si>
    <t>Protetor de surto para bloco de distribuição, referência MPDG Slim RG / MPDG Slim RS da Bargoa, MP-R-CC (G)  fabricação Clamper ou equivalente</t>
  </si>
  <si>
    <t>Receptor de sinais via satélite para acesso em rede local, sem fio, ref. DIR-859 Wifi 1750Mpbs - D-Link, TL-WA901ND - TP Link Tecnologies Co. ltd, Air-Cap 3502i-T-K9 - Cisco Systems Inc.</t>
  </si>
  <si>
    <t>Fonte eletroímã para interligar à central do sistema de detecção e alarme de incêndio; alimentação 127Vac ou 220Vac, 2 baterias 12V/40Ah, 1 saída para 45 eletroimãs; ref. GG0339 da Gevi Gamma ou equivalente</t>
  </si>
  <si>
    <t>Sirene audiovisual tipo endereçável, potência de 90 a 110db, tensao até 24Vcc, corrente 100mA, leds alto brilho, referencia comercial VRE-SVF da Verin, Strobe 99dB da Siemens ou equivalente</t>
  </si>
  <si>
    <t>P.18.000.042520</t>
  </si>
  <si>
    <t>Painel frontal cego de 19´ x 1 U, ref. Itcomtech/20, Furukawa, Garra ou equivalente</t>
  </si>
  <si>
    <t>Painel frontal cego de 19´ x 2 U; referência comercial Itcomtech/20, Furukawa, Garra ou equivalente</t>
  </si>
  <si>
    <t>Caixa base lateral tipo ´N´ (1300x400x250mm), ref. Phaynell, JSA ou equivalente</t>
  </si>
  <si>
    <t>Cubículo de média tensão para uso ao tempo IP-53 (mínimo), classe 24kV para 300kVA, padrão CPFL, Piratininga, Elektro, Eletropaulo, etc.; ref. Beghim, ABB, VR Painéis, Gimi ou equivalente</t>
  </si>
  <si>
    <t>Cubículo de média tensão para uso ao tempo IP-53 (mínimo), classe 17,5kV e 300kVA, padrão CPFL, Piratininga, Elektro, Eletropaulo, etc.; referência comercial Beghim, ABB, VR Painéis, Gimi ou equivalente</t>
  </si>
  <si>
    <t>Painel monobloco autoportante em chapa de aço, com espessura mínima de 2,0 mm, proteção mínima IP-54, sem componentes; referência comercial Taunus, Press Mat ou equivalente</t>
  </si>
  <si>
    <t>Abraçadeira para cabo modelo MB-4 da 3M Scotch para fixação de cabo elétrico de potência, isolado de tensão até 35 KV</t>
  </si>
  <si>
    <t>Barra condutora chata em cobre de 3/4´ x 3/16´, ref. Tel 780 Termotecnica</t>
  </si>
  <si>
    <t>Barra condutora chata em alumínio de 7/8´ x 1/8´ x 3 m; referência comercial TEL 771 fabricação Termotécnica ou equivalente</t>
  </si>
  <si>
    <t>Barra condutora chata em alumínio de 3/4´ x 1/4´ x 3 m; referência comercial TEL 770 fabricação Termotécnica ou equivalente</t>
  </si>
  <si>
    <t>Sinalizador visual de advertência, entrada/saída de garagem sequencial duplo, com base fixação, placa de sinalização; referência comercial SI-1006 Tecnodesign, RT-23P Rontan, EG-30 da Seton ou equivalente</t>
  </si>
  <si>
    <t>Sinalizador audiovisual de advertência, entrada/saída de garagem sequencial duplo, com base fixação, placa de sinalização; referência comercial SI-1005 Tecnodesign, RT23PA Rontan, EG-30 Sonic ou equivalente</t>
  </si>
  <si>
    <t>P.23.000.043252</t>
  </si>
  <si>
    <t>Sistema de barramento blindado de 100 a 2500 A, trifásico, barra de cobre, composto por: calha condutora trifásica com neutro 100%, igual ou superior a 630 V (Ui), para uso interno; ref. Beghin, Helzin ou equivalente</t>
  </si>
  <si>
    <t>Amperímetro em ferro móvel 96x96mm, para ligação em transformador de corrente, escala fixa TC 0 A/50 A até 0 A/2,0 kA; referência comercial 2CNM515423R2000 da ABB, 7kM15515424Z1500 da Siemens ou equivalente</t>
  </si>
  <si>
    <t>Exaustor elétrico doméstico para banheiro, estrutura em plástico, potência 13 a 20W, vazão nominal livre 150 a 190m³/h, ref. B12 Plus da Cata, Silent 200cz da Soler &amp; Palau, Ventokit 150 da Westaflex, Inline-190 da Sicflux ou equivalente</t>
  </si>
  <si>
    <t>Q.04.000.031006</t>
  </si>
  <si>
    <t>Resfriador de líquidos Chiller refrigerado a ar (condensação a ar) controlado por microprocessador, com compressor tipo Scroll, capacidade de  80 TR, ref. Chiller Aquasnap modelo 30RBA  da Carrier ou equivalente</t>
  </si>
  <si>
    <t>Resfriador de líquidos Chiller refrigerado a ar (condensação a ar) controlado por microprocessador, com compressor tipo Scroll, capacidade de 160 TR, ref. Chiller Aquasnap modelo 30RB-A 170-446 da Carrier ou equivalente - instalado</t>
  </si>
  <si>
    <t>Q.04.000.031440</t>
  </si>
  <si>
    <t>Grelha de insuflação ou retorno, com dupla deflexão e registro de lâminas convergentes, aletas verticais ajustáveis individualmente, em alumínio anodizado, tamanho: acima de 0,50 até 1,00 m²; ref. modelo VAT-DG da Trox ou equivalente</t>
  </si>
  <si>
    <t>Q.04.000.031441</t>
  </si>
  <si>
    <t>Grelha de insuflação ou retorno, com dupla deflexão e registro de lâminas convergentes, aletas verticais ajustáveis individualmente, em alumínio anodizado, tamanho: acima de 0,10 até 0,50 m²; ref. modelo VAT-DG da Trox ou equivalente</t>
  </si>
  <si>
    <t>Q.04.000.031442</t>
  </si>
  <si>
    <t>Grelha de insuflação ou retorno, com dupla deflexão e registro de lâminas convergentes, aletas verticais ajustáveis individualmente, em alumínio anodizado, tamanho: até 0,10 m²; ref. modelo VAT-DG da Trox ou equivalente</t>
  </si>
  <si>
    <t>Tratamento de ar Fan-Coil tipo Air Handling Unit de concepção modular, capacidade de 10 TR, ref. TKM-227 10TR - 50mmca Trox, modelo YE/10 fabricante York ou equivalente</t>
  </si>
  <si>
    <t>Tratamento de ar Fan-Coil tipo Air Handling Unit de concepção modular, capacidade de 40 TR, ref. TKM-227 40TR - 50mmca Trox, modelo YE/40 fabricante York ou equivalente</t>
  </si>
  <si>
    <t>Veneziana com tela, anodizado natural, com filtro G4 e furos; referência comercial modelo AWG fabricantes Trox, Difus-ar ou equivalente</t>
  </si>
  <si>
    <t>S.04.000.021093</t>
  </si>
  <si>
    <t>Locação de andaime torre metálico (1,5x1,5m), com piso metálico</t>
  </si>
  <si>
    <t>S.04.000.021094</t>
  </si>
  <si>
    <t>S.04.000.069508</t>
  </si>
  <si>
    <t>Solda liga chumbo e estanho de 70x30</t>
  </si>
  <si>
    <t>S.04.000.090258</t>
  </si>
  <si>
    <t>Tela tipo mosquiteira em arame galvanizado malha 14, fio 30, abertura 1,5 mm, com requadro em perfis e chapas de ferro galvanizado - removível</t>
  </si>
  <si>
    <t>S.06.000.061088</t>
  </si>
  <si>
    <t>S.06.000.061089</t>
  </si>
  <si>
    <t>Código</t>
  </si>
  <si>
    <t>Descrição</t>
  </si>
  <si>
    <t>Quantidade</t>
  </si>
  <si>
    <t>Valor unit</t>
  </si>
  <si>
    <t>A ser pago conforme execução financeira da obra (TCU 036.076/2011-2 Acórdão 2622/2013 - Plenário)</t>
  </si>
  <si>
    <t>Vigia diurno</t>
  </si>
  <si>
    <t>VERSÃO 176</t>
  </si>
  <si>
    <t>Vigência: a partir de 01/07/19</t>
  </si>
  <si>
    <t>Elaboração de projeto de adequação de entrada de energia elétrica junto a concessionária, com medição em baixa tensão e demanda até 75 KVA</t>
  </si>
  <si>
    <t>Furação para até 10mm x 100mm em concreto armado, inclusive colagem de armadura (para até 8mm)</t>
  </si>
  <si>
    <t>Furação para 12,5mm x 100mm em concreto armado, inclusive colagem de armadura (para 10mm)</t>
  </si>
  <si>
    <t>Furação para 16mm x 100mm em concreto armado, inclusive colagem de armadura (para 12,5mm)</t>
  </si>
  <si>
    <t>Furação para até 10mm x 150mm em concreto armado, inclusive colagem de armadura (para até 8mm)</t>
  </si>
  <si>
    <t>Furação para 12,5mm x 150mm em concreto armado, inclusive colagem de armadura (para 10mm)</t>
  </si>
  <si>
    <t>Furação para 16mm x 150mm em concreto armado, inclusive colagem de armadura (para 12,5mm)</t>
  </si>
  <si>
    <t>Furação para 20mm x 150mm em concreto armado, inclusive colagem de armadura (para 16mm)</t>
  </si>
  <si>
    <t>Furação para até 10mm x 200mm em concreto armado, inclusive colagem de armadura (para 8mm)</t>
  </si>
  <si>
    <t>Furação para 12,5mm x 200mm em concreto armado, inclusive colagem de armadura (para 10mm)</t>
  </si>
  <si>
    <t>Furação para 16mm x 200mm em concreto armado, inclusive colagem de armadura (para 12,5mm)</t>
  </si>
  <si>
    <t>Furação para 20mm x 200mm em concreto armado, inclusive colagem de armadura (para 16mm)</t>
  </si>
  <si>
    <t>Revestimento interno de poço profundo tubo de aço preto liso calandrado, diâmetro de 16" (406,40 mm)</t>
  </si>
  <si>
    <t>Centralizador de coluna para poço profundo, diâmetro de 4" ou 6"</t>
  </si>
  <si>
    <t>Locação de plataforma elevatória articulada, com altura aproximada de 12,5m, capacidade de carga de 227 kg, elétrica</t>
  </si>
  <si>
    <t>Locação de plataforma elevatória articulada, com altura aproximada de 20 m, capacidade de carga de 227 kg, diesel</t>
  </si>
  <si>
    <t>Limpeza manual do terreno, inclusive troncos até 5 cm de diâmetro, com caminhão à disposição dentro da obra, até o raio de 1 km</t>
  </si>
  <si>
    <t>Limpeza mecanizada do terreno, inclusive troncos até 15 cm de diâmetro, com caminhão à disposição dentro e fora da obra, com transporte no raio de até 1 km</t>
  </si>
  <si>
    <t>Limpeza mecanizada do terreno, inclusive troncos com diâmetro acima de 15 cm até 50 cm, com caminhão à disposição dentro da obra, até o raio de 1 km</t>
  </si>
  <si>
    <t>Demolição mecanizada de concreto armado, inclusive fragmentação, carregamento, transporte até 1 quilômetro e descarregamento</t>
  </si>
  <si>
    <t>Demolição mecanizada de concreto simples, inclusive fragmentação, carregamento, transporte até 1 quilômetro e descarregamento</t>
  </si>
  <si>
    <t>Demolição mecanizada de pavimento ou piso em concreto, inclusive fragmentação, carregamento, transporte até 1 quilômetro e descarregamento</t>
  </si>
  <si>
    <t>Demolição mecanizada de sarjeta ou sarjetão, inclusive fragmentação, carregamento, transporte até 1 quilômetro e descarregamento</t>
  </si>
  <si>
    <t>Desmonte (levantamento) mecanizado de pavimento em paralelepípedo ou lajota de concreto, inclusive carregamento, transporte até 1 quilômetro e descarregamento</t>
  </si>
  <si>
    <t>Demolição (levantamento) mecanizada de pavimento asfáltico, inclusive carregamento, transporte até 1 quilômetro e descarregamento</t>
  </si>
  <si>
    <t>Fresagem de pavimento asfáltico com espessura até 5 cm, inclusive carregamento, transporte até 1 quilômetro e descarregamento</t>
  </si>
  <si>
    <t>Fresagem de pavimento asfáltico com espessura até 5 cm, inclusive remoção do material fresado até 10 quilômetros e varrição</t>
  </si>
  <si>
    <t>Retirada de sistema de fixação ou tarugamento de forro</t>
  </si>
  <si>
    <t>04.19.190</t>
  </si>
  <si>
    <t>Remoção de isolador galvanizado uso geral</t>
  </si>
  <si>
    <t>Retirada manual de guia pré-moldada, inclusive limpeza, carregamento, transporte até 1 quilômetro e descarregamento</t>
  </si>
  <si>
    <t>Retirada manual de paralelepípedo ou lajota de concreto, inclusive limpeza, carregamento, transporte até 1 quilômetro e descarregamento</t>
  </si>
  <si>
    <t>Carregamento mecanizado de entulho fragmentado, com caminhão à disposição dentro da obra, até o raio de 1 km</t>
  </si>
  <si>
    <t>Escavação manual em solo de 1ª e 2ª categoria em vala ou cava até 1,5 m</t>
  </si>
  <si>
    <t>Escavação manual em solo de 1ª e 2ª categoria em vala ou cava além de 1,5 m</t>
  </si>
  <si>
    <t>Carga e remoção de terra até a distância média de 1 km</t>
  </si>
  <si>
    <t>Escavação mecanizada de valas ou cavas com profundidade de até 2 m</t>
  </si>
  <si>
    <t>Escavação mecanizada de valas ou cavas com profundidade de até 3 m</t>
  </si>
  <si>
    <t>Escavação mecanizada de valas ou cavas com profundidade de até 4 m</t>
  </si>
  <si>
    <t>Escavação mecanizada de valas ou cavas com profundidade acima de 4 m, com escavadeira hidráulica</t>
  </si>
  <si>
    <t>Escoramento com estacas pranchas metálicas - profundidade até 4 m</t>
  </si>
  <si>
    <t>Escoramento com estacas pranchas metálicas - profundidade até 6 m</t>
  </si>
  <si>
    <t>Escoramento com estacas pranchas metálicas - profundidade até 8 m</t>
  </si>
  <si>
    <t>Geomembrana em polietileno de alta densidade PEAD de 1 mm</t>
  </si>
  <si>
    <t>Ponteiras filtrantes, profundidade até 5 m</t>
  </si>
  <si>
    <t>Gabião tipo caixa em tela metálica, altura de 0,5 m, com revestimento liga zinco/alumínio, malha hexagonal 8/10 cm, fio diâmetro 2,7 mm, independente do formato ou utilização</t>
  </si>
  <si>
    <t>Gabião tipo caixa em tela metálica, altura de 1 m, com revestimento liga zinco/alumínio, malha hexagonal 8/10 cm, fio diâmetro 2,7 mm, independente do formato ou utilização</t>
  </si>
  <si>
    <t>Concreto usinado, fck = 20 MPa</t>
  </si>
  <si>
    <t>Concreto usinado, fck = 25 MPa</t>
  </si>
  <si>
    <t>Concreto usinado, fck = 30 MPa</t>
  </si>
  <si>
    <t>Concreto usinado, fck = 35 MPa</t>
  </si>
  <si>
    <t>Concreto usinado, fck = 40 MPa</t>
  </si>
  <si>
    <t>Concreto usinado, fck = 20 MPa - para bombeamento</t>
  </si>
  <si>
    <t>Concreto usinado, fck = 25 MPa - para bombeamento</t>
  </si>
  <si>
    <t>Concreto usinado, fck = 30 MPa - para bombeamento</t>
  </si>
  <si>
    <t>Concreto usinado, fck = 35 MPa - para bombeamento</t>
  </si>
  <si>
    <t>Concreto usinado, fck = 40 MPa - para bombeamento</t>
  </si>
  <si>
    <t>Concreto usinado, fck = 20 MPa - para bombeamento em estaca hélice contínua</t>
  </si>
  <si>
    <t>Concreto usinado, fck = 25 MPa - para perfil extrudado</t>
  </si>
  <si>
    <t>Concreto preparado no local, fck = 20 MPa</t>
  </si>
  <si>
    <t>Concreto preparado no local, fck = 30 MPa</t>
  </si>
  <si>
    <t>Concreto ciclópico - fornecimento e aplicação (com 30% de pedra rachão), concreto fck 15 Mpa</t>
  </si>
  <si>
    <t>22.03.171</t>
  </si>
  <si>
    <t>Forro em placas acústicas de espuma semirrígida, suspensas tipo nuvem, espessura de 50 mm - modulação de 1200 mm x 600 mm</t>
  </si>
  <si>
    <t>Guichê de segurança em grade de aço SAE 1045, diâmetro de 1´', com têmpera e revenimento</t>
  </si>
  <si>
    <t>Guichê de segurança em grade de aço SAE 1045, diâmetro de 1´', sem têmpera e revenimento</t>
  </si>
  <si>
    <t>Porta veneziana de abrir em alumínio - cor branca</t>
  </si>
  <si>
    <t>Espelho em vidro cristal liso, espessura de 4 mm</t>
  </si>
  <si>
    <t>27.04.031</t>
  </si>
  <si>
    <t>Caixilho de correr em PVC com vidro e persiana</t>
  </si>
  <si>
    <t>Espuma flexível de poliuretano poliéter/poliéster para absorção acústica, espessura de 50 mm</t>
  </si>
  <si>
    <t>33.07.303</t>
  </si>
  <si>
    <t>Proteção passiva contra incêndio com tinta intumescente, com tempo requerido de resistência ao fogo TRRF = 60 min - aplicação em estrutura metálica</t>
  </si>
  <si>
    <t>33.07.304</t>
  </si>
  <si>
    <t>Proteção passiva contra incêndio com tinta intumescente, com tempo requerido de resistência ao fogo TRRF = 120 min - aplicação em estrutura metálica</t>
  </si>
  <si>
    <t>Árvore ornamental tipo Falso barbatimão - h = 2,00 m</t>
  </si>
  <si>
    <t>Banco em concreto pré-moldado, comprimento 150 cm</t>
  </si>
  <si>
    <t>Banco em concreto pré-moldado com pés vazados, comprimento 200 cm</t>
  </si>
  <si>
    <t>Banco em concreto pré-moldado com 3 pés, comprimento 300 cm</t>
  </si>
  <si>
    <t>Painel autoportante em chapa de aço de 2 mm de espessura, com proteção mínima IP 54 - sem componentes</t>
  </si>
  <si>
    <t>Chave fusível base ''C''  para 15 kV/200 A, com capacidade de ruptura até 10 kA - com fusível</t>
  </si>
  <si>
    <t>Chave fusível base ''C'' para 25 kV/100 A, com capacidade de ruptura até 6,3 kA - com fusível</t>
  </si>
  <si>
    <t>Disjuntor em caixa moldada bipolar, térmico e magnético fixos - 480 V, de 10 A a 50 A para 120/240 Vca - 25 KA e para 380/440 Vca - 18 KA</t>
  </si>
  <si>
    <t>Disjuntor em caixa moldada bipolar, térmico e magnético fixos - 600 V, de 150 A para 120/240 Vca - 25 KA e para 380/440 Vca - 18 KA</t>
  </si>
  <si>
    <t>Disjuntor fixo a vácuo de 15 a 17,5 kV, equipado com motorização de fechamento, com relê de proteção</t>
  </si>
  <si>
    <t>38.20</t>
  </si>
  <si>
    <t>Reparos, conservações e complementos - GRUPO 38</t>
  </si>
  <si>
    <t>38.20.010</t>
  </si>
  <si>
    <t>Recolocação de perfilado 38x38 mm</t>
  </si>
  <si>
    <t>38.20.020</t>
  </si>
  <si>
    <t>Recolocação de vergalhão</t>
  </si>
  <si>
    <t>38.20.030</t>
  </si>
  <si>
    <t>Recolocação de caixa de tomada para perfilado</t>
  </si>
  <si>
    <t>38.20.040</t>
  </si>
  <si>
    <t>Recolocação de eletrodutos</t>
  </si>
  <si>
    <t>41.13.102</t>
  </si>
  <si>
    <t>Luminária blindada tipo arandela de 45º e 90º, para lâmpada LED</t>
  </si>
  <si>
    <t>41.20.120</t>
  </si>
  <si>
    <t>Recolocação de reator</t>
  </si>
  <si>
    <t>41.20.130</t>
  </si>
  <si>
    <t>Recolocação de lâmpada</t>
  </si>
  <si>
    <t>Haste de aterramento de 3/4'' x 3 m</t>
  </si>
  <si>
    <t>Haste de aterramento de 5/8'' x 2,4 m</t>
  </si>
  <si>
    <t>Haste de aterramento de 5/8'' x 3 m</t>
  </si>
  <si>
    <t>Mastro para sinalizador de obstáculo, de 1,5 m x 3/4''</t>
  </si>
  <si>
    <t>43.03.212</t>
  </si>
  <si>
    <t>Aquecedor de passagem elétrico individual, baixa pressão - 5.000 W / 6.400 W</t>
  </si>
  <si>
    <t>Conjunto motor-bomba (centrífuga) 1 cv, multiestágio trifásico, Hman= 15 a 30 mca, Q= 6,5 a 4,2 m³/h</t>
  </si>
  <si>
    <t>Conjunto motor-bomba (centrífuga) 1 cv, multiestágio trifásico, Hman= 70 a 115 mca e Q= 1,0 a 1,6 m³/h</t>
  </si>
  <si>
    <t>46.13.100</t>
  </si>
  <si>
    <t>Tubo em polietileno de alta densidade corrugado, DN= 250 mm</t>
  </si>
  <si>
    <t>46.13.101</t>
  </si>
  <si>
    <t>Tubo em polietileno de alta densidade corrugado, DN= 300 mm</t>
  </si>
  <si>
    <t>46.13.102</t>
  </si>
  <si>
    <t>Tubo em polietileno de alta densidade corrugado, DN= 400 mm</t>
  </si>
  <si>
    <t>46.13.103</t>
  </si>
  <si>
    <t>Tubo em polietileno de alta densidade corrugado, DN= 500 mm</t>
  </si>
  <si>
    <t>46.13.104</t>
  </si>
  <si>
    <t>Tubo em polietileno de alta densidade corrugado, DN= 600 mm</t>
  </si>
  <si>
    <t>46.13.105</t>
  </si>
  <si>
    <t>Tubo em polietileno de alta densidade corrugado, DN= 800 mm</t>
  </si>
  <si>
    <t>46.13.106</t>
  </si>
  <si>
    <t>Tubo em polietileno de alta densidade corrugado, DN= 1000 mm</t>
  </si>
  <si>
    <t>46.13.107</t>
  </si>
  <si>
    <t>Tubo em polietileno de alta densidade corrugado, DN= 1200 mm</t>
  </si>
  <si>
    <t>Pressostato diferencial ajustável mecânico, montagem inferior com diâmetro de 1/2" e/ou 1/4", faixa de operação até 16 bar</t>
  </si>
  <si>
    <t>Filtro Y em aço carbono, classe 150 libras, conexões flangeadas, DN= 4''</t>
  </si>
  <si>
    <t>Canaleta com grelha em alumínio, saída central / vertical, largura de 46 mm</t>
  </si>
  <si>
    <t>49.14.061</t>
  </si>
  <si>
    <t>SM01 Sumidouro - poço absorvente</t>
  </si>
  <si>
    <t>49.14.071</t>
  </si>
  <si>
    <t>Tampão pré-moldado de concreto armado para sumidouro com diâmetro externo de 2,00 m</t>
  </si>
  <si>
    <t>Abertura e preparo de caixa até 40 cm, compactação do subleito mínimo de 95% do PN e transporte até o raio de 1 km</t>
  </si>
  <si>
    <t>Pavimentação em lajota de concreto 35 MPa, espessura 6 cm, cor natural, tipos: raquete, retangular, sextavado e 16 faces, com rejunte em areia</t>
  </si>
  <si>
    <t>54.04.342</t>
  </si>
  <si>
    <t>Pavimentação em lajota de concreto 35 MPa, espessura 6 cm, colorido, tipos: raquete, retangular, sextavado e 16 faces, com rejunte em areia</t>
  </si>
  <si>
    <t>Duto flexível aluminizado, seção circular de 10cm (4")</t>
  </si>
  <si>
    <t>Duto flexível aluminizado, seção circular de 15cm (6")</t>
  </si>
  <si>
    <t>Duto flexível aluminizado, seção circular de 20cm (8")</t>
  </si>
  <si>
    <t>61.10.380</t>
  </si>
  <si>
    <t>Duto em painel rígido de lã de vidro acústico, espessura 25 mm</t>
  </si>
  <si>
    <t>Difusor de plástico, diâmetro 15 cm</t>
  </si>
  <si>
    <t>Veneziana com tela, tamanho 38,5 x 33 cm</t>
  </si>
  <si>
    <t>Veneziana com tela, tamanho 78,5 x 33 cm</t>
  </si>
  <si>
    <t>66.08.256</t>
  </si>
  <si>
    <t>Receptor de sinais via internet para acesso em rede local - sem fio</t>
  </si>
  <si>
    <t>Sistema de tratamento de águas cinzas e aproveitamento de águas pluviais, para reuso em fins não potáveis, vazão de 2 m³/h</t>
  </si>
  <si>
    <t>Sistema de tratamento de efluente por reator anaeróbio (UASB) e filtro aeróbio (FAS), para obras de segurança com vazão máxima horária 12 l/s</t>
  </si>
  <si>
    <t>Elaboração de projeto de sistema de estação compacta de tratamento de esgoto para vazão máxima horária 12 l/s e atendimento classe II, assessoria, documentação e aprovação na CETESB</t>
  </si>
  <si>
    <t>Elaboração de projeto de sistema de estação compacta de tratamento de esgoto para vazão máxima horária 12 l/s, atendimento classe II, tratamento de nitrogênio e fósforo, assessoria, documentação e aprovação na CETESB</t>
  </si>
  <si>
    <t>69.06.390</t>
  </si>
  <si>
    <t>Sistema ininterrupto de energia, trifásico on line senoidal de 40 kVA (380/220 V), com autonomia de 15 minutos</t>
  </si>
  <si>
    <t>Sinalização Visual</t>
  </si>
  <si>
    <t>7.3</t>
  </si>
  <si>
    <t>7.4</t>
  </si>
  <si>
    <t>7.5</t>
  </si>
  <si>
    <t>7.6</t>
  </si>
  <si>
    <t>7.7</t>
  </si>
  <si>
    <t>7.8</t>
  </si>
  <si>
    <t>7.9</t>
  </si>
  <si>
    <t>7.10</t>
  </si>
  <si>
    <t>7.11</t>
  </si>
  <si>
    <t>7.12</t>
  </si>
  <si>
    <t>7.13</t>
  </si>
  <si>
    <t>7.14</t>
  </si>
  <si>
    <t>7.15</t>
  </si>
  <si>
    <t>7.16</t>
  </si>
  <si>
    <t>7.17</t>
  </si>
  <si>
    <t>7.18</t>
  </si>
  <si>
    <t>7.19</t>
  </si>
  <si>
    <t>7.20</t>
  </si>
  <si>
    <t>7.21</t>
  </si>
  <si>
    <t>7.22</t>
  </si>
  <si>
    <t>7.23</t>
  </si>
  <si>
    <t>7.24</t>
  </si>
  <si>
    <t>9.2</t>
  </si>
  <si>
    <t>9.3</t>
  </si>
  <si>
    <t>9.4</t>
  </si>
  <si>
    <t>9.5</t>
  </si>
  <si>
    <t>9.6</t>
  </si>
  <si>
    <t>9.7</t>
  </si>
  <si>
    <t>9.8</t>
  </si>
  <si>
    <t>9.9</t>
  </si>
  <si>
    <t>9.10</t>
  </si>
  <si>
    <t>9.11</t>
  </si>
  <si>
    <t>9.12</t>
  </si>
  <si>
    <t>9.13</t>
  </si>
  <si>
    <t>9.14</t>
  </si>
  <si>
    <t>9.15</t>
  </si>
  <si>
    <t>9.16</t>
  </si>
  <si>
    <t>Quant.</t>
  </si>
  <si>
    <t>FC - 02/03/04/12</t>
  </si>
  <si>
    <t>FC - 05/06/07/08/09</t>
  </si>
  <si>
    <t xml:space="preserve">FC 01 </t>
  </si>
  <si>
    <t>FC 10</t>
  </si>
  <si>
    <t>L (m)</t>
  </si>
  <si>
    <t>C (m)</t>
  </si>
  <si>
    <t>FC 11</t>
  </si>
  <si>
    <t>FC 13</t>
  </si>
  <si>
    <t>FC 14</t>
  </si>
  <si>
    <t>FC 15</t>
  </si>
  <si>
    <t>FC 16</t>
  </si>
  <si>
    <t>Total (m²</t>
  </si>
  <si>
    <t>Abrigo para transformador e base para equipamentos do ar condicionado</t>
  </si>
  <si>
    <t>base para os equipamentos conforme tabela</t>
  </si>
  <si>
    <t>colunas</t>
  </si>
  <si>
    <t>considerado 5% de perda</t>
  </si>
  <si>
    <t>radier e laje</t>
  </si>
  <si>
    <t>30,25 laje + 8 alvenaria radier</t>
  </si>
  <si>
    <t>4.5</t>
  </si>
  <si>
    <t>64 adesivos de 10x10cm para apoio dos  equipamentos sob as bases (4 para cada equipamento)</t>
  </si>
  <si>
    <t>3.5</t>
  </si>
  <si>
    <t>3.6</t>
  </si>
  <si>
    <t>3.7</t>
  </si>
  <si>
    <t>Considerado 30% do colume da retirada para eletroduto</t>
  </si>
  <si>
    <t>rede hidráulica/elétrica, dutos e entulho de obra; terra com 30% de empolamento</t>
  </si>
  <si>
    <t>para radier</t>
  </si>
  <si>
    <t>4.6</t>
  </si>
  <si>
    <t>4.7</t>
  </si>
  <si>
    <t>1.4</t>
  </si>
  <si>
    <t>1.5</t>
  </si>
  <si>
    <t>piso para casa do transformador</t>
  </si>
  <si>
    <t>laje da casa do transformador</t>
  </si>
  <si>
    <t>11.3</t>
  </si>
  <si>
    <t>11.4</t>
  </si>
  <si>
    <t>11.5</t>
  </si>
  <si>
    <t>7.25</t>
  </si>
  <si>
    <t>7.26</t>
  </si>
  <si>
    <t>7.27</t>
  </si>
  <si>
    <t>2.8</t>
  </si>
  <si>
    <t>Com002</t>
  </si>
  <si>
    <t>Cot001</t>
  </si>
  <si>
    <t>3.8</t>
  </si>
  <si>
    <t>7,50m³ escavação para duto corrugado; 5m³ para radier nova casa de transformador</t>
  </si>
  <si>
    <t>9.17</t>
  </si>
  <si>
    <t>9.18</t>
  </si>
  <si>
    <t>Com003</t>
  </si>
  <si>
    <t>radier, coluna de sustentação, laje; caixa de inspeção e canaleta</t>
  </si>
  <si>
    <t>9.19</t>
  </si>
  <si>
    <t>Caixa de inspeção em alvenaria, 600 x 600 x 600 mm, com tampa.</t>
  </si>
  <si>
    <t>Mês 9</t>
  </si>
  <si>
    <t>Mês 10</t>
  </si>
  <si>
    <t>Mês 11</t>
  </si>
  <si>
    <t>Mês 12</t>
  </si>
  <si>
    <t>9.20</t>
  </si>
  <si>
    <t>Rua Oswaldo Cruz, 197 - Boqueirão - Santos / SP</t>
  </si>
  <si>
    <t>Software de automação de ar condicionado</t>
  </si>
  <si>
    <t xml:space="preserve">Remoção de equipamentos de ar condicionado </t>
  </si>
  <si>
    <t>Laudo técnico de análise das estruturas de concreto armado do prédio do Ambulatório</t>
  </si>
  <si>
    <t>1.6</t>
  </si>
  <si>
    <t>Laudo técnico das estruturas metálicas do Pavilhão IV</t>
  </si>
  <si>
    <t>Reforma parcial do sistema de ar condiocionado do centro cirúrgico no Pavilhão V, adequação de infraestrutura de instalações elétricas do Pavilhão IV para sistema de condicionado e laudos técnicos de estruturas do Ambulatório e Pavilhão IV</t>
  </si>
  <si>
    <t>Remoção de instalações elétricas, hidráulicas e dutos de ar condicionado</t>
  </si>
  <si>
    <t>7.28</t>
  </si>
  <si>
    <t>7.29</t>
  </si>
  <si>
    <t>7.30</t>
  </si>
  <si>
    <t>7.31</t>
  </si>
  <si>
    <t>7.32</t>
  </si>
  <si>
    <t>7.33</t>
  </si>
  <si>
    <t>7.34</t>
  </si>
  <si>
    <t>7.35</t>
  </si>
  <si>
    <t>7.36</t>
  </si>
  <si>
    <t>7.37</t>
  </si>
  <si>
    <t>7.38</t>
  </si>
  <si>
    <t>7.39</t>
  </si>
  <si>
    <t>7.40</t>
  </si>
  <si>
    <t>7.41</t>
  </si>
  <si>
    <t>7.42</t>
  </si>
  <si>
    <t>7.43</t>
  </si>
  <si>
    <t>7.44</t>
  </si>
  <si>
    <t>7.45</t>
  </si>
  <si>
    <t>7.46</t>
  </si>
  <si>
    <t>7.47</t>
  </si>
  <si>
    <t>7.48</t>
  </si>
  <si>
    <t>Com004</t>
  </si>
  <si>
    <t>Cot002</t>
  </si>
  <si>
    <t>Cot003</t>
  </si>
  <si>
    <t>Cot004</t>
  </si>
  <si>
    <t>und</t>
  </si>
  <si>
    <t>Cot005</t>
  </si>
  <si>
    <t>Cot006</t>
  </si>
  <si>
    <t>Com005</t>
  </si>
  <si>
    <t>Com006</t>
  </si>
  <si>
    <t>Com007</t>
  </si>
  <si>
    <t>Com008</t>
  </si>
  <si>
    <t>Com009</t>
  </si>
  <si>
    <t>Com010</t>
  </si>
  <si>
    <t>Com011</t>
  </si>
  <si>
    <t>SN Ar Condicionado Ltda</t>
  </si>
  <si>
    <t>Cot007</t>
  </si>
  <si>
    <t>Cot008</t>
  </si>
  <si>
    <t>Cot009</t>
  </si>
  <si>
    <t>Cot010</t>
  </si>
  <si>
    <t>Wind</t>
  </si>
  <si>
    <t>Air Conditioning</t>
  </si>
  <si>
    <t>Com012</t>
  </si>
  <si>
    <t>Com013</t>
  </si>
  <si>
    <t>Com014</t>
  </si>
  <si>
    <t>Com015</t>
  </si>
  <si>
    <t>Com016</t>
  </si>
  <si>
    <t>Com017</t>
  </si>
  <si>
    <t>Com018</t>
  </si>
  <si>
    <t>Com019</t>
  </si>
  <si>
    <t>Cot011</t>
  </si>
  <si>
    <t>Cot012</t>
  </si>
  <si>
    <t>Cot013</t>
  </si>
  <si>
    <t>Cot014</t>
  </si>
  <si>
    <t>Cot015</t>
  </si>
  <si>
    <t>Cot016</t>
  </si>
  <si>
    <t>Cot017</t>
  </si>
  <si>
    <t>JN-B-0-D-N0/ 500X400 /N/00/N/000 - Damper de Regulagem pesado com aletas convergentes</t>
  </si>
  <si>
    <t>JN-A-0-D-N0/ 300X300 /N/00/N/000 - Damper de Regulagem pesado com aletas paralelas</t>
  </si>
  <si>
    <t>JN-B-0-D-N0/ 400X400 /N/00/N/000 - Damper de Regulagem pesado com aletas convergentes</t>
  </si>
  <si>
    <t>JN-B-M-D-N0/ 400X400 /N/00/N/000 - Damper de Regulagem pesado com aletas convergentes</t>
  </si>
  <si>
    <t>JN-A-M-D-N0/ 300X300 /N/00/N/000 - Damper de Regulagem pesado com aletas paralelas</t>
  </si>
  <si>
    <t>VDF-F711/247x247/0/AG/F/AN0 - Tomada de ar externo com filtro F711</t>
  </si>
  <si>
    <t>VDF-F711/397x247/0/AG/F/AN0 - Tomada de ar externo com filtro F711</t>
  </si>
  <si>
    <t>Ar Condicionado</t>
  </si>
  <si>
    <t>Rede de água gelada e acessórios</t>
  </si>
  <si>
    <t>11.1.1</t>
  </si>
  <si>
    <t>11.1.2</t>
  </si>
  <si>
    <t>11.1.3</t>
  </si>
  <si>
    <t>11.1.4</t>
  </si>
  <si>
    <t>11.1.5</t>
  </si>
  <si>
    <t>11.1.6</t>
  </si>
  <si>
    <t>11.1.7</t>
  </si>
  <si>
    <t>11.1.8</t>
  </si>
  <si>
    <t>11.1.9</t>
  </si>
  <si>
    <t>11.1.10</t>
  </si>
  <si>
    <t>11.1.11</t>
  </si>
  <si>
    <t>11.1.12</t>
  </si>
  <si>
    <t>11.1.13</t>
  </si>
  <si>
    <t>11.1.14</t>
  </si>
  <si>
    <t>11.1.15</t>
  </si>
  <si>
    <t>11.1.16</t>
  </si>
  <si>
    <t>11.1.17</t>
  </si>
  <si>
    <t>11.1.18</t>
  </si>
  <si>
    <t>Rede de dutos e acessórios</t>
  </si>
  <si>
    <t>11.2.1</t>
  </si>
  <si>
    <t>Fan-Coil</t>
  </si>
  <si>
    <t>11.3.1</t>
  </si>
  <si>
    <t>11.3.2</t>
  </si>
  <si>
    <t>11.3.3</t>
  </si>
  <si>
    <t>11.3.4</t>
  </si>
  <si>
    <t>11.3.5</t>
  </si>
  <si>
    <t>11.3.6</t>
  </si>
  <si>
    <t>11.3.7</t>
  </si>
  <si>
    <t>11.3.8</t>
  </si>
  <si>
    <t>11.3.9</t>
  </si>
  <si>
    <t>Componentes de difusão de ar</t>
  </si>
  <si>
    <t>11.4.1</t>
  </si>
  <si>
    <t>11.4.2</t>
  </si>
  <si>
    <t>11.4.3</t>
  </si>
  <si>
    <t>11.4.4</t>
  </si>
  <si>
    <t>11.4.5</t>
  </si>
  <si>
    <t>11.4.6</t>
  </si>
  <si>
    <t>11.4.7</t>
  </si>
  <si>
    <t>11.4.8</t>
  </si>
  <si>
    <t>11.5.1</t>
  </si>
  <si>
    <t>11.5.2</t>
  </si>
  <si>
    <t>11.5.3</t>
  </si>
  <si>
    <t>11.5.4</t>
  </si>
  <si>
    <t>11.5.5</t>
  </si>
  <si>
    <t>11.5.6</t>
  </si>
  <si>
    <t>11.5.8</t>
  </si>
  <si>
    <t>11.5.9</t>
  </si>
  <si>
    <t>11.5.10</t>
  </si>
  <si>
    <t>11.5.12</t>
  </si>
  <si>
    <t>11.5.13</t>
  </si>
  <si>
    <t>11.5.14</t>
  </si>
  <si>
    <t>11.5.15</t>
  </si>
  <si>
    <t>11.5.16</t>
  </si>
  <si>
    <t>11.5.17</t>
  </si>
  <si>
    <t>11.5.18</t>
  </si>
  <si>
    <t>11.5.19</t>
  </si>
  <si>
    <t>11.5.20</t>
  </si>
  <si>
    <t>11.5.21</t>
  </si>
  <si>
    <t>11.5.22</t>
  </si>
  <si>
    <t>11.5.23</t>
  </si>
  <si>
    <t>11.5.24</t>
  </si>
  <si>
    <t>11.5.25</t>
  </si>
  <si>
    <t>11.5.26</t>
  </si>
  <si>
    <t>11.5.27</t>
  </si>
  <si>
    <t>11.5.28</t>
  </si>
  <si>
    <t>Automação do Ar Condicionado</t>
  </si>
  <si>
    <t>3.9</t>
  </si>
  <si>
    <t>8.2</t>
  </si>
  <si>
    <t>9.21</t>
  </si>
  <si>
    <t>Proposta Concremat</t>
  </si>
  <si>
    <t>7.49</t>
  </si>
  <si>
    <t>11.1.19</t>
  </si>
  <si>
    <t>3.4</t>
  </si>
  <si>
    <t xml:space="preserve">Considerado total de 280 chapa nº24 - peso teórico = 5,2kg/m²; chapa 2000x1200=2,4m² </t>
  </si>
  <si>
    <t>FC-01 - Fan-Coil - Modelo ICV/ICH (Ventilador Plenun Fan - Motor TFVE) ICH-4, com dimensões de 1000x715x1620, incluindo filtragem G4+M5 e içamento vertical.</t>
  </si>
  <si>
    <t>FC-10 - Fan-Coil - Modelo ICV/ICH (Ventilador Plenun Fan - Motor TFVE) ICH-3, com dimensões de 1900x715x1620, incluindo filtragem G4+M5 e içamento vertical.</t>
  </si>
  <si>
    <t>FC-11 - Fan-Coil - Modelo ICV/ICH (Ventilador Plenun Fan - Motor TFVE) ICH-6, com dimensões de 1190x865x1770, incluindo filtragem G4+M5 e içamento vertical.</t>
  </si>
  <si>
    <t>FC-13 - Fan-Coil - Modelo ICV/ICH (Ventilador Plenun Fan - Motor TFVE) ICH-4, com dimensões de 1000x765x1620, incluindo filtragem G4+M5 e içamento vertical.</t>
  </si>
  <si>
    <t>FC-14 - Fan-Coil - Modelo ICV/ICH (Ventilador Plenun Fan - Motor TFVE) ICH-3, com dimensões de 900x765x1620, incluindo filtragem G4+M5 e içamento vertical.</t>
  </si>
  <si>
    <t>FC-15 - Fan-Coil - Modelo ICV/ICH (Ventilador Plenun Fan - Motor TFVE) ICH-6, com dimensões de 1190x865x1770, incluindo filtragem G4+M5 e içamento vertical.</t>
  </si>
  <si>
    <t>FC-16 - Fan-Coil - Modelo ICV/ICH (Ventilador Plenun Fan - Motor TFVE) ICH-3, com dimensões de 900x715x1620, incluindo filtragem G4+M5 e içamento vertical.</t>
  </si>
  <si>
    <t>Fan-Coil - Modelo TZK (Ventilador Plenun Fan - Motor TFVE) TZK19, com dimensões de 710x1830x3810, incluindo filtragem G4+F8+A3 e içamento vertical.</t>
  </si>
  <si>
    <t>Fan-Coil - Modelo TZK (Ventilador Plenun Fan - Motor TFVE) TZK25, com dimensões de 1020x1830x3810,  incluindo filtragem G4+F8+A3 e içamento vertical.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</si>
</sst>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_(* #,##0.00_);_(* \(#,##0.00\);_(* &quot;-&quot;??_);_(@_)"/>
    <numFmt numFmtId="165" formatCode="00\ 00\ 00"/>
    <numFmt numFmtId="166" formatCode="0.000000"/>
    <numFmt numFmtId="167" formatCode="&quot;R$&quot;\ #,##0.00"/>
  </numFmts>
  <fonts count="45">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b/>
      <sz val="14"/>
      <color rgb="FFFF0000"/>
      <name val="Arial"/>
      <family val="2"/>
    </font>
    <font>
      <b/>
      <sz val="10"/>
      <color indexed="8"/>
      <name val="Arial"/>
      <family val="2"/>
    </font>
    <font>
      <b/>
      <u/>
      <sz val="10"/>
      <color indexed="8"/>
      <name val="Arial"/>
      <family val="2"/>
    </font>
    <font>
      <sz val="11"/>
      <color indexed="8"/>
      <name val="Arial"/>
      <family val="2"/>
    </font>
    <font>
      <b/>
      <sz val="11"/>
      <color indexed="8"/>
      <name val="Arial"/>
      <family val="2"/>
    </font>
    <font>
      <b/>
      <i/>
      <sz val="11"/>
      <color indexed="8"/>
      <name val="Calibri Light"/>
      <family val="2"/>
      <scheme val="major"/>
    </font>
    <font>
      <b/>
      <i/>
      <sz val="10"/>
      <color rgb="FF000000"/>
      <name val="Arial"/>
      <family val="2"/>
    </font>
    <font>
      <sz val="10"/>
      <color indexed="8"/>
      <name val="Calibri"/>
      <family val="2"/>
      <scheme val="minor"/>
    </font>
    <font>
      <b/>
      <sz val="10"/>
      <name val="Arial"/>
      <family val="2"/>
    </font>
    <font>
      <sz val="10"/>
      <name val="Arial"/>
      <family val="2"/>
    </font>
    <font>
      <b/>
      <sz val="12"/>
      <name val="Arial"/>
      <family val="2"/>
    </font>
    <font>
      <b/>
      <sz val="11"/>
      <name val="Arial"/>
      <family val="2"/>
    </font>
    <font>
      <sz val="9"/>
      <color indexed="8"/>
      <name val="Calibri"/>
      <family val="2"/>
      <scheme val="minor"/>
    </font>
    <font>
      <b/>
      <sz val="10"/>
      <color indexed="8"/>
      <name val="Verdana"/>
      <family val="2"/>
    </font>
    <font>
      <sz val="9"/>
      <color indexed="8"/>
      <name val="Verdana"/>
      <family val="2"/>
    </font>
    <font>
      <b/>
      <sz val="10"/>
      <name val="Verdana"/>
      <family val="2"/>
    </font>
    <font>
      <b/>
      <sz val="9"/>
      <name val="Verdana"/>
      <family val="2"/>
    </font>
    <font>
      <sz val="9"/>
      <name val="Verdana"/>
      <family val="2"/>
    </font>
    <font>
      <sz val="9"/>
      <color theme="1"/>
      <name val="Verdana"/>
      <family val="2"/>
    </font>
    <font>
      <b/>
      <sz val="9"/>
      <color indexed="8"/>
      <name val="Verdana"/>
      <family val="2"/>
    </font>
    <font>
      <b/>
      <sz val="9"/>
      <color rgb="FFFF0000"/>
      <name val="Verdana"/>
      <family val="2"/>
    </font>
    <font>
      <b/>
      <sz val="9"/>
      <color theme="1"/>
      <name val="Verdana"/>
      <family val="2"/>
    </font>
    <font>
      <sz val="10"/>
      <color indexed="8"/>
      <name val="Verdana"/>
      <family val="2"/>
    </font>
    <font>
      <b/>
      <sz val="10"/>
      <color theme="1"/>
      <name val="Verdana"/>
      <family val="2"/>
    </font>
    <font>
      <sz val="10"/>
      <color theme="1"/>
      <name val="Verdana"/>
      <family val="2"/>
    </font>
    <font>
      <b/>
      <sz val="10"/>
      <color theme="0" tint="-0.499984740745262"/>
      <name val="Verdana"/>
      <family val="2"/>
    </font>
    <font>
      <sz val="8"/>
      <color theme="1"/>
      <name val="Verdana"/>
      <family val="2"/>
    </font>
    <font>
      <sz val="10"/>
      <color theme="0"/>
      <name val="Verdana"/>
      <family val="2"/>
    </font>
    <font>
      <b/>
      <sz val="9"/>
      <name val="Arial"/>
      <family val="2"/>
    </font>
    <font>
      <sz val="9"/>
      <name val="Arial"/>
      <family val="2"/>
    </font>
    <font>
      <sz val="9"/>
      <color indexed="8"/>
      <name val="Arial"/>
      <family val="2"/>
    </font>
    <font>
      <b/>
      <sz val="9"/>
      <color theme="1"/>
      <name val="Arial"/>
      <family val="2"/>
    </font>
    <font>
      <sz val="9"/>
      <color theme="1"/>
      <name val="Arial"/>
      <family val="2"/>
    </font>
    <font>
      <sz val="8"/>
      <color indexed="8"/>
      <name val="Verdana"/>
      <family val="2"/>
    </font>
    <font>
      <b/>
      <i/>
      <sz val="10"/>
      <name val="Arial"/>
      <family val="2"/>
    </font>
    <font>
      <sz val="10"/>
      <name val="SansSerif"/>
      <charset val="2"/>
    </font>
    <font>
      <b/>
      <sz val="8"/>
      <name val="Verdana"/>
      <family val="2"/>
    </font>
    <font>
      <sz val="9"/>
      <color rgb="FFFF0000"/>
      <name val="Verdana"/>
      <family val="2"/>
    </font>
  </fonts>
  <fills count="16">
    <fill>
      <patternFill patternType="none"/>
    </fill>
    <fill>
      <patternFill patternType="gray125"/>
    </fill>
    <fill>
      <patternFill patternType="solid">
        <fgColor rgb="FFFFFFFF"/>
      </patternFill>
    </fill>
    <fill>
      <patternFill patternType="solid">
        <fgColor theme="0" tint="-0.499984740745262"/>
        <bgColor indexed="64"/>
      </patternFill>
    </fill>
    <fill>
      <patternFill patternType="solid">
        <fgColor theme="0" tint="-0.14999847407452621"/>
        <bgColor indexed="64"/>
      </patternFill>
    </fill>
    <fill>
      <patternFill patternType="solid">
        <fgColor indexed="41"/>
        <bgColor indexed="64"/>
      </patternFill>
    </fill>
    <fill>
      <patternFill patternType="solid">
        <fgColor theme="0" tint="-0.34998626667073579"/>
        <bgColor rgb="FF000000"/>
      </patternFill>
    </fill>
    <fill>
      <patternFill patternType="solid">
        <fgColor theme="0" tint="-0.34998626667073579"/>
        <bgColor indexed="64"/>
      </patternFill>
    </fill>
    <fill>
      <patternFill patternType="solid">
        <fgColor indexed="55"/>
        <bgColor indexed="64"/>
      </patternFill>
    </fill>
    <fill>
      <patternFill patternType="solid">
        <fgColor theme="0"/>
        <bgColor indexed="64"/>
      </patternFill>
    </fill>
    <fill>
      <patternFill patternType="solid">
        <fgColor indexed="9"/>
      </patternFill>
    </fill>
    <fill>
      <patternFill patternType="solid">
        <fgColor indexed="2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164" fontId="16" fillId="0" borderId="0" applyFont="0" applyFill="0" applyBorder="0" applyAlignment="0" applyProtection="0">
      <alignment vertical="center"/>
    </xf>
    <xf numFmtId="164" fontId="16" fillId="0" borderId="0" applyFont="0" applyFill="0" applyBorder="0" applyAlignment="0" applyProtection="0">
      <alignment vertical="center"/>
    </xf>
    <xf numFmtId="0" fontId="6" fillId="0" borderId="0"/>
    <xf numFmtId="0" fontId="3" fillId="0" borderId="0"/>
    <xf numFmtId="0" fontId="16" fillId="0" borderId="0"/>
    <xf numFmtId="44" fontId="6" fillId="0" borderId="0" applyFont="0" applyFill="0" applyBorder="0" applyAlignment="0" applyProtection="0"/>
    <xf numFmtId="9" fontId="2" fillId="0" borderId="0" applyFont="0" applyFill="0" applyBorder="0" applyAlignment="0" applyProtection="0"/>
    <xf numFmtId="0" fontId="6" fillId="0" borderId="0"/>
  </cellStyleXfs>
  <cellXfs count="463">
    <xf numFmtId="0" fontId="0" fillId="0" borderId="0" xfId="0"/>
    <xf numFmtId="0" fontId="0" fillId="0" borderId="0" xfId="0" applyAlignment="1">
      <alignment wrapText="1"/>
    </xf>
    <xf numFmtId="0" fontId="0" fillId="0" borderId="0" xfId="0" applyAlignment="1" applyProtection="1">
      <alignment wrapText="1"/>
      <protection hidden="1"/>
    </xf>
    <xf numFmtId="0" fontId="0" fillId="0" borderId="0" xfId="0" applyAlignment="1" applyProtection="1">
      <alignment horizontal="center" wrapText="1"/>
      <protection hidden="1"/>
    </xf>
    <xf numFmtId="44" fontId="4" fillId="0" borderId="0" xfId="2" applyFont="1" applyAlignment="1" applyProtection="1">
      <alignment wrapText="1"/>
      <protection hidden="1"/>
    </xf>
    <xf numFmtId="0" fontId="17" fillId="0" borderId="0" xfId="0" applyFont="1" applyAlignment="1" applyProtection="1">
      <alignment wrapText="1"/>
      <protection hidden="1"/>
    </xf>
    <xf numFmtId="4" fontId="18" fillId="0" borderId="0" xfId="0" applyNumberFormat="1" applyFont="1" applyFill="1" applyBorder="1" applyAlignment="1" applyProtection="1">
      <alignment horizontal="center" vertical="center" wrapText="1"/>
      <protection hidden="1"/>
    </xf>
    <xf numFmtId="49" fontId="17" fillId="0" borderId="0" xfId="0" applyNumberFormat="1" applyFont="1" applyAlignment="1" applyProtection="1">
      <alignment horizontal="center" wrapText="1"/>
      <protection hidden="1"/>
    </xf>
    <xf numFmtId="44" fontId="17" fillId="0" borderId="0" xfId="2" applyFont="1" applyAlignment="1" applyProtection="1">
      <alignment horizontal="left" wrapText="1"/>
      <protection hidden="1"/>
    </xf>
    <xf numFmtId="0" fontId="17" fillId="0" borderId="0" xfId="0" applyFont="1" applyAlignment="1" applyProtection="1">
      <alignment horizontal="left" wrapText="1"/>
      <protection hidden="1"/>
    </xf>
    <xf numFmtId="0" fontId="6" fillId="0" borderId="0" xfId="6"/>
    <xf numFmtId="0" fontId="6" fillId="0" borderId="0" xfId="6" applyAlignment="1">
      <alignment wrapText="1"/>
    </xf>
    <xf numFmtId="164" fontId="0" fillId="0" borderId="0" xfId="4" applyFont="1" applyAlignment="1"/>
    <xf numFmtId="0" fontId="7" fillId="0" borderId="0" xfId="6" applyFont="1" applyAlignment="1">
      <alignment horizontal="centerContinuous" wrapText="1"/>
    </xf>
    <xf numFmtId="0" fontId="6" fillId="0" borderId="0" xfId="6" applyAlignment="1">
      <alignment horizontal="centerContinuous"/>
    </xf>
    <xf numFmtId="164" fontId="0" fillId="0" borderId="0" xfId="4" applyFont="1" applyAlignment="1">
      <alignment horizontal="centerContinuous"/>
    </xf>
    <xf numFmtId="0" fontId="8" fillId="0" borderId="0" xfId="6" applyFont="1" applyAlignment="1">
      <alignment horizontal="centerContinuous" wrapText="1"/>
    </xf>
    <xf numFmtId="0" fontId="9" fillId="0" borderId="0" xfId="6" applyFont="1" applyAlignment="1">
      <alignment horizontal="centerContinuous" wrapText="1"/>
    </xf>
    <xf numFmtId="0" fontId="10" fillId="0" borderId="0" xfId="6" applyFont="1" applyAlignment="1">
      <alignment horizontal="right" wrapText="1"/>
    </xf>
    <xf numFmtId="0" fontId="11" fillId="0" borderId="0" xfId="6" applyFont="1" applyAlignment="1">
      <alignment horizontal="right"/>
    </xf>
    <xf numFmtId="0" fontId="10" fillId="0" borderId="0" xfId="6" applyFont="1" applyAlignment="1">
      <alignment wrapText="1"/>
    </xf>
    <xf numFmtId="164" fontId="11" fillId="0" borderId="0" xfId="4" applyFont="1" applyAlignment="1">
      <alignment horizontal="right"/>
    </xf>
    <xf numFmtId="0" fontId="12" fillId="0" borderId="0" xfId="6" applyFont="1"/>
    <xf numFmtId="0" fontId="12" fillId="0" borderId="0" xfId="6" applyFont="1" applyAlignment="1">
      <alignment horizontal="right"/>
    </xf>
    <xf numFmtId="0" fontId="13" fillId="2" borderId="1" xfId="6" applyNumberFormat="1" applyFont="1" applyFill="1" applyBorder="1" applyAlignment="1" applyProtection="1">
      <alignment horizontal="center" vertical="center" wrapText="1"/>
    </xf>
    <xf numFmtId="0" fontId="13" fillId="2" borderId="1" xfId="6" applyNumberFormat="1" applyFont="1" applyFill="1" applyBorder="1" applyAlignment="1" applyProtection="1">
      <alignment horizontal="left" vertical="center"/>
    </xf>
    <xf numFmtId="0" fontId="14" fillId="0" borderId="1" xfId="6" applyFont="1" applyBorder="1" applyAlignment="1">
      <alignment horizontal="center" vertical="center" wrapText="1"/>
    </xf>
    <xf numFmtId="0" fontId="7" fillId="0" borderId="0" xfId="0" applyFont="1" applyAlignment="1">
      <alignment horizontal="centerContinuous" wrapText="1"/>
    </xf>
    <xf numFmtId="0" fontId="0" fillId="0" borderId="0" xfId="0" applyAlignment="1">
      <alignment horizontal="centerContinuous"/>
    </xf>
    <xf numFmtId="0" fontId="8" fillId="0" borderId="0" xfId="0" applyFont="1" applyAlignment="1">
      <alignment horizontal="centerContinuous" wrapText="1"/>
    </xf>
    <xf numFmtId="2" fontId="0" fillId="0" borderId="0" xfId="0" applyNumberFormat="1"/>
    <xf numFmtId="0" fontId="14" fillId="0" borderId="0" xfId="0" applyFont="1" applyAlignment="1">
      <alignment horizontal="center" vertical="center"/>
    </xf>
    <xf numFmtId="0" fontId="15" fillId="0" borderId="0" xfId="0" applyFont="1" applyBorder="1" applyAlignment="1" applyProtection="1">
      <alignment horizontal="center" vertical="center" wrapText="1"/>
      <protection hidden="1"/>
    </xf>
    <xf numFmtId="0" fontId="15" fillId="0" borderId="0" xfId="0" applyFont="1" applyAlignment="1" applyProtection="1">
      <alignment vertical="center" wrapText="1"/>
      <protection hidden="1"/>
    </xf>
    <xf numFmtId="0" fontId="19" fillId="0" borderId="0" xfId="0" applyFont="1" applyAlignment="1" applyProtection="1">
      <alignment horizontal="center" wrapText="1"/>
      <protection hidden="1"/>
    </xf>
    <xf numFmtId="0" fontId="15" fillId="0" borderId="0" xfId="0" applyFont="1" applyAlignment="1" applyProtection="1">
      <alignment vertical="center"/>
      <protection hidden="1"/>
    </xf>
    <xf numFmtId="0" fontId="0" fillId="0" borderId="0" xfId="0"/>
    <xf numFmtId="164" fontId="5" fillId="10" borderId="1" xfId="4" applyFont="1" applyFill="1" applyBorder="1" applyAlignment="1">
      <alignment horizontal="right" vertical="top" wrapText="1"/>
    </xf>
    <xf numFmtId="2" fontId="11" fillId="0" borderId="0" xfId="6" applyNumberFormat="1" applyFont="1" applyAlignment="1">
      <alignment horizontal="right"/>
    </xf>
    <xf numFmtId="2" fontId="11" fillId="0" borderId="0" xfId="4" applyNumberFormat="1" applyFont="1" applyAlignment="1">
      <alignment horizontal="right"/>
    </xf>
    <xf numFmtId="0" fontId="12" fillId="0" borderId="0" xfId="6" applyFont="1" applyAlignment="1">
      <alignment horizontal="left"/>
    </xf>
    <xf numFmtId="2" fontId="6" fillId="0" borderId="0" xfId="6" applyNumberFormat="1"/>
    <xf numFmtId="0" fontId="13" fillId="2" borderId="1" xfId="6" applyNumberFormat="1" applyFont="1" applyFill="1" applyBorder="1" applyAlignment="1" applyProtection="1">
      <alignment horizontal="center" vertical="center"/>
    </xf>
    <xf numFmtId="2" fontId="13" fillId="2" borderId="1" xfId="6" applyNumberFormat="1" applyFont="1" applyFill="1" applyBorder="1" applyAlignment="1" applyProtection="1">
      <alignment horizontal="center" vertical="center" wrapText="1"/>
    </xf>
    <xf numFmtId="0" fontId="20" fillId="0" borderId="0" xfId="0" applyFont="1" applyAlignment="1" applyProtection="1">
      <alignment horizontal="center" wrapText="1"/>
      <protection hidden="1"/>
    </xf>
    <xf numFmtId="0" fontId="0" fillId="0" borderId="0" xfId="0" applyBorder="1"/>
    <xf numFmtId="0" fontId="21" fillId="0" borderId="8" xfId="0" applyFont="1" applyBorder="1"/>
    <xf numFmtId="0" fontId="22" fillId="0" borderId="0" xfId="0" applyFont="1" applyAlignment="1">
      <alignment vertical="center" wrapText="1"/>
    </xf>
    <xf numFmtId="0" fontId="23" fillId="0" borderId="0" xfId="0" applyFont="1" applyAlignment="1">
      <alignment horizontal="center" vertical="center" wrapText="1"/>
    </xf>
    <xf numFmtId="0" fontId="24" fillId="0" borderId="0" xfId="0" applyNumberFormat="1" applyFont="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4" fontId="24" fillId="0" borderId="0" xfId="0" applyNumberFormat="1" applyFont="1" applyAlignment="1">
      <alignment horizontal="center" vertical="center" wrapText="1"/>
    </xf>
    <xf numFmtId="4" fontId="24" fillId="0" borderId="0" xfId="2" applyNumberFormat="1" applyFont="1" applyAlignment="1">
      <alignment horizontal="right" vertical="center" wrapText="1"/>
    </xf>
    <xf numFmtId="0" fontId="24" fillId="0" borderId="0" xfId="0" applyFont="1" applyAlignment="1">
      <alignment vertical="center"/>
    </xf>
    <xf numFmtId="0" fontId="21" fillId="0" borderId="0" xfId="0" applyFont="1"/>
    <xf numFmtId="0" fontId="23" fillId="0" borderId="0" xfId="0" applyFont="1" applyAlignment="1">
      <alignment vertical="center" wrapText="1"/>
    </xf>
    <xf numFmtId="4" fontId="23" fillId="0" borderId="0" xfId="0" applyNumberFormat="1" applyFont="1" applyAlignment="1">
      <alignment horizontal="center" vertical="center" wrapText="1"/>
    </xf>
    <xf numFmtId="0" fontId="23" fillId="0" borderId="0" xfId="0" applyFont="1" applyAlignment="1">
      <alignment horizontal="right" vertical="center" wrapText="1"/>
    </xf>
    <xf numFmtId="0" fontId="24" fillId="0" borderId="0" xfId="0" applyFont="1" applyAlignment="1">
      <alignment horizontal="right" vertical="center" wrapText="1"/>
    </xf>
    <xf numFmtId="0" fontId="23" fillId="0" borderId="0" xfId="0" applyNumberFormat="1" applyFont="1" applyAlignment="1">
      <alignment horizontal="center" vertical="center" wrapText="1"/>
    </xf>
    <xf numFmtId="4" fontId="23" fillId="0" borderId="0" xfId="2" applyNumberFormat="1" applyFont="1" applyAlignment="1">
      <alignment horizontal="right" vertical="center" wrapText="1"/>
    </xf>
    <xf numFmtId="0" fontId="23" fillId="0" borderId="3" xfId="0" applyNumberFormat="1" applyFont="1" applyBorder="1" applyAlignment="1">
      <alignment horizontal="center" vertical="center" wrapText="1"/>
    </xf>
    <xf numFmtId="0" fontId="23" fillId="0" borderId="3" xfId="0" applyFont="1" applyBorder="1" applyAlignment="1">
      <alignment horizontal="center" vertical="center" wrapText="1"/>
    </xf>
    <xf numFmtId="4" fontId="23" fillId="0" borderId="3" xfId="0" applyNumberFormat="1" applyFont="1" applyBorder="1" applyAlignment="1">
      <alignment horizontal="center" vertical="center" wrapText="1"/>
    </xf>
    <xf numFmtId="4" fontId="23" fillId="0" borderId="4" xfId="2" applyNumberFormat="1" applyFont="1" applyBorder="1" applyAlignment="1">
      <alignment horizontal="center" vertical="center" wrapText="1"/>
    </xf>
    <xf numFmtId="164" fontId="23" fillId="5" borderId="5" xfId="4" applyFont="1" applyFill="1" applyBorder="1" applyAlignment="1">
      <alignment horizontal="center" vertical="center" wrapText="1"/>
    </xf>
    <xf numFmtId="0" fontId="24" fillId="0" borderId="0" xfId="0" applyFont="1" applyAlignment="1">
      <alignment horizontal="center" vertical="center"/>
    </xf>
    <xf numFmtId="0" fontId="24" fillId="0" borderId="7" xfId="0" applyNumberFormat="1" applyFont="1" applyBorder="1" applyAlignment="1">
      <alignment horizontal="center" vertical="center" wrapText="1"/>
    </xf>
    <xf numFmtId="0" fontId="24" fillId="0" borderId="7" xfId="0" applyFont="1" applyBorder="1" applyAlignment="1">
      <alignment vertical="center" wrapText="1"/>
    </xf>
    <xf numFmtId="0" fontId="24" fillId="0" borderId="7" xfId="0" applyFont="1" applyBorder="1" applyAlignment="1">
      <alignment horizontal="center" vertical="center" wrapText="1"/>
    </xf>
    <xf numFmtId="4" fontId="24" fillId="0" borderId="7" xfId="0" applyNumberFormat="1" applyFont="1" applyBorder="1" applyAlignment="1">
      <alignment horizontal="center" vertical="center" wrapText="1"/>
    </xf>
    <xf numFmtId="4" fontId="24" fillId="0" borderId="25" xfId="2" applyNumberFormat="1" applyFont="1" applyBorder="1" applyAlignment="1">
      <alignment horizontal="right" vertical="center" wrapText="1"/>
    </xf>
    <xf numFmtId="164" fontId="25" fillId="0" borderId="49" xfId="4" applyFont="1" applyBorder="1" applyAlignment="1">
      <alignment horizontal="center" vertical="center" wrapText="1"/>
    </xf>
    <xf numFmtId="49" fontId="24" fillId="6" borderId="1" xfId="0" applyNumberFormat="1" applyFont="1" applyFill="1" applyBorder="1" applyAlignment="1">
      <alignment horizontal="center" vertical="center" wrapText="1"/>
    </xf>
    <xf numFmtId="164" fontId="23" fillId="7" borderId="1" xfId="4" applyFont="1" applyFill="1" applyBorder="1" applyAlignment="1">
      <alignment horizontal="left" vertical="center" wrapText="1"/>
    </xf>
    <xf numFmtId="0" fontId="26" fillId="7" borderId="1" xfId="0" applyFont="1" applyFill="1" applyBorder="1" applyAlignment="1">
      <alignment horizontal="center" vertical="center" wrapText="1"/>
    </xf>
    <xf numFmtId="4" fontId="24" fillId="6" borderId="1" xfId="0" applyNumberFormat="1" applyFont="1" applyFill="1" applyBorder="1" applyAlignment="1">
      <alignment horizontal="center" vertical="center" wrapText="1"/>
    </xf>
    <xf numFmtId="4" fontId="26" fillId="7" borderId="1" xfId="0" applyNumberFormat="1" applyFont="1" applyFill="1" applyBorder="1" applyAlignment="1">
      <alignment horizontal="right" vertical="center" wrapText="1"/>
    </xf>
    <xf numFmtId="10" fontId="23" fillId="8" borderId="9" xfId="3" applyNumberFormat="1" applyFont="1" applyFill="1" applyBorder="1" applyAlignment="1">
      <alignment horizontal="center" vertical="center" wrapText="1"/>
    </xf>
    <xf numFmtId="0" fontId="23" fillId="0" borderId="0" xfId="0" applyFont="1" applyAlignment="1">
      <alignment vertical="center"/>
    </xf>
    <xf numFmtId="0" fontId="24" fillId="0" borderId="1" xfId="0" applyNumberFormat="1" applyFont="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4" fontId="24" fillId="0" borderId="1" xfId="0" applyNumberFormat="1" applyFont="1" applyBorder="1" applyAlignment="1">
      <alignment horizontal="center" vertical="center" wrapText="1"/>
    </xf>
    <xf numFmtId="4" fontId="24" fillId="0" borderId="1" xfId="0" applyNumberFormat="1" applyFont="1" applyFill="1" applyBorder="1" applyAlignment="1">
      <alignment horizontal="center" vertical="center"/>
    </xf>
    <xf numFmtId="4" fontId="24" fillId="0" borderId="1" xfId="2" applyNumberFormat="1" applyFont="1" applyBorder="1" applyAlignment="1">
      <alignment horizontal="right" vertical="center" wrapText="1"/>
    </xf>
    <xf numFmtId="10" fontId="23" fillId="0" borderId="9" xfId="3" applyNumberFormat="1" applyFont="1" applyFill="1" applyBorder="1" applyAlignment="1">
      <alignment horizontal="center" vertical="center" wrapText="1"/>
    </xf>
    <xf numFmtId="0" fontId="24" fillId="0" borderId="0" xfId="0" applyFont="1" applyAlignment="1">
      <alignment horizontal="left" vertical="center"/>
    </xf>
    <xf numFmtId="0" fontId="27"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0" borderId="1" xfId="0" applyNumberFormat="1" applyFont="1" applyBorder="1" applyAlignment="1" applyProtection="1">
      <alignment horizontal="center" vertical="center" wrapText="1"/>
      <protection locked="0"/>
    </xf>
    <xf numFmtId="4" fontId="24" fillId="0" borderId="1" xfId="2" applyNumberFormat="1" applyFont="1" applyFill="1" applyBorder="1" applyAlignment="1">
      <alignment horizontal="right" vertical="center" wrapText="1"/>
    </xf>
    <xf numFmtId="0" fontId="21" fillId="9" borderId="1" xfId="0" applyFont="1" applyFill="1" applyBorder="1" applyAlignment="1">
      <alignment horizontal="center" vertical="center" wrapText="1"/>
    </xf>
    <xf numFmtId="0" fontId="24" fillId="9" borderId="1" xfId="0" applyFont="1" applyFill="1" applyBorder="1" applyAlignment="1">
      <alignment horizontal="left" vertical="center" wrapText="1"/>
    </xf>
    <xf numFmtId="0" fontId="24" fillId="9" borderId="1" xfId="0" applyFont="1" applyFill="1" applyBorder="1" applyAlignment="1">
      <alignment horizontal="center" vertical="center"/>
    </xf>
    <xf numFmtId="4" fontId="24" fillId="9" borderId="1" xfId="0" applyNumberFormat="1" applyFont="1" applyFill="1" applyBorder="1" applyAlignment="1">
      <alignment horizontal="center" vertical="center" wrapText="1"/>
    </xf>
    <xf numFmtId="4" fontId="24" fillId="9" borderId="1" xfId="0" applyNumberFormat="1" applyFont="1" applyFill="1" applyBorder="1" applyAlignment="1">
      <alignment horizontal="center" vertical="center"/>
    </xf>
    <xf numFmtId="4" fontId="24" fillId="9" borderId="1" xfId="2" applyNumberFormat="1" applyFont="1" applyFill="1" applyBorder="1" applyAlignment="1">
      <alignment horizontal="right" vertical="center" wrapText="1"/>
    </xf>
    <xf numFmtId="10" fontId="23" fillId="9" borderId="9" xfId="3" applyNumberFormat="1" applyFont="1" applyFill="1" applyBorder="1" applyAlignment="1">
      <alignment horizontal="center" vertical="center" wrapText="1"/>
    </xf>
    <xf numFmtId="164" fontId="24" fillId="0" borderId="0" xfId="0" applyNumberFormat="1" applyFont="1" applyAlignment="1">
      <alignment vertical="center"/>
    </xf>
    <xf numFmtId="4" fontId="24" fillId="9" borderId="1" xfId="0" applyNumberFormat="1" applyFont="1" applyFill="1" applyBorder="1" applyAlignment="1" applyProtection="1">
      <alignment horizontal="center" vertical="center" wrapText="1"/>
    </xf>
    <xf numFmtId="4" fontId="24" fillId="9" borderId="1" xfId="0" applyNumberFormat="1" applyFont="1" applyFill="1" applyBorder="1" applyAlignment="1" applyProtection="1">
      <alignment horizontal="center" vertical="center" wrapText="1"/>
      <protection locked="0"/>
    </xf>
    <xf numFmtId="0" fontId="21" fillId="0" borderId="1" xfId="0" applyFont="1" applyBorder="1" applyAlignment="1">
      <alignment horizontal="center" vertical="center"/>
    </xf>
    <xf numFmtId="0" fontId="24" fillId="9" borderId="1" xfId="0" applyNumberFormat="1" applyFont="1" applyFill="1" applyBorder="1" applyAlignment="1" applyProtection="1">
      <alignment horizontal="center" vertical="center" wrapText="1"/>
      <protection locked="0"/>
    </xf>
    <xf numFmtId="0" fontId="21" fillId="0" borderId="0" xfId="0" applyFont="1" applyAlignment="1"/>
    <xf numFmtId="0" fontId="24" fillId="0" borderId="0" xfId="0" applyFont="1" applyBorder="1" applyAlignment="1">
      <alignment vertical="center"/>
    </xf>
    <xf numFmtId="49" fontId="24" fillId="6" borderId="11" xfId="0" applyNumberFormat="1" applyFont="1" applyFill="1" applyBorder="1" applyAlignment="1">
      <alignment horizontal="center" vertical="center" wrapText="1"/>
    </xf>
    <xf numFmtId="164" fontId="23" fillId="7" borderId="11" xfId="4" applyFont="1" applyFill="1" applyBorder="1" applyAlignment="1">
      <alignment horizontal="left" vertical="center" wrapText="1"/>
    </xf>
    <xf numFmtId="0" fontId="24" fillId="7" borderId="11" xfId="0" applyFont="1" applyFill="1" applyBorder="1" applyAlignment="1">
      <alignment horizontal="center" vertical="center" wrapText="1"/>
    </xf>
    <xf numFmtId="4" fontId="24" fillId="6" borderId="11" xfId="0" applyNumberFormat="1" applyFont="1" applyFill="1" applyBorder="1" applyAlignment="1" applyProtection="1">
      <alignment horizontal="center" vertical="center" wrapText="1"/>
    </xf>
    <xf numFmtId="4" fontId="26" fillId="7" borderId="11" xfId="0" applyNumberFormat="1" applyFont="1" applyFill="1" applyBorder="1" applyAlignment="1">
      <alignment horizontal="right" vertical="center" wrapText="1"/>
    </xf>
    <xf numFmtId="10" fontId="23" fillId="8" borderId="12" xfId="3" applyNumberFormat="1" applyFont="1" applyFill="1" applyBorder="1" applyAlignment="1">
      <alignment horizontal="center" vertical="center" wrapText="1"/>
    </xf>
    <xf numFmtId="0" fontId="23" fillId="7" borderId="1" xfId="4" applyNumberFormat="1" applyFont="1" applyFill="1" applyBorder="1" applyAlignment="1">
      <alignment horizontal="center" vertical="center" wrapText="1"/>
    </xf>
    <xf numFmtId="4" fontId="23" fillId="7" borderId="1" xfId="4" applyNumberFormat="1" applyFont="1" applyFill="1" applyBorder="1" applyAlignment="1">
      <alignment horizontal="center" vertical="center" wrapText="1"/>
    </xf>
    <xf numFmtId="165" fontId="24" fillId="0" borderId="1" xfId="7" applyNumberFormat="1" applyFont="1" applyBorder="1" applyAlignment="1">
      <alignment horizontal="center" vertical="center" wrapText="1"/>
    </xf>
    <xf numFmtId="0" fontId="25" fillId="0" borderId="1" xfId="4" applyNumberFormat="1" applyFont="1" applyFill="1" applyBorder="1" applyAlignment="1">
      <alignment horizontal="center" vertical="center" wrapText="1"/>
    </xf>
    <xf numFmtId="4" fontId="25" fillId="0" borderId="1" xfId="5" applyNumberFormat="1"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4" fontId="24" fillId="0" borderId="1" xfId="2" applyNumberFormat="1" applyFont="1" applyBorder="1" applyAlignment="1">
      <alignment horizontal="center" vertical="center" wrapText="1"/>
    </xf>
    <xf numFmtId="0" fontId="21" fillId="0" borderId="0" xfId="0" applyFont="1" applyBorder="1"/>
    <xf numFmtId="0" fontId="24" fillId="14" borderId="0" xfId="0" applyFont="1" applyFill="1" applyAlignment="1">
      <alignment vertical="center"/>
    </xf>
    <xf numFmtId="164" fontId="23" fillId="8" borderId="16" xfId="4" applyFont="1" applyFill="1" applyBorder="1" applyAlignment="1">
      <alignment horizontal="right" vertical="center" wrapText="1"/>
    </xf>
    <xf numFmtId="10" fontId="23" fillId="8" borderId="16" xfId="3" applyNumberFormat="1" applyFont="1" applyFill="1" applyBorder="1" applyAlignment="1">
      <alignment horizontal="center" vertical="center" wrapText="1"/>
    </xf>
    <xf numFmtId="164" fontId="23" fillId="0" borderId="15" xfId="4" applyFont="1" applyBorder="1" applyAlignment="1">
      <alignment horizontal="left" vertical="center" wrapText="1"/>
    </xf>
    <xf numFmtId="10" fontId="23" fillId="0" borderId="4" xfId="3" applyNumberFormat="1" applyFont="1" applyFill="1" applyBorder="1" applyAlignment="1">
      <alignment horizontal="left" vertical="center" wrapText="1"/>
    </xf>
    <xf numFmtId="4" fontId="23" fillId="0" borderId="16" xfId="3" applyNumberFormat="1" applyFont="1" applyBorder="1" applyAlignment="1">
      <alignment horizontal="right" vertical="center" wrapText="1"/>
    </xf>
    <xf numFmtId="10" fontId="23" fillId="0" borderId="16" xfId="3" applyNumberFormat="1" applyFont="1" applyBorder="1" applyAlignment="1">
      <alignment vertical="center" wrapText="1"/>
    </xf>
    <xf numFmtId="2" fontId="21" fillId="0" borderId="0" xfId="0" applyNumberFormat="1" applyFont="1"/>
    <xf numFmtId="0" fontId="25" fillId="9" borderId="0" xfId="4"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4" fontId="25" fillId="9" borderId="0" xfId="4" applyNumberFormat="1" applyFont="1" applyFill="1" applyBorder="1" applyAlignment="1">
      <alignment horizontal="center" vertical="center" wrapText="1"/>
    </xf>
    <xf numFmtId="4" fontId="24" fillId="9" borderId="0" xfId="2" applyNumberFormat="1" applyFont="1" applyFill="1" applyBorder="1" applyAlignment="1">
      <alignment horizontal="right" vertical="center" wrapText="1"/>
    </xf>
    <xf numFmtId="164" fontId="25" fillId="9" borderId="35" xfId="4" applyFont="1" applyFill="1" applyBorder="1" applyAlignment="1">
      <alignment vertical="center" wrapText="1"/>
    </xf>
    <xf numFmtId="164" fontId="23" fillId="5" borderId="16" xfId="4" applyFont="1" applyFill="1" applyBorder="1" applyAlignment="1">
      <alignment horizontal="right" vertical="center" wrapText="1"/>
    </xf>
    <xf numFmtId="164" fontId="23" fillId="5" borderId="16" xfId="4" applyFont="1" applyFill="1" applyBorder="1" applyAlignment="1">
      <alignment vertical="center" wrapText="1"/>
    </xf>
    <xf numFmtId="14" fontId="24" fillId="0" borderId="0" xfId="0" applyNumberFormat="1" applyFont="1" applyAlignment="1">
      <alignment horizontal="left" vertical="center" wrapText="1"/>
    </xf>
    <xf numFmtId="164" fontId="25" fillId="0" borderId="0" xfId="4" applyFont="1" applyFill="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wrapText="1"/>
    </xf>
    <xf numFmtId="0" fontId="21" fillId="0" borderId="0" xfId="0" applyFont="1" applyAlignment="1">
      <alignment horizontal="right" vertical="center"/>
    </xf>
    <xf numFmtId="0" fontId="23" fillId="0" borderId="0" xfId="0" applyFont="1" applyAlignment="1" applyProtection="1">
      <alignment horizontal="center" vertical="center"/>
      <protection hidden="1"/>
    </xf>
    <xf numFmtId="165" fontId="21" fillId="0" borderId="0" xfId="0" applyNumberFormat="1" applyFont="1" applyAlignment="1" applyProtection="1">
      <alignment horizontal="center" vertical="center"/>
      <protection hidden="1"/>
    </xf>
    <xf numFmtId="0" fontId="21" fillId="0" borderId="0" xfId="0" applyFont="1" applyAlignment="1" applyProtection="1">
      <alignment horizontal="center" vertical="center"/>
      <protection hidden="1"/>
    </xf>
    <xf numFmtId="44" fontId="25" fillId="0" borderId="0" xfId="2" applyFont="1" applyAlignment="1" applyProtection="1">
      <alignment horizontal="center" vertical="center"/>
      <protection hidden="1"/>
    </xf>
    <xf numFmtId="0" fontId="21" fillId="0" borderId="0" xfId="0" applyFont="1" applyProtection="1">
      <protection hidden="1"/>
    </xf>
    <xf numFmtId="0" fontId="21" fillId="0" borderId="0" xfId="0" applyFont="1" applyAlignment="1" applyProtection="1">
      <protection hidden="1"/>
    </xf>
    <xf numFmtId="0" fontId="23" fillId="0" borderId="0" xfId="0" applyFont="1" applyAlignment="1" applyProtection="1">
      <alignment horizontal="center"/>
      <protection hidden="1"/>
    </xf>
    <xf numFmtId="44" fontId="25" fillId="0" borderId="0" xfId="2" applyFont="1" applyAlignment="1" applyProtection="1">
      <alignment horizontal="center"/>
      <protection hidden="1"/>
    </xf>
    <xf numFmtId="0" fontId="24" fillId="0" borderId="0" xfId="0" applyFont="1" applyAlignment="1" applyProtection="1">
      <protection hidden="1"/>
    </xf>
    <xf numFmtId="0" fontId="24" fillId="0" borderId="0" xfId="0" applyFont="1" applyAlignment="1" applyProtection="1">
      <alignment horizontal="center"/>
      <protection hidden="1"/>
    </xf>
    <xf numFmtId="44" fontId="24" fillId="0" borderId="0" xfId="2" applyFont="1" applyAlignment="1" applyProtection="1">
      <alignment horizontal="center"/>
      <protection hidden="1"/>
    </xf>
    <xf numFmtId="0" fontId="23" fillId="0" borderId="0" xfId="0" applyFont="1" applyAlignment="1" applyProtection="1">
      <alignment horizontal="left"/>
      <protection hidden="1"/>
    </xf>
    <xf numFmtId="44" fontId="24" fillId="0" borderId="0" xfId="2" applyFont="1" applyAlignment="1" applyProtection="1">
      <alignment horizontal="center" vertical="center"/>
      <protection hidden="1"/>
    </xf>
    <xf numFmtId="4" fontId="23" fillId="0" borderId="0" xfId="0" applyNumberFormat="1" applyFont="1" applyFill="1" applyBorder="1" applyAlignment="1" applyProtection="1">
      <alignment horizontal="left" vertical="center"/>
      <protection hidden="1"/>
    </xf>
    <xf numFmtId="49" fontId="23" fillId="0" borderId="0" xfId="0" applyNumberFormat="1" applyFont="1" applyFill="1" applyBorder="1" applyAlignment="1" applyProtection="1">
      <alignment horizontal="center" vertical="center"/>
      <protection hidden="1"/>
    </xf>
    <xf numFmtId="44" fontId="23" fillId="0" borderId="0" xfId="2" applyFont="1" applyFill="1" applyBorder="1" applyAlignment="1" applyProtection="1">
      <alignment horizontal="center" vertical="center"/>
      <protection hidden="1"/>
    </xf>
    <xf numFmtId="0" fontId="23" fillId="0" borderId="0" xfId="0" applyFont="1" applyBorder="1" applyProtection="1">
      <protection hidden="1"/>
    </xf>
    <xf numFmtId="0" fontId="21" fillId="0" borderId="0" xfId="0" applyNumberFormat="1" applyFont="1" applyFill="1" applyBorder="1" applyAlignment="1" applyProtection="1">
      <alignment horizontal="center" vertical="center"/>
      <protection hidden="1"/>
    </xf>
    <xf numFmtId="0" fontId="23" fillId="0" borderId="0" xfId="0" applyFont="1" applyBorder="1" applyAlignment="1" applyProtection="1">
      <alignment horizontal="center"/>
      <protection hidden="1"/>
    </xf>
    <xf numFmtId="0" fontId="21" fillId="0" borderId="0" xfId="0" applyFont="1" applyAlignment="1" applyProtection="1">
      <alignment horizontal="center"/>
      <protection hidden="1"/>
    </xf>
    <xf numFmtId="0" fontId="23" fillId="0" borderId="14" xfId="0" applyFont="1" applyBorder="1" applyAlignment="1" applyProtection="1">
      <alignment horizontal="center"/>
      <protection hidden="1"/>
    </xf>
    <xf numFmtId="0" fontId="23" fillId="0" borderId="16" xfId="0" applyFont="1" applyBorder="1" applyAlignment="1" applyProtection="1">
      <alignment horizontal="center"/>
      <protection hidden="1"/>
    </xf>
    <xf numFmtId="44" fontId="23" fillId="0" borderId="4" xfId="2" applyFont="1" applyBorder="1" applyAlignment="1" applyProtection="1">
      <alignment horizontal="center"/>
      <protection hidden="1"/>
    </xf>
    <xf numFmtId="0" fontId="23" fillId="0" borderId="17" xfId="0" applyFont="1" applyBorder="1" applyAlignment="1" applyProtection="1">
      <alignment horizontal="center" vertical="center"/>
      <protection hidden="1"/>
    </xf>
    <xf numFmtId="164" fontId="23" fillId="0" borderId="18" xfId="0" applyNumberFormat="1" applyFont="1" applyBorder="1" applyAlignment="1" applyProtection="1">
      <alignment horizontal="center" vertical="center"/>
      <protection hidden="1"/>
    </xf>
    <xf numFmtId="44" fontId="23" fillId="0" borderId="18" xfId="2" applyFont="1" applyBorder="1" applyAlignment="1" applyProtection="1">
      <alignment horizontal="center" vertical="center"/>
      <protection hidden="1"/>
    </xf>
    <xf numFmtId="44" fontId="23" fillId="11" borderId="17" xfId="2" applyFont="1" applyFill="1" applyBorder="1" applyAlignment="1" applyProtection="1">
      <alignment horizontal="center"/>
      <protection hidden="1"/>
    </xf>
    <xf numFmtId="0" fontId="21" fillId="0" borderId="0" xfId="0" applyFont="1" applyFill="1"/>
    <xf numFmtId="44" fontId="23" fillId="11" borderId="21" xfId="2" applyFont="1" applyFill="1" applyBorder="1" applyAlignment="1" applyProtection="1">
      <alignment horizontal="center"/>
      <protection hidden="1"/>
    </xf>
    <xf numFmtId="44" fontId="23" fillId="3" borderId="16" xfId="2" applyFont="1" applyFill="1" applyBorder="1" applyAlignment="1" applyProtection="1">
      <alignment horizontal="center"/>
      <protection hidden="1"/>
    </xf>
    <xf numFmtId="14" fontId="21" fillId="0" borderId="0" xfId="0" applyNumberFormat="1" applyFont="1" applyAlignment="1">
      <alignment horizontal="left"/>
    </xf>
    <xf numFmtId="10" fontId="21" fillId="0" borderId="0" xfId="0" applyNumberFormat="1" applyFont="1"/>
    <xf numFmtId="0" fontId="28" fillId="0" borderId="0" xfId="0" applyFont="1"/>
    <xf numFmtId="44" fontId="25" fillId="0" borderId="0" xfId="2" applyFont="1"/>
    <xf numFmtId="44" fontId="28" fillId="0" borderId="0" xfId="2" applyFont="1"/>
    <xf numFmtId="44" fontId="28" fillId="0" borderId="0" xfId="0" applyNumberFormat="1" applyFont="1"/>
    <xf numFmtId="0" fontId="24" fillId="0" borderId="0" xfId="8" applyFont="1"/>
    <xf numFmtId="44" fontId="25" fillId="0" borderId="0" xfId="2" applyFont="1" applyAlignment="1">
      <alignment wrapText="1"/>
    </xf>
    <xf numFmtId="0" fontId="21" fillId="0" borderId="42" xfId="0" applyFont="1" applyBorder="1"/>
    <xf numFmtId="0" fontId="28" fillId="0" borderId="43" xfId="0" applyFont="1" applyBorder="1"/>
    <xf numFmtId="0" fontId="21" fillId="0" borderId="44" xfId="0" applyFont="1" applyBorder="1"/>
    <xf numFmtId="0" fontId="21" fillId="0" borderId="45" xfId="0" applyFont="1" applyBorder="1"/>
    <xf numFmtId="0" fontId="21" fillId="0" borderId="22" xfId="0" applyFont="1" applyBorder="1"/>
    <xf numFmtId="0" fontId="21" fillId="0" borderId="25" xfId="0" applyFont="1" applyBorder="1"/>
    <xf numFmtId="0" fontId="21" fillId="0" borderId="5" xfId="0" applyFont="1" applyBorder="1"/>
    <xf numFmtId="0" fontId="21" fillId="0" borderId="46" xfId="0" applyFont="1" applyBorder="1"/>
    <xf numFmtId="0" fontId="21" fillId="0" borderId="1" xfId="0" applyFont="1" applyBorder="1"/>
    <xf numFmtId="44" fontId="21" fillId="0" borderId="9" xfId="0" applyNumberFormat="1" applyFont="1" applyBorder="1"/>
    <xf numFmtId="44" fontId="21" fillId="0" borderId="19" xfId="0" applyNumberFormat="1" applyFont="1" applyBorder="1"/>
    <xf numFmtId="0" fontId="21" fillId="0" borderId="47" xfId="0" applyFont="1" applyBorder="1"/>
    <xf numFmtId="0" fontId="21" fillId="0" borderId="41" xfId="0" applyFont="1" applyBorder="1"/>
    <xf numFmtId="0" fontId="21" fillId="0" borderId="9" xfId="0" applyFont="1" applyBorder="1"/>
    <xf numFmtId="0" fontId="21" fillId="0" borderId="19" xfId="0" applyFont="1" applyBorder="1"/>
    <xf numFmtId="0" fontId="21" fillId="0" borderId="13" xfId="0" applyFont="1" applyBorder="1"/>
    <xf numFmtId="0" fontId="28" fillId="0" borderId="32" xfId="0" applyFont="1" applyBorder="1"/>
    <xf numFmtId="44" fontId="28" fillId="0" borderId="24" xfId="0" applyNumberFormat="1" applyFont="1" applyBorder="1"/>
    <xf numFmtId="44" fontId="28" fillId="0" borderId="21" xfId="0" applyNumberFormat="1" applyFont="1" applyBorder="1"/>
    <xf numFmtId="0" fontId="26" fillId="0" borderId="0" xfId="0" applyFont="1"/>
    <xf numFmtId="14" fontId="21" fillId="0" borderId="0" xfId="0" applyNumberFormat="1" applyFont="1"/>
    <xf numFmtId="10" fontId="0" fillId="0" borderId="0" xfId="3" applyNumberFormat="1" applyFont="1"/>
    <xf numFmtId="166" fontId="21" fillId="0" borderId="1" xfId="0" applyNumberFormat="1" applyFont="1" applyBorder="1"/>
    <xf numFmtId="2" fontId="21" fillId="0" borderId="9" xfId="0" applyNumberFormat="1" applyFont="1" applyBorder="1"/>
    <xf numFmtId="0" fontId="21" fillId="0" borderId="23" xfId="0" applyFont="1" applyBorder="1"/>
    <xf numFmtId="0" fontId="21" fillId="0" borderId="29" xfId="0" applyFont="1" applyBorder="1" applyAlignment="1">
      <alignment wrapText="1"/>
    </xf>
    <xf numFmtId="0" fontId="21" fillId="0" borderId="29" xfId="0" applyFont="1" applyBorder="1"/>
    <xf numFmtId="166" fontId="21" fillId="0" borderId="29" xfId="0" applyNumberFormat="1" applyFont="1" applyBorder="1"/>
    <xf numFmtId="2" fontId="21" fillId="0" borderId="24" xfId="0" applyNumberFormat="1" applyFont="1" applyBorder="1"/>
    <xf numFmtId="0" fontId="21" fillId="0" borderId="1" xfId="0" applyFont="1" applyBorder="1" applyAlignment="1">
      <alignment wrapText="1"/>
    </xf>
    <xf numFmtId="44" fontId="21" fillId="0" borderId="0" xfId="2" applyFont="1"/>
    <xf numFmtId="0" fontId="26" fillId="0" borderId="22" xfId="0" applyFont="1" applyBorder="1"/>
    <xf numFmtId="0" fontId="26" fillId="0" borderId="25" xfId="0" applyFont="1" applyBorder="1"/>
    <xf numFmtId="44" fontId="26" fillId="0" borderId="5" xfId="2" applyFont="1" applyBorder="1"/>
    <xf numFmtId="0" fontId="26" fillId="0" borderId="25" xfId="0" applyFont="1" applyBorder="1" applyAlignment="1">
      <alignment wrapText="1"/>
    </xf>
    <xf numFmtId="0" fontId="26" fillId="0" borderId="6" xfId="0" applyFont="1" applyBorder="1"/>
    <xf numFmtId="0" fontId="26" fillId="0" borderId="0" xfId="0" applyFont="1" applyBorder="1"/>
    <xf numFmtId="44" fontId="26" fillId="0" borderId="0" xfId="2" applyFont="1" applyBorder="1"/>
    <xf numFmtId="44" fontId="21" fillId="0" borderId="0" xfId="2" applyFont="1" applyBorder="1"/>
    <xf numFmtId="14" fontId="21" fillId="0" borderId="0" xfId="0" applyNumberFormat="1" applyFont="1" applyBorder="1" applyAlignment="1">
      <alignment horizontal="left"/>
    </xf>
    <xf numFmtId="0" fontId="29" fillId="0" borderId="0" xfId="0" applyFont="1"/>
    <xf numFmtId="0" fontId="30" fillId="0" borderId="0" xfId="0" applyFont="1"/>
    <xf numFmtId="0" fontId="20" fillId="0" borderId="0" xfId="0" applyFont="1" applyFill="1" applyAlignment="1">
      <alignment horizontal="center"/>
    </xf>
    <xf numFmtId="10" fontId="20" fillId="0" borderId="0" xfId="3" applyNumberFormat="1" applyFont="1" applyFill="1"/>
    <xf numFmtId="0" fontId="29" fillId="0" borderId="0" xfId="0" applyFont="1" applyFill="1"/>
    <xf numFmtId="0" fontId="20" fillId="0" borderId="0" xfId="0" applyFont="1"/>
    <xf numFmtId="44" fontId="30" fillId="0" borderId="0" xfId="2" applyFont="1" applyAlignment="1">
      <alignment horizontal="center"/>
    </xf>
    <xf numFmtId="10" fontId="30" fillId="0" borderId="0" xfId="3" applyNumberFormat="1" applyFont="1"/>
    <xf numFmtId="44" fontId="31" fillId="0" borderId="0" xfId="2" applyFont="1"/>
    <xf numFmtId="0" fontId="32" fillId="0" borderId="0" xfId="0" applyFont="1" applyAlignment="1">
      <alignment horizontal="right"/>
    </xf>
    <xf numFmtId="44" fontId="32" fillId="0" borderId="0" xfId="2" applyFont="1"/>
    <xf numFmtId="10" fontId="32" fillId="0" borderId="0" xfId="3" applyNumberFormat="1" applyFont="1"/>
    <xf numFmtId="10" fontId="21" fillId="0" borderId="0" xfId="3" applyNumberFormat="1" applyFont="1"/>
    <xf numFmtId="10" fontId="31" fillId="0" borderId="0" xfId="3" applyNumberFormat="1" applyFont="1"/>
    <xf numFmtId="0" fontId="26" fillId="0" borderId="0" xfId="0" applyFont="1" applyBorder="1" applyAlignment="1">
      <alignment horizontal="right"/>
    </xf>
    <xf numFmtId="0" fontId="34" fillId="0" borderId="0" xfId="0" applyFont="1"/>
    <xf numFmtId="10" fontId="34" fillId="0" borderId="0" xfId="0" applyNumberFormat="1" applyFont="1"/>
    <xf numFmtId="10" fontId="29" fillId="0" borderId="0" xfId="0" applyNumberFormat="1" applyFont="1"/>
    <xf numFmtId="0" fontId="29" fillId="4" borderId="31" xfId="0" applyFont="1" applyFill="1" applyBorder="1"/>
    <xf numFmtId="0" fontId="20" fillId="4" borderId="33" xfId="0" applyFont="1" applyFill="1" applyBorder="1"/>
    <xf numFmtId="0" fontId="29" fillId="4" borderId="33" xfId="0" applyFont="1" applyFill="1" applyBorder="1"/>
    <xf numFmtId="0" fontId="29" fillId="4" borderId="49" xfId="0" applyFont="1" applyFill="1" applyBorder="1"/>
    <xf numFmtId="0" fontId="31" fillId="0" borderId="47" xfId="0" applyFont="1" applyBorder="1" applyAlignment="1">
      <alignment horizontal="center"/>
    </xf>
    <xf numFmtId="0" fontId="31" fillId="0" borderId="40" xfId="0" applyFont="1" applyBorder="1" applyAlignment="1">
      <alignment wrapText="1"/>
    </xf>
    <xf numFmtId="10" fontId="31" fillId="0" borderId="40" xfId="3" applyNumberFormat="1" applyFont="1" applyBorder="1"/>
    <xf numFmtId="166" fontId="31" fillId="0" borderId="53" xfId="0" applyNumberFormat="1" applyFont="1" applyBorder="1"/>
    <xf numFmtId="0" fontId="29" fillId="0" borderId="47" xfId="0" applyFont="1" applyBorder="1" applyAlignment="1">
      <alignment horizontal="center"/>
    </xf>
    <xf numFmtId="0" fontId="29" fillId="0" borderId="40" xfId="0" applyFont="1" applyBorder="1" applyAlignment="1">
      <alignment wrapText="1"/>
    </xf>
    <xf numFmtId="10" fontId="29" fillId="0" borderId="40" xfId="3" applyNumberFormat="1" applyFont="1" applyBorder="1"/>
    <xf numFmtId="166" fontId="29" fillId="0" borderId="53" xfId="0" applyNumberFormat="1" applyFont="1" applyBorder="1"/>
    <xf numFmtId="0" fontId="29" fillId="0" borderId="54" xfId="0" applyFont="1" applyBorder="1" applyAlignment="1">
      <alignment horizontal="center"/>
    </xf>
    <xf numFmtId="0" fontId="29" fillId="0" borderId="55" xfId="0" applyFont="1" applyBorder="1" applyAlignment="1">
      <alignment wrapText="1"/>
    </xf>
    <xf numFmtId="10" fontId="29" fillId="0" borderId="55" xfId="3" applyNumberFormat="1" applyFont="1" applyBorder="1"/>
    <xf numFmtId="166" fontId="29" fillId="0" borderId="56" xfId="0" applyNumberFormat="1" applyFont="1" applyBorder="1"/>
    <xf numFmtId="0" fontId="29" fillId="0" borderId="51" xfId="0" applyFont="1" applyBorder="1" applyAlignment="1">
      <alignment horizontal="center"/>
    </xf>
    <xf numFmtId="0" fontId="29" fillId="0" borderId="50" xfId="0" applyFont="1" applyBorder="1" applyAlignment="1">
      <alignment wrapText="1"/>
    </xf>
    <xf numFmtId="10" fontId="29" fillId="0" borderId="50" xfId="3" applyNumberFormat="1" applyFont="1" applyBorder="1"/>
    <xf numFmtId="166" fontId="29" fillId="0" borderId="38" xfId="0" applyNumberFormat="1" applyFont="1" applyBorder="1"/>
    <xf numFmtId="0" fontId="29" fillId="4" borderId="31" xfId="0" applyFont="1" applyFill="1" applyBorder="1" applyAlignment="1">
      <alignment horizontal="center"/>
    </xf>
    <xf numFmtId="0" fontId="29" fillId="0" borderId="51" xfId="0" applyFont="1" applyBorder="1"/>
    <xf numFmtId="0" fontId="29" fillId="0" borderId="0" xfId="0" applyFont="1" applyBorder="1"/>
    <xf numFmtId="0" fontId="29" fillId="0" borderId="14" xfId="0" applyFont="1" applyBorder="1"/>
    <xf numFmtId="0" fontId="20" fillId="0" borderId="15" xfId="0" applyFont="1" applyBorder="1"/>
    <xf numFmtId="10" fontId="20" fillId="0" borderId="15" xfId="0" applyNumberFormat="1" applyFont="1" applyBorder="1"/>
    <xf numFmtId="0" fontId="29" fillId="0" borderId="4" xfId="0" applyFont="1" applyBorder="1"/>
    <xf numFmtId="14" fontId="0" fillId="0" borderId="0" xfId="0" applyNumberFormat="1" applyBorder="1" applyAlignment="1">
      <alignment horizontal="left"/>
    </xf>
    <xf numFmtId="0" fontId="5" fillId="10" borderId="1" xfId="0" applyFont="1" applyFill="1" applyBorder="1" applyAlignment="1">
      <alignment horizontal="left" vertical="top" wrapText="1"/>
    </xf>
    <xf numFmtId="0" fontId="5" fillId="10" borderId="1" xfId="0" applyFont="1" applyFill="1" applyBorder="1" applyAlignment="1">
      <alignment horizontal="center" vertical="center" wrapText="1"/>
    </xf>
    <xf numFmtId="0" fontId="35" fillId="0" borderId="31" xfId="0" applyFont="1" applyBorder="1" applyAlignment="1" applyProtection="1">
      <alignment horizontal="center" wrapText="1"/>
      <protection hidden="1"/>
    </xf>
    <xf numFmtId="0" fontId="35" fillId="0" borderId="17" xfId="0" applyFont="1" applyBorder="1" applyAlignment="1" applyProtection="1">
      <alignment horizontal="center" wrapText="1"/>
      <protection hidden="1"/>
    </xf>
    <xf numFmtId="44" fontId="35" fillId="11" borderId="26" xfId="2" applyFont="1" applyFill="1" applyBorder="1" applyAlignment="1" applyProtection="1">
      <alignment wrapText="1"/>
      <protection hidden="1"/>
    </xf>
    <xf numFmtId="44" fontId="35" fillId="11" borderId="30" xfId="2" applyFont="1" applyFill="1" applyBorder="1" applyAlignment="1" applyProtection="1">
      <alignment wrapText="1"/>
      <protection hidden="1"/>
    </xf>
    <xf numFmtId="164" fontId="36" fillId="11" borderId="23" xfId="0" applyNumberFormat="1" applyFont="1" applyFill="1" applyBorder="1" applyAlignment="1" applyProtection="1">
      <alignment wrapText="1"/>
      <protection hidden="1"/>
    </xf>
    <xf numFmtId="44" fontId="35" fillId="3" borderId="24" xfId="2" applyFont="1" applyFill="1" applyBorder="1" applyAlignment="1" applyProtection="1">
      <alignment wrapText="1"/>
      <protection hidden="1"/>
    </xf>
    <xf numFmtId="164" fontId="35" fillId="3" borderId="38" xfId="0" applyNumberFormat="1" applyFont="1" applyFill="1" applyBorder="1" applyAlignment="1" applyProtection="1">
      <alignment wrapText="1"/>
      <protection hidden="1"/>
    </xf>
    <xf numFmtId="0" fontId="37" fillId="0" borderId="39" xfId="0" applyFont="1" applyBorder="1" applyAlignment="1" applyProtection="1">
      <alignment horizontal="center" wrapText="1"/>
      <protection hidden="1"/>
    </xf>
    <xf numFmtId="9" fontId="37" fillId="12" borderId="25" xfId="0" applyNumberFormat="1" applyFont="1" applyFill="1" applyBorder="1" applyAlignment="1" applyProtection="1">
      <alignment horizontal="center" wrapText="1"/>
      <protection hidden="1"/>
    </xf>
    <xf numFmtId="164" fontId="37" fillId="0" borderId="1" xfId="0" applyNumberFormat="1" applyFont="1" applyBorder="1" applyAlignment="1" applyProtection="1">
      <alignment horizontal="center" wrapText="1"/>
      <protection hidden="1"/>
    </xf>
    <xf numFmtId="9" fontId="37" fillId="13" borderId="1" xfId="0" applyNumberFormat="1" applyFont="1" applyFill="1" applyBorder="1" applyAlignment="1" applyProtection="1">
      <alignment horizontal="center" wrapText="1"/>
      <protection hidden="1"/>
    </xf>
    <xf numFmtId="9" fontId="37" fillId="12" borderId="1" xfId="0" applyNumberFormat="1" applyFont="1" applyFill="1" applyBorder="1" applyAlignment="1" applyProtection="1">
      <alignment horizontal="center" wrapText="1"/>
      <protection hidden="1"/>
    </xf>
    <xf numFmtId="9" fontId="37" fillId="0" borderId="1" xfId="0" applyNumberFormat="1" applyFont="1" applyFill="1" applyBorder="1" applyAlignment="1" applyProtection="1">
      <alignment horizontal="center" wrapText="1"/>
      <protection hidden="1"/>
    </xf>
    <xf numFmtId="0" fontId="37" fillId="0" borderId="1" xfId="0" applyFont="1" applyBorder="1" applyAlignment="1" applyProtection="1">
      <alignment horizontal="center" wrapText="1"/>
      <protection hidden="1"/>
    </xf>
    <xf numFmtId="0" fontId="37" fillId="0" borderId="0" xfId="0" applyFont="1"/>
    <xf numFmtId="164" fontId="37" fillId="11" borderId="22" xfId="0" applyNumberFormat="1" applyFont="1" applyFill="1" applyBorder="1" applyAlignment="1" applyProtection="1">
      <alignment horizontal="center" wrapText="1"/>
      <protection hidden="1"/>
    </xf>
    <xf numFmtId="0" fontId="38" fillId="0" borderId="16" xfId="0" applyFont="1" applyBorder="1" applyAlignment="1" applyProtection="1">
      <alignment horizontal="center" vertical="center" wrapText="1"/>
      <protection hidden="1"/>
    </xf>
    <xf numFmtId="9" fontId="37" fillId="0" borderId="18" xfId="0" applyNumberFormat="1" applyFont="1" applyBorder="1" applyAlignment="1" applyProtection="1">
      <alignment horizontal="right" wrapText="1"/>
      <protection hidden="1"/>
    </xf>
    <xf numFmtId="44" fontId="39" fillId="0" borderId="19" xfId="2" applyFont="1" applyBorder="1" applyAlignment="1" applyProtection="1">
      <alignment horizontal="right" wrapText="1"/>
      <protection hidden="1"/>
    </xf>
    <xf numFmtId="9" fontId="37" fillId="0" borderId="19" xfId="0" applyNumberFormat="1" applyFont="1" applyBorder="1" applyAlignment="1" applyProtection="1">
      <alignment horizontal="right" wrapText="1"/>
      <protection hidden="1"/>
    </xf>
    <xf numFmtId="164" fontId="38" fillId="11" borderId="16" xfId="0" applyNumberFormat="1" applyFont="1" applyFill="1" applyBorder="1" applyAlignment="1" applyProtection="1">
      <alignment horizontal="center" wrapText="1"/>
      <protection hidden="1"/>
    </xf>
    <xf numFmtId="43" fontId="35" fillId="11" borderId="16" xfId="1" applyFont="1" applyFill="1" applyBorder="1" applyAlignment="1" applyProtection="1">
      <alignment wrapText="1"/>
      <protection hidden="1"/>
    </xf>
    <xf numFmtId="43" fontId="35" fillId="3" borderId="16" xfId="1" applyFont="1" applyFill="1" applyBorder="1" applyAlignment="1" applyProtection="1">
      <alignment wrapText="1"/>
      <protection hidden="1"/>
    </xf>
    <xf numFmtId="14" fontId="37" fillId="0" borderId="0" xfId="0" applyNumberFormat="1" applyFont="1"/>
    <xf numFmtId="0" fontId="37" fillId="0" borderId="52" xfId="0" applyFont="1" applyBorder="1" applyAlignment="1" applyProtection="1">
      <alignment horizontal="center" wrapText="1"/>
      <protection hidden="1"/>
    </xf>
    <xf numFmtId="9" fontId="37" fillId="12" borderId="37" xfId="0" applyNumberFormat="1" applyFont="1" applyFill="1" applyBorder="1" applyAlignment="1" applyProtection="1">
      <alignment horizontal="center" wrapText="1"/>
      <protection hidden="1"/>
    </xf>
    <xf numFmtId="164" fontId="37" fillId="0" borderId="41" xfId="0" applyNumberFormat="1" applyFont="1" applyBorder="1" applyAlignment="1" applyProtection="1">
      <alignment horizontal="center" wrapText="1"/>
      <protection hidden="1"/>
    </xf>
    <xf numFmtId="9" fontId="37" fillId="13" borderId="41" xfId="0" applyNumberFormat="1" applyFont="1" applyFill="1" applyBorder="1" applyAlignment="1" applyProtection="1">
      <alignment horizontal="center" wrapText="1"/>
      <protection hidden="1"/>
    </xf>
    <xf numFmtId="9" fontId="37" fillId="12" borderId="41" xfId="0" applyNumberFormat="1" applyFont="1" applyFill="1" applyBorder="1" applyAlignment="1" applyProtection="1">
      <alignment horizontal="center" wrapText="1"/>
      <protection hidden="1"/>
    </xf>
    <xf numFmtId="0" fontId="37" fillId="0" borderId="41" xfId="0" applyFont="1" applyBorder="1" applyAlignment="1" applyProtection="1">
      <alignment horizontal="center" wrapText="1"/>
      <protection hidden="1"/>
    </xf>
    <xf numFmtId="44" fontId="35" fillId="0" borderId="17" xfId="2" applyFont="1" applyBorder="1" applyAlignment="1" applyProtection="1">
      <alignment horizontal="center" wrapText="1"/>
      <protection hidden="1"/>
    </xf>
    <xf numFmtId="0" fontId="21" fillId="10" borderId="1" xfId="6" applyFont="1" applyFill="1" applyBorder="1" applyAlignment="1">
      <alignment horizontal="center" vertical="center" wrapText="1"/>
    </xf>
    <xf numFmtId="49" fontId="24" fillId="0" borderId="1" xfId="0" applyNumberFormat="1" applyFont="1" applyFill="1" applyBorder="1" applyAlignment="1" applyProtection="1">
      <alignment horizontal="center" vertical="center" wrapText="1"/>
      <protection locked="0"/>
    </xf>
    <xf numFmtId="49" fontId="24" fillId="0" borderId="1" xfId="0" applyNumberFormat="1" applyFont="1" applyFill="1" applyBorder="1" applyAlignment="1">
      <alignment horizontal="center" vertical="center"/>
    </xf>
    <xf numFmtId="0" fontId="26" fillId="4" borderId="2" xfId="0" applyFont="1" applyFill="1" applyBorder="1"/>
    <xf numFmtId="0" fontId="26" fillId="4" borderId="57" xfId="0" applyFont="1" applyFill="1" applyBorder="1"/>
    <xf numFmtId="0" fontId="26" fillId="4" borderId="36" xfId="0" applyFont="1" applyFill="1" applyBorder="1"/>
    <xf numFmtId="0" fontId="40" fillId="0" borderId="0" xfId="0" applyFont="1"/>
    <xf numFmtId="0" fontId="0" fillId="0" borderId="0" xfId="0" applyAlignment="1">
      <alignment horizontal="center"/>
    </xf>
    <xf numFmtId="0" fontId="0" fillId="0" borderId="0" xfId="0" applyAlignment="1">
      <alignment horizontal="center"/>
    </xf>
    <xf numFmtId="0" fontId="41" fillId="3" borderId="10" xfId="0" applyFont="1" applyFill="1" applyBorder="1" applyAlignment="1">
      <alignment horizontal="left" vertical="top"/>
    </xf>
    <xf numFmtId="0" fontId="42" fillId="3" borderId="10" xfId="0" applyFont="1" applyFill="1" applyBorder="1" applyAlignment="1">
      <alignment horizontal="left" vertical="top" wrapText="1"/>
    </xf>
    <xf numFmtId="0" fontId="42" fillId="3" borderId="10" xfId="0" applyFont="1" applyFill="1" applyBorder="1" applyAlignment="1">
      <alignment horizontal="center" vertical="top" wrapText="1"/>
    </xf>
    <xf numFmtId="164" fontId="42" fillId="3" borderId="10" xfId="4" applyFont="1" applyFill="1" applyBorder="1" applyAlignment="1">
      <alignment horizontal="right" vertical="top" wrapText="1"/>
    </xf>
    <xf numFmtId="0" fontId="41" fillId="15" borderId="1" xfId="0" applyFont="1" applyFill="1" applyBorder="1" applyAlignment="1">
      <alignment horizontal="left" vertical="top"/>
    </xf>
    <xf numFmtId="0" fontId="42" fillId="15" borderId="1" xfId="0" applyFont="1" applyFill="1" applyBorder="1" applyAlignment="1">
      <alignment horizontal="left" vertical="top" wrapText="1"/>
    </xf>
    <xf numFmtId="164" fontId="42" fillId="15" borderId="1" xfId="4" applyFont="1" applyFill="1" applyBorder="1" applyAlignment="1">
      <alignment horizontal="left" vertical="top" wrapText="1"/>
    </xf>
    <xf numFmtId="0" fontId="16" fillId="10" borderId="11" xfId="0" applyFont="1" applyFill="1" applyBorder="1" applyAlignment="1">
      <alignment horizontal="left" vertical="top" wrapText="1"/>
    </xf>
    <xf numFmtId="0" fontId="16" fillId="10" borderId="11" xfId="0" applyFont="1" applyFill="1" applyBorder="1" applyAlignment="1">
      <alignment horizontal="left" vertical="top"/>
    </xf>
    <xf numFmtId="0" fontId="16" fillId="0" borderId="7" xfId="0" applyFont="1" applyBorder="1" applyAlignment="1">
      <alignment wrapText="1"/>
    </xf>
    <xf numFmtId="0" fontId="16" fillId="10" borderId="11" xfId="0" applyFont="1" applyFill="1" applyBorder="1" applyAlignment="1">
      <alignment horizontal="center" vertical="top" wrapText="1"/>
    </xf>
    <xf numFmtId="164" fontId="16" fillId="10" borderId="11" xfId="4" applyFont="1" applyFill="1" applyBorder="1" applyAlignment="1">
      <alignment horizontal="center" vertical="top" wrapText="1"/>
    </xf>
    <xf numFmtId="164" fontId="16" fillId="10" borderId="11" xfId="4" applyFont="1" applyFill="1" applyBorder="1" applyAlignment="1">
      <alignment horizontal="right" vertical="top" wrapText="1"/>
    </xf>
    <xf numFmtId="0" fontId="16" fillId="10" borderId="1" xfId="0" applyFont="1" applyFill="1" applyBorder="1" applyAlignment="1">
      <alignment horizontal="left" vertical="top" wrapText="1"/>
    </xf>
    <xf numFmtId="0" fontId="16" fillId="10" borderId="1" xfId="0" applyFont="1" applyFill="1" applyBorder="1" applyAlignment="1">
      <alignment horizontal="left" vertical="top"/>
    </xf>
    <xf numFmtId="0" fontId="16" fillId="0" borderId="41" xfId="0" applyFont="1" applyBorder="1" applyAlignment="1">
      <alignment wrapText="1"/>
    </xf>
    <xf numFmtId="0" fontId="16" fillId="10" borderId="1" xfId="0" applyFont="1" applyFill="1" applyBorder="1" applyAlignment="1">
      <alignment horizontal="center" vertical="top" wrapText="1"/>
    </xf>
    <xf numFmtId="164" fontId="16" fillId="10" borderId="1" xfId="4" applyFont="1" applyFill="1" applyBorder="1" applyAlignment="1">
      <alignment horizontal="center" vertical="top" wrapText="1"/>
    </xf>
    <xf numFmtId="164" fontId="16" fillId="10" borderId="1" xfId="4" applyFont="1" applyFill="1" applyBorder="1" applyAlignment="1">
      <alignment horizontal="right" vertical="top" wrapText="1"/>
    </xf>
    <xf numFmtId="0" fontId="42" fillId="15" borderId="11" xfId="0" applyFont="1" applyFill="1" applyBorder="1" applyAlignment="1">
      <alignment horizontal="left" vertical="top" wrapText="1"/>
    </xf>
    <xf numFmtId="0" fontId="41" fillId="15" borderId="11" xfId="0" applyFont="1" applyFill="1" applyBorder="1" applyAlignment="1">
      <alignment horizontal="left" vertical="top"/>
    </xf>
    <xf numFmtId="0" fontId="42" fillId="15" borderId="11" xfId="0" applyFont="1" applyFill="1" applyBorder="1" applyAlignment="1">
      <alignment horizontal="center" vertical="top" wrapText="1"/>
    </xf>
    <xf numFmtId="164" fontId="42" fillId="15" borderId="11" xfId="4" applyFont="1" applyFill="1" applyBorder="1" applyAlignment="1">
      <alignment horizontal="right" vertical="top" wrapText="1"/>
    </xf>
    <xf numFmtId="0" fontId="41" fillId="3" borderId="48" xfId="0" applyFont="1" applyFill="1" applyBorder="1" applyAlignment="1">
      <alignment horizontal="left" vertical="top"/>
    </xf>
    <xf numFmtId="0" fontId="42" fillId="3" borderId="48" xfId="0" applyFont="1" applyFill="1" applyBorder="1" applyAlignment="1">
      <alignment horizontal="left" vertical="top" wrapText="1"/>
    </xf>
    <xf numFmtId="0" fontId="42" fillId="3" borderId="48" xfId="0" applyFont="1" applyFill="1" applyBorder="1" applyAlignment="1">
      <alignment horizontal="center" vertical="top" wrapText="1"/>
    </xf>
    <xf numFmtId="164" fontId="42" fillId="3" borderId="48" xfId="4" applyFont="1" applyFill="1" applyBorder="1" applyAlignment="1">
      <alignment horizontal="right" vertical="top" wrapText="1"/>
    </xf>
    <xf numFmtId="0" fontId="42" fillId="15" borderId="1" xfId="0" applyFont="1" applyFill="1" applyBorder="1" applyAlignment="1">
      <alignment horizontal="center" vertical="top" wrapText="1"/>
    </xf>
    <xf numFmtId="164" fontId="42" fillId="15" borderId="1" xfId="4" applyFont="1" applyFill="1" applyBorder="1" applyAlignment="1">
      <alignment horizontal="right" vertical="top" wrapText="1"/>
    </xf>
    <xf numFmtId="0" fontId="42" fillId="10" borderId="1" xfId="0" applyFont="1" applyFill="1" applyBorder="1" applyAlignment="1">
      <alignment horizontal="left" vertical="top"/>
    </xf>
    <xf numFmtId="0" fontId="0" fillId="0" borderId="0" xfId="0" applyAlignment="1"/>
    <xf numFmtId="164" fontId="0" fillId="0" borderId="0" xfId="4" applyFont="1" applyAlignment="1">
      <alignment horizontal="right"/>
    </xf>
    <xf numFmtId="2" fontId="0" fillId="0" borderId="0" xfId="4" applyNumberFormat="1" applyFont="1" applyAlignment="1"/>
    <xf numFmtId="2" fontId="0" fillId="0" borderId="0" xfId="4" applyNumberFormat="1" applyFont="1" applyAlignment="1">
      <alignment horizontal="centerContinuous"/>
    </xf>
    <xf numFmtId="0" fontId="43" fillId="0" borderId="8" xfId="0" applyFont="1" applyFill="1" applyBorder="1" applyAlignment="1">
      <alignment horizontal="center" vertical="center" wrapText="1"/>
    </xf>
    <xf numFmtId="0" fontId="43" fillId="0" borderId="0" xfId="0" applyFont="1" applyAlignment="1">
      <alignment horizontal="center" vertical="center" wrapText="1"/>
    </xf>
    <xf numFmtId="0" fontId="43" fillId="0" borderId="2" xfId="0" applyFont="1" applyBorder="1" applyAlignment="1">
      <alignment horizontal="center" vertical="center" wrapText="1"/>
    </xf>
    <xf numFmtId="0" fontId="43" fillId="0" borderId="6" xfId="0" applyFont="1" applyBorder="1" applyAlignment="1">
      <alignment horizontal="center" vertical="center" wrapText="1"/>
    </xf>
    <xf numFmtId="0" fontId="43" fillId="6" borderId="8"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9" borderId="8" xfId="0"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7" borderId="8" xfId="1" applyNumberFormat="1" applyFont="1" applyFill="1" applyBorder="1" applyAlignment="1">
      <alignment horizontal="center" vertical="center" wrapText="1"/>
    </xf>
    <xf numFmtId="0" fontId="43" fillId="0" borderId="8" xfId="1" applyNumberFormat="1" applyFont="1" applyFill="1" applyBorder="1" applyAlignment="1">
      <alignment horizontal="center" vertical="center" wrapText="1"/>
    </xf>
    <xf numFmtId="0" fontId="43" fillId="9" borderId="34" xfId="1" applyNumberFormat="1" applyFont="1" applyFill="1" applyBorder="1" applyAlignment="1">
      <alignment horizontal="center" vertical="center" wrapText="1"/>
    </xf>
    <xf numFmtId="0" fontId="40" fillId="0" borderId="0" xfId="0" applyFont="1" applyAlignment="1">
      <alignment horizontal="center" vertical="center"/>
    </xf>
    <xf numFmtId="167" fontId="21" fillId="0" borderId="0" xfId="0" applyNumberFormat="1" applyFont="1"/>
    <xf numFmtId="49" fontId="24" fillId="9" borderId="1" xfId="0" applyNumberFormat="1" applyFont="1" applyFill="1" applyBorder="1" applyAlignment="1" applyProtection="1">
      <alignment horizontal="center" vertical="center" wrapText="1"/>
      <protection locked="0"/>
    </xf>
    <xf numFmtId="0" fontId="29" fillId="0" borderId="8" xfId="0" applyFont="1" applyBorder="1"/>
    <xf numFmtId="166" fontId="29" fillId="0" borderId="1" xfId="0" applyNumberFormat="1" applyFont="1" applyBorder="1"/>
    <xf numFmtId="0" fontId="29" fillId="0" borderId="8" xfId="11" applyFont="1" applyBorder="1"/>
    <xf numFmtId="49" fontId="24" fillId="9" borderId="1" xfId="0" applyNumberFormat="1" applyFont="1" applyFill="1" applyBorder="1" applyAlignment="1">
      <alignment horizontal="center" vertical="center"/>
    </xf>
    <xf numFmtId="0" fontId="24" fillId="0" borderId="1" xfId="0" applyFont="1" applyFill="1" applyBorder="1" applyAlignment="1">
      <alignment horizontal="left" vertical="center"/>
    </xf>
    <xf numFmtId="0" fontId="0" fillId="0" borderId="1" xfId="0" applyFont="1" applyBorder="1"/>
    <xf numFmtId="44" fontId="21" fillId="0" borderId="58" xfId="9" applyFont="1" applyBorder="1"/>
    <xf numFmtId="44" fontId="6" fillId="0" borderId="12" xfId="9" applyFont="1" applyBorder="1"/>
    <xf numFmtId="0" fontId="0" fillId="9" borderId="11" xfId="0" applyFill="1" applyBorder="1"/>
    <xf numFmtId="44" fontId="1" fillId="0" borderId="9" xfId="9" applyFont="1" applyBorder="1"/>
    <xf numFmtId="0" fontId="0" fillId="0" borderId="29" xfId="0" applyBorder="1"/>
    <xf numFmtId="44" fontId="21" fillId="0" borderId="24" xfId="9" applyFont="1" applyBorder="1"/>
    <xf numFmtId="44" fontId="6" fillId="0" borderId="29" xfId="9" applyFont="1" applyBorder="1"/>
    <xf numFmtId="2" fontId="21" fillId="0" borderId="1" xfId="0" applyNumberFormat="1" applyFont="1" applyBorder="1"/>
    <xf numFmtId="2" fontId="24" fillId="0" borderId="1" xfId="0" applyNumberFormat="1" applyFont="1" applyFill="1" applyBorder="1" applyAlignment="1">
      <alignment horizontal="center" vertical="center" wrapText="1"/>
    </xf>
    <xf numFmtId="0" fontId="21" fillId="0" borderId="6" xfId="0" applyFont="1" applyBorder="1"/>
    <xf numFmtId="0" fontId="26" fillId="0" borderId="22" xfId="0" quotePrefix="1" applyFont="1" applyBorder="1"/>
    <xf numFmtId="0" fontId="28" fillId="0" borderId="22" xfId="0" applyFont="1" applyBorder="1"/>
    <xf numFmtId="0" fontId="28" fillId="0" borderId="25" xfId="0" applyFont="1" applyBorder="1" applyAlignment="1">
      <alignment wrapText="1"/>
    </xf>
    <xf numFmtId="0" fontId="28" fillId="0" borderId="25" xfId="0" applyFont="1" applyBorder="1"/>
    <xf numFmtId="166" fontId="28" fillId="0" borderId="25" xfId="0" applyNumberFormat="1" applyFont="1" applyBorder="1"/>
    <xf numFmtId="2" fontId="28" fillId="0" borderId="5" xfId="0" applyNumberFormat="1" applyFont="1" applyBorder="1"/>
    <xf numFmtId="0" fontId="21" fillId="0" borderId="11" xfId="0" applyFont="1" applyBorder="1"/>
    <xf numFmtId="166" fontId="29" fillId="0" borderId="29" xfId="0" applyNumberFormat="1" applyFont="1" applyBorder="1"/>
    <xf numFmtId="166" fontId="21" fillId="0" borderId="11" xfId="0" applyNumberFormat="1" applyFont="1" applyBorder="1"/>
    <xf numFmtId="2" fontId="21" fillId="0" borderId="12" xfId="0" applyNumberFormat="1" applyFont="1" applyBorder="1"/>
    <xf numFmtId="0" fontId="29" fillId="0" borderId="23" xfId="0" applyFont="1" applyBorder="1"/>
    <xf numFmtId="2" fontId="26" fillId="4" borderId="57" xfId="0" applyNumberFormat="1" applyFont="1" applyFill="1" applyBorder="1"/>
    <xf numFmtId="2" fontId="28" fillId="0" borderId="25" xfId="0" applyNumberFormat="1" applyFont="1" applyBorder="1"/>
    <xf numFmtId="2" fontId="21" fillId="0" borderId="29" xfId="0" applyNumberFormat="1" applyFont="1" applyBorder="1"/>
    <xf numFmtId="2" fontId="21" fillId="0" borderId="1" xfId="0" applyNumberFormat="1" applyFont="1" applyBorder="1" applyAlignment="1">
      <alignment wrapText="1"/>
    </xf>
    <xf numFmtId="2" fontId="21" fillId="0" borderId="11" xfId="0" applyNumberFormat="1" applyFont="1" applyBorder="1"/>
    <xf numFmtId="2" fontId="21" fillId="0" borderId="29" xfId="0" applyNumberFormat="1" applyFont="1" applyBorder="1" applyAlignment="1">
      <alignment wrapText="1"/>
    </xf>
    <xf numFmtId="0" fontId="24" fillId="9" borderId="1" xfId="0" applyFont="1" applyFill="1" applyBorder="1" applyAlignment="1">
      <alignment horizontal="center" vertical="center" wrapText="1"/>
    </xf>
    <xf numFmtId="0" fontId="43" fillId="4" borderId="8" xfId="1" applyNumberFormat="1" applyFont="1" applyFill="1" applyBorder="1" applyAlignment="1">
      <alignment horizontal="center" vertical="center" wrapText="1"/>
    </xf>
    <xf numFmtId="0" fontId="23" fillId="4" borderId="1" xfId="4" applyNumberFormat="1" applyFont="1" applyFill="1" applyBorder="1" applyAlignment="1">
      <alignment horizontal="center" vertical="center" wrapText="1"/>
    </xf>
    <xf numFmtId="164" fontId="23" fillId="4" borderId="1" xfId="4" applyFont="1" applyFill="1" applyBorder="1" applyAlignment="1">
      <alignment horizontal="left" vertical="center" wrapText="1"/>
    </xf>
    <xf numFmtId="4" fontId="23" fillId="4" borderId="1" xfId="4" applyNumberFormat="1" applyFont="1" applyFill="1" applyBorder="1" applyAlignment="1">
      <alignment horizontal="center" vertical="center" wrapText="1"/>
    </xf>
    <xf numFmtId="10" fontId="23" fillId="4" borderId="9" xfId="3"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right" vertical="center" wrapText="1"/>
    </xf>
    <xf numFmtId="0" fontId="23" fillId="14" borderId="0" xfId="0" applyFont="1" applyFill="1" applyAlignment="1">
      <alignment vertical="center"/>
    </xf>
    <xf numFmtId="0" fontId="21" fillId="9" borderId="1" xfId="0" applyFont="1" applyFill="1" applyBorder="1" applyAlignment="1">
      <alignment horizontal="left" vertical="center" wrapText="1"/>
    </xf>
    <xf numFmtId="0" fontId="24" fillId="9" borderId="1" xfId="0" applyFont="1" applyFill="1" applyBorder="1" applyAlignment="1">
      <alignment vertical="center" wrapText="1"/>
    </xf>
    <xf numFmtId="2" fontId="24" fillId="0" borderId="0" xfId="2" applyNumberFormat="1" applyFont="1" applyAlignment="1">
      <alignment horizontal="center" vertical="center" wrapText="1"/>
    </xf>
    <xf numFmtId="2" fontId="23" fillId="0" borderId="0" xfId="0" applyNumberFormat="1" applyFont="1" applyAlignment="1">
      <alignment horizontal="center" vertical="center" wrapText="1"/>
    </xf>
    <xf numFmtId="2" fontId="24" fillId="0" borderId="0" xfId="0" applyNumberFormat="1" applyFont="1" applyAlignment="1">
      <alignment horizontal="center" vertical="center" wrapText="1"/>
    </xf>
    <xf numFmtId="2" fontId="23" fillId="0" borderId="0" xfId="2" applyNumberFormat="1" applyFont="1" applyAlignment="1">
      <alignment horizontal="center" vertical="center" wrapText="1"/>
    </xf>
    <xf numFmtId="2" fontId="23" fillId="0" borderId="3" xfId="2" applyNumberFormat="1" applyFont="1" applyBorder="1" applyAlignment="1">
      <alignment horizontal="center" vertical="center" wrapText="1"/>
    </xf>
    <xf numFmtId="2" fontId="24" fillId="0" borderId="7" xfId="2" applyNumberFormat="1" applyFont="1" applyBorder="1" applyAlignment="1">
      <alignment horizontal="center" vertical="center" wrapText="1"/>
    </xf>
    <xf numFmtId="2" fontId="26" fillId="7" borderId="1"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xf>
    <xf numFmtId="2" fontId="24" fillId="7" borderId="1" xfId="0" applyNumberFormat="1" applyFont="1" applyFill="1" applyBorder="1" applyAlignment="1">
      <alignment horizontal="center" vertical="center" wrapText="1"/>
    </xf>
    <xf numFmtId="2" fontId="24" fillId="9" borderId="1" xfId="0" applyNumberFormat="1" applyFont="1" applyFill="1" applyBorder="1" applyAlignment="1">
      <alignment horizontal="center" vertical="center"/>
    </xf>
    <xf numFmtId="2" fontId="24" fillId="0" borderId="1" xfId="0" applyNumberFormat="1" applyFont="1" applyBorder="1" applyAlignment="1" applyProtection="1">
      <alignment horizontal="center" vertical="center" wrapText="1"/>
      <protection locked="0"/>
    </xf>
    <xf numFmtId="2" fontId="24" fillId="7" borderId="11" xfId="0" applyNumberFormat="1" applyFont="1" applyFill="1" applyBorder="1" applyAlignment="1">
      <alignment horizontal="center" vertical="center" wrapText="1"/>
    </xf>
    <xf numFmtId="2" fontId="24" fillId="0" borderId="1" xfId="2" applyNumberFormat="1" applyFont="1" applyBorder="1" applyAlignment="1">
      <alignment horizontal="center" vertical="center" wrapText="1"/>
    </xf>
    <xf numFmtId="2" fontId="23" fillId="4" borderId="1" xfId="0" applyNumberFormat="1" applyFont="1" applyFill="1" applyBorder="1" applyAlignment="1">
      <alignment horizontal="center" vertical="center" wrapText="1"/>
    </xf>
    <xf numFmtId="2" fontId="24" fillId="0" borderId="0" xfId="0" applyNumberFormat="1" applyFont="1" applyFill="1" applyBorder="1" applyAlignment="1">
      <alignment horizontal="center" vertical="center"/>
    </xf>
    <xf numFmtId="2" fontId="21" fillId="0" borderId="0" xfId="0" applyNumberFormat="1" applyFont="1" applyAlignment="1">
      <alignment horizontal="center" vertical="center"/>
    </xf>
    <xf numFmtId="10" fontId="44" fillId="0" borderId="9" xfId="3" applyNumberFormat="1" applyFont="1" applyFill="1" applyBorder="1" applyAlignment="1">
      <alignment horizontal="center" vertical="center" wrapText="1"/>
    </xf>
    <xf numFmtId="10" fontId="44" fillId="9" borderId="9" xfId="3" applyNumberFormat="1" applyFont="1" applyFill="1" applyBorder="1" applyAlignment="1">
      <alignment horizontal="center" vertical="center" wrapText="1"/>
    </xf>
    <xf numFmtId="164" fontId="23" fillId="8" borderId="14" xfId="4" applyFont="1" applyFill="1" applyBorder="1" applyAlignment="1">
      <alignment horizontal="left" vertical="center" wrapText="1"/>
    </xf>
    <xf numFmtId="164" fontId="23" fillId="8" borderId="15" xfId="4" applyFont="1" applyFill="1" applyBorder="1" applyAlignment="1">
      <alignment horizontal="left" vertical="center" wrapText="1"/>
    </xf>
    <xf numFmtId="164" fontId="23" fillId="8" borderId="4" xfId="4" applyFont="1" applyFill="1" applyBorder="1" applyAlignment="1">
      <alignment horizontal="left" vertical="center" wrapText="1"/>
    </xf>
    <xf numFmtId="164" fontId="23" fillId="0" borderId="14" xfId="4" applyFont="1" applyBorder="1" applyAlignment="1">
      <alignment horizontal="left" vertical="center" wrapText="1"/>
    </xf>
    <xf numFmtId="164" fontId="23" fillId="0" borderId="15" xfId="4" applyFont="1" applyBorder="1" applyAlignment="1">
      <alignment horizontal="left" vertical="center" wrapText="1"/>
    </xf>
    <xf numFmtId="164" fontId="23" fillId="5" borderId="14" xfId="4" applyFont="1" applyFill="1" applyBorder="1" applyAlignment="1">
      <alignment horizontal="left" vertical="center" wrapText="1"/>
    </xf>
    <xf numFmtId="164" fontId="23" fillId="5" borderId="15" xfId="4" applyFont="1" applyFill="1" applyBorder="1" applyAlignment="1">
      <alignment horizontal="left" vertical="center" wrapText="1"/>
    </xf>
    <xf numFmtId="164" fontId="23" fillId="5" borderId="4" xfId="4"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4" fillId="0" borderId="0" xfId="0" applyFont="1" applyFill="1" applyAlignment="1">
      <alignment vertical="center" wrapText="1"/>
    </xf>
    <xf numFmtId="0" fontId="23" fillId="3" borderId="2" xfId="0" applyFont="1" applyFill="1" applyBorder="1" applyAlignment="1" applyProtection="1">
      <protection hidden="1"/>
    </xf>
    <xf numFmtId="0" fontId="23" fillId="3" borderId="36" xfId="0" applyFont="1" applyFill="1" applyBorder="1" applyAlignment="1" applyProtection="1">
      <protection hidden="1"/>
    </xf>
    <xf numFmtId="0" fontId="23" fillId="0" borderId="0" xfId="0" applyFont="1" applyBorder="1" applyAlignment="1" applyProtection="1">
      <alignment horizontal="left" vertical="center"/>
      <protection hidden="1"/>
    </xf>
    <xf numFmtId="164" fontId="23" fillId="0" borderId="0" xfId="0" applyNumberFormat="1" applyFont="1" applyAlignment="1" applyProtection="1">
      <alignment horizontal="left" vertical="center"/>
      <protection hidden="1"/>
    </xf>
    <xf numFmtId="0" fontId="21" fillId="0" borderId="0" xfId="0" applyNumberFormat="1" applyFont="1" applyFill="1" applyBorder="1" applyAlignment="1" applyProtection="1">
      <alignment horizontal="left"/>
      <protection hidden="1"/>
    </xf>
    <xf numFmtId="0" fontId="23" fillId="11" borderId="22" xfId="0" applyFont="1" applyFill="1" applyBorder="1" applyAlignment="1" applyProtection="1">
      <protection hidden="1"/>
    </xf>
    <xf numFmtId="0" fontId="23" fillId="11" borderId="5" xfId="0" applyFont="1" applyFill="1" applyBorder="1" applyAlignment="1" applyProtection="1">
      <protection hidden="1"/>
    </xf>
    <xf numFmtId="0" fontId="23" fillId="11" borderId="23" xfId="0" applyFont="1" applyFill="1" applyBorder="1" applyAlignment="1" applyProtection="1">
      <protection hidden="1"/>
    </xf>
    <xf numFmtId="0" fontId="23" fillId="11" borderId="24" xfId="0" applyFont="1" applyFill="1" applyBorder="1" applyAlignment="1" applyProtection="1">
      <protection hidden="1"/>
    </xf>
    <xf numFmtId="164" fontId="23" fillId="0" borderId="0" xfId="0" applyNumberFormat="1" applyFont="1" applyAlignment="1" applyProtection="1">
      <alignment horizontal="left" vertical="center" wrapText="1"/>
      <protection hidden="1"/>
    </xf>
    <xf numFmtId="0" fontId="35" fillId="0" borderId="20" xfId="0" applyFont="1" applyBorder="1" applyAlignment="1" applyProtection="1">
      <alignment horizontal="center" vertical="center" wrapText="1"/>
      <protection hidden="1"/>
    </xf>
    <xf numFmtId="0" fontId="35" fillId="0" borderId="18" xfId="0" applyFont="1" applyBorder="1" applyAlignment="1" applyProtection="1">
      <alignment horizontal="center" vertical="center" wrapText="1"/>
      <protection hidden="1"/>
    </xf>
    <xf numFmtId="164" fontId="35" fillId="0" borderId="20" xfId="0" applyNumberFormat="1" applyFont="1" applyBorder="1" applyAlignment="1" applyProtection="1">
      <alignment horizontal="center" vertical="center" wrapText="1"/>
      <protection hidden="1"/>
    </xf>
    <xf numFmtId="0" fontId="37" fillId="0" borderId="18" xfId="0" applyFont="1" applyBorder="1" applyAlignment="1" applyProtection="1">
      <alignment horizontal="center" vertical="center" wrapText="1"/>
      <protection hidden="1"/>
    </xf>
    <xf numFmtId="44" fontId="35" fillId="0" borderId="20" xfId="2" applyFont="1" applyBorder="1" applyAlignment="1" applyProtection="1">
      <alignment vertical="center" wrapText="1"/>
      <protection hidden="1"/>
    </xf>
    <xf numFmtId="44" fontId="35" fillId="0" borderId="18" xfId="2" applyFont="1" applyBorder="1" applyAlignment="1" applyProtection="1">
      <alignment vertical="center" wrapText="1"/>
      <protection hidden="1"/>
    </xf>
    <xf numFmtId="0" fontId="15" fillId="0" borderId="0" xfId="0" applyFont="1" applyAlignment="1" applyProtection="1">
      <alignment horizontal="left" vertical="center" wrapText="1"/>
      <protection hidden="1"/>
    </xf>
    <xf numFmtId="0" fontId="35" fillId="0" borderId="27" xfId="0" applyFont="1" applyBorder="1" applyAlignment="1" applyProtection="1">
      <alignment horizontal="center" vertical="center" wrapText="1"/>
      <protection hidden="1"/>
    </xf>
    <xf numFmtId="0" fontId="37" fillId="0" borderId="28" xfId="0" applyFont="1" applyBorder="1" applyAlignment="1" applyProtection="1">
      <alignment horizontal="center" vertical="center" wrapText="1"/>
      <protection hidden="1"/>
    </xf>
    <xf numFmtId="0" fontId="35" fillId="3" borderId="13" xfId="0" applyFont="1" applyFill="1" applyBorder="1" applyAlignment="1" applyProtection="1">
      <alignment wrapText="1"/>
      <protection hidden="1"/>
    </xf>
    <xf numFmtId="0" fontId="35" fillId="3" borderId="32" xfId="0" applyFont="1" applyFill="1" applyBorder="1" applyAlignment="1" applyProtection="1">
      <alignment wrapText="1"/>
      <protection hidden="1"/>
    </xf>
    <xf numFmtId="0" fontId="35" fillId="11" borderId="31" xfId="0" applyFont="1" applyFill="1" applyBorder="1" applyAlignment="1" applyProtection="1">
      <alignment wrapText="1"/>
      <protection hidden="1"/>
    </xf>
    <xf numFmtId="0" fontId="35" fillId="11" borderId="37" xfId="0" applyFont="1" applyFill="1" applyBorder="1" applyAlignment="1" applyProtection="1">
      <alignment wrapText="1"/>
      <protection hidden="1"/>
    </xf>
    <xf numFmtId="0" fontId="35" fillId="11" borderId="13" xfId="0" applyFont="1" applyFill="1" applyBorder="1" applyAlignment="1" applyProtection="1">
      <alignment wrapText="1"/>
      <protection hidden="1"/>
    </xf>
    <xf numFmtId="0" fontId="35" fillId="11" borderId="32" xfId="0" applyFont="1" applyFill="1" applyBorder="1" applyAlignment="1" applyProtection="1">
      <alignment wrapText="1"/>
      <protection hidden="1"/>
    </xf>
    <xf numFmtId="0" fontId="21" fillId="0" borderId="0" xfId="0" applyFont="1" applyAlignment="1">
      <alignment horizontal="left" wrapText="1"/>
    </xf>
    <xf numFmtId="10" fontId="21" fillId="0" borderId="0" xfId="0" applyNumberFormat="1" applyFont="1" applyAlignment="1">
      <alignment horizontal="left" wrapText="1"/>
    </xf>
    <xf numFmtId="0" fontId="33" fillId="0" borderId="0" xfId="0" applyFont="1" applyAlignment="1">
      <alignment horizontal="center" vertical="top" wrapText="1"/>
    </xf>
    <xf numFmtId="0" fontId="33" fillId="0" borderId="0" xfId="0" applyFont="1" applyAlignment="1">
      <alignment horizontal="center" vertical="top"/>
    </xf>
    <xf numFmtId="0" fontId="26" fillId="0" borderId="0" xfId="0" applyFont="1" applyAlignment="1">
      <alignment horizontal="left" wrapText="1"/>
    </xf>
  </cellXfs>
  <cellStyles count="12">
    <cellStyle name="Moeda" xfId="2" builtinId="4"/>
    <cellStyle name="Moeda 2" xfId="9"/>
    <cellStyle name="Normal" xfId="0" builtinId="0"/>
    <cellStyle name="Normal 2" xfId="6"/>
    <cellStyle name="Normal 2 2" xfId="11"/>
    <cellStyle name="Normal 3" xfId="8"/>
    <cellStyle name="Normal 4" xfId="7"/>
    <cellStyle name="Porcentagem" xfId="3" builtinId="5"/>
    <cellStyle name="Porcentagem 2" xfId="10"/>
    <cellStyle name="Vírgula" xfId="1" builtinId="3"/>
    <cellStyle name="Vírgula 2" xfId="4"/>
    <cellStyle name="Vírgula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81113</xdr:colOff>
      <xdr:row>0</xdr:row>
      <xdr:rowOff>165673</xdr:rowOff>
    </xdr:from>
    <xdr:to>
      <xdr:col>2</xdr:col>
      <xdr:colOff>846259</xdr:colOff>
      <xdr:row>4</xdr:row>
      <xdr:rowOff>155808</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13" y="165673"/>
          <a:ext cx="1088996" cy="790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81113</xdr:colOff>
      <xdr:row>0</xdr:row>
      <xdr:rowOff>165673</xdr:rowOff>
    </xdr:from>
    <xdr:to>
      <xdr:col>2</xdr:col>
      <xdr:colOff>846259</xdr:colOff>
      <xdr:row>5</xdr:row>
      <xdr:rowOff>3408</xdr:rowOff>
    </xdr:to>
    <xdr:pic>
      <xdr:nvPicPr>
        <xdr:cNvPr id="3"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13" y="165673"/>
          <a:ext cx="1088996" cy="828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2247901</xdr:colOff>
      <xdr:row>215</xdr:row>
      <xdr:rowOff>47625</xdr:rowOff>
    </xdr:from>
    <xdr:to>
      <xdr:col>6</xdr:col>
      <xdr:colOff>863312</xdr:colOff>
      <xdr:row>221</xdr:row>
      <xdr:rowOff>133350</xdr:rowOff>
    </xdr:to>
    <xdr:sp macro="" textlink="">
      <xdr:nvSpPr>
        <xdr:cNvPr id="3" name="CaixaDeTexto 2"/>
        <xdr:cNvSpPr txBox="1"/>
      </xdr:nvSpPr>
      <xdr:spPr>
        <a:xfrm>
          <a:off x="3476626" y="47758350"/>
          <a:ext cx="496858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pt-BR" sz="1100"/>
        </a:p>
        <a:p>
          <a:pPr algn="r"/>
          <a:endParaRPr lang="pt-BR" sz="1100"/>
        </a:p>
        <a:p>
          <a:pPr algn="r"/>
          <a:r>
            <a:rPr lang="pt-BR" sz="1100"/>
            <a:t>_____________________________________________________________</a:t>
          </a:r>
        </a:p>
        <a:p>
          <a:pPr algn="r"/>
          <a:r>
            <a:rPr lang="pt-BR" sz="1100"/>
            <a:t>Luiz Alberto</a:t>
          </a:r>
          <a:r>
            <a:rPr lang="pt-BR" sz="1100" baseline="0"/>
            <a:t> Blois </a:t>
          </a:r>
          <a:r>
            <a:rPr lang="pt-BR" sz="1100"/>
            <a:t>- GTE</a:t>
          </a:r>
        </a:p>
        <a:p>
          <a:pPr algn="r"/>
          <a:r>
            <a:rPr lang="pt-BR" sz="1100"/>
            <a:t>Diretor Técnico</a:t>
          </a:r>
          <a:r>
            <a:rPr lang="pt-BR" sz="1100" baseline="0"/>
            <a:t> II</a:t>
          </a:r>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2543175</xdr:colOff>
      <xdr:row>34</xdr:row>
      <xdr:rowOff>9525</xdr:rowOff>
    </xdr:from>
    <xdr:to>
      <xdr:col>3</xdr:col>
      <xdr:colOff>1663411</xdr:colOff>
      <xdr:row>40</xdr:row>
      <xdr:rowOff>104775</xdr:rowOff>
    </xdr:to>
    <xdr:sp macro="" textlink="">
      <xdr:nvSpPr>
        <xdr:cNvPr id="3" name="CaixaDeTexto 2"/>
        <xdr:cNvSpPr txBox="1"/>
      </xdr:nvSpPr>
      <xdr:spPr>
        <a:xfrm>
          <a:off x="3629025" y="5362575"/>
          <a:ext cx="496858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pt-BR" sz="1100"/>
        </a:p>
        <a:p>
          <a:pPr algn="r"/>
          <a:endParaRPr lang="pt-BR" sz="1100"/>
        </a:p>
        <a:p>
          <a:pPr algn="r"/>
          <a:r>
            <a:rPr lang="pt-BR" sz="1100"/>
            <a:t>_____________________________________________________________</a:t>
          </a:r>
        </a:p>
        <a:p>
          <a:pPr algn="r"/>
          <a:r>
            <a:rPr lang="pt-BR" sz="1100"/>
            <a:t>Luiz Alberto</a:t>
          </a:r>
          <a:r>
            <a:rPr lang="pt-BR" sz="1100" baseline="0"/>
            <a:t> Blois </a:t>
          </a:r>
          <a:r>
            <a:rPr lang="pt-BR" sz="1100"/>
            <a:t>- GTE</a:t>
          </a:r>
        </a:p>
        <a:p>
          <a:pPr algn="r"/>
          <a:r>
            <a:rPr lang="pt-BR" sz="1100"/>
            <a:t>Diretor Técnico</a:t>
          </a:r>
          <a:r>
            <a:rPr lang="pt-BR" sz="1100" baseline="0"/>
            <a:t> II</a:t>
          </a:r>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108857</xdr:colOff>
      <xdr:row>29</xdr:row>
      <xdr:rowOff>0</xdr:rowOff>
    </xdr:from>
    <xdr:to>
      <xdr:col>20</xdr:col>
      <xdr:colOff>421822</xdr:colOff>
      <xdr:row>31</xdr:row>
      <xdr:rowOff>190501</xdr:rowOff>
    </xdr:to>
    <xdr:sp macro="" textlink="">
      <xdr:nvSpPr>
        <xdr:cNvPr id="3" name="CaixaDeTexto 2"/>
        <xdr:cNvSpPr txBox="1"/>
      </xdr:nvSpPr>
      <xdr:spPr>
        <a:xfrm>
          <a:off x="17988643" y="7239001"/>
          <a:ext cx="2925536"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pt-BR" sz="1100"/>
        </a:p>
        <a:p>
          <a:pPr algn="r"/>
          <a:endParaRPr lang="pt-BR" sz="1100"/>
        </a:p>
        <a:p>
          <a:pPr algn="r"/>
          <a:r>
            <a:rPr lang="pt-BR" sz="1100"/>
            <a:t>_____________________________________________________________</a:t>
          </a:r>
        </a:p>
        <a:p>
          <a:pPr algn="r"/>
          <a:r>
            <a:rPr lang="pt-BR" sz="1100"/>
            <a:t>Luiz Alberto</a:t>
          </a:r>
          <a:r>
            <a:rPr lang="pt-BR" sz="1100" baseline="0"/>
            <a:t> Blois </a:t>
          </a:r>
          <a:r>
            <a:rPr lang="pt-BR" sz="1100"/>
            <a:t>- GTE</a:t>
          </a:r>
        </a:p>
        <a:p>
          <a:pPr algn="r"/>
          <a:r>
            <a:rPr lang="pt-BR" sz="1100"/>
            <a:t>Diretor Técnico</a:t>
          </a:r>
          <a:r>
            <a:rPr lang="pt-BR" sz="1100" baseline="0"/>
            <a:t> II</a:t>
          </a:r>
          <a:endParaRPr lang="pt-B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1038225</xdr:colOff>
      <xdr:row>72</xdr:row>
      <xdr:rowOff>66675</xdr:rowOff>
    </xdr:from>
    <xdr:to>
      <xdr:col>3</xdr:col>
      <xdr:colOff>939511</xdr:colOff>
      <xdr:row>80</xdr:row>
      <xdr:rowOff>47625</xdr:rowOff>
    </xdr:to>
    <xdr:sp macro="" textlink="">
      <xdr:nvSpPr>
        <xdr:cNvPr id="2" name="CaixaDeTexto 1"/>
        <xdr:cNvSpPr txBox="1"/>
      </xdr:nvSpPr>
      <xdr:spPr>
        <a:xfrm>
          <a:off x="1647825" y="6296025"/>
          <a:ext cx="4778086"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pt-BR" sz="1100"/>
        </a:p>
        <a:p>
          <a:pPr algn="r"/>
          <a:endParaRPr lang="pt-BR" sz="1100"/>
        </a:p>
        <a:p>
          <a:pPr algn="r"/>
          <a:r>
            <a:rPr lang="pt-BR" sz="1100"/>
            <a:t>_____________________________________________________________</a:t>
          </a:r>
        </a:p>
        <a:p>
          <a:pPr algn="r"/>
          <a:r>
            <a:rPr lang="pt-BR" sz="1100"/>
            <a:t>Pedro Issau Omuro</a:t>
          </a:r>
        </a:p>
        <a:p>
          <a:pPr algn="r"/>
          <a:r>
            <a:rPr lang="pt-BR" sz="1100"/>
            <a:t>Engenheiro</a:t>
          </a:r>
          <a:r>
            <a:rPr lang="pt-BR" sz="1100" baseline="0"/>
            <a:t> I</a:t>
          </a:r>
          <a:endParaRPr lang="pt-B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113180</xdr:colOff>
      <xdr:row>0</xdr:row>
      <xdr:rowOff>0</xdr:rowOff>
    </xdr:from>
    <xdr:to>
      <xdr:col>0</xdr:col>
      <xdr:colOff>609600</xdr:colOff>
      <xdr:row>4</xdr:row>
      <xdr:rowOff>95359</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180" y="0"/>
          <a:ext cx="963145" cy="790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866776</xdr:colOff>
      <xdr:row>50</xdr:row>
      <xdr:rowOff>0</xdr:rowOff>
    </xdr:from>
    <xdr:to>
      <xdr:col>9</xdr:col>
      <xdr:colOff>76201</xdr:colOff>
      <xdr:row>57</xdr:row>
      <xdr:rowOff>104774</xdr:rowOff>
    </xdr:to>
    <xdr:sp macro="" textlink="">
      <xdr:nvSpPr>
        <xdr:cNvPr id="2" name="CaixaDeTexto 1"/>
        <xdr:cNvSpPr txBox="1"/>
      </xdr:nvSpPr>
      <xdr:spPr>
        <a:xfrm>
          <a:off x="2247901" y="6886575"/>
          <a:ext cx="4181475"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pt-BR" sz="1100"/>
        </a:p>
        <a:p>
          <a:pPr algn="r"/>
          <a:endParaRPr lang="pt-BR" sz="1100"/>
        </a:p>
        <a:p>
          <a:pPr algn="r"/>
          <a:r>
            <a:rPr lang="pt-BR" sz="1100"/>
            <a:t>________________________________________________________</a:t>
          </a:r>
        </a:p>
        <a:p>
          <a:pPr algn="r"/>
          <a:r>
            <a:rPr lang="pt-BR" sz="1100"/>
            <a:t>Pedro Issau Omuro </a:t>
          </a:r>
        </a:p>
        <a:p>
          <a:pPr algn="r"/>
          <a:r>
            <a:rPr lang="pt-BR" sz="1100"/>
            <a:t>Engenheiro</a:t>
          </a:r>
          <a:r>
            <a:rPr lang="pt-BR" sz="1100" baseline="0"/>
            <a:t> I</a:t>
          </a:r>
          <a:endParaRPr lang="pt-B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1314450</xdr:colOff>
      <xdr:row>25</xdr:row>
      <xdr:rowOff>28575</xdr:rowOff>
    </xdr:from>
    <xdr:to>
      <xdr:col>4</xdr:col>
      <xdr:colOff>139411</xdr:colOff>
      <xdr:row>31</xdr:row>
      <xdr:rowOff>123825</xdr:rowOff>
    </xdr:to>
    <xdr:sp macro="" textlink="">
      <xdr:nvSpPr>
        <xdr:cNvPr id="2" name="CaixaDeTexto 1"/>
        <xdr:cNvSpPr txBox="1"/>
      </xdr:nvSpPr>
      <xdr:spPr>
        <a:xfrm>
          <a:off x="1924050" y="4267200"/>
          <a:ext cx="317788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pt-BR" sz="1100"/>
        </a:p>
        <a:p>
          <a:pPr algn="r"/>
          <a:endParaRPr lang="pt-BR" sz="1100"/>
        </a:p>
        <a:p>
          <a:pPr algn="r"/>
          <a:r>
            <a:rPr lang="pt-BR" sz="1100"/>
            <a:t>___________________________________________</a:t>
          </a:r>
        </a:p>
        <a:p>
          <a:pPr algn="r"/>
          <a:r>
            <a:rPr lang="pt-BR" sz="1100"/>
            <a:t>Pedro Issau Omuro - GTE</a:t>
          </a:r>
        </a:p>
        <a:p>
          <a:pPr algn="r"/>
          <a:r>
            <a:rPr lang="pt-BR" sz="1100"/>
            <a:t>Engenheiro</a:t>
          </a:r>
          <a:r>
            <a:rPr lang="pt-BR" sz="1100" baseline="0"/>
            <a:t> I</a:t>
          </a:r>
          <a:endParaRPr lang="pt-BR" sz="1100"/>
        </a:p>
      </xdr:txBody>
    </xdr:sp>
    <xdr:clientData/>
  </xdr:twoCellAnchor>
  <xdr:twoCellAnchor editAs="oneCell">
    <xdr:from>
      <xdr:col>1</xdr:col>
      <xdr:colOff>676275</xdr:colOff>
      <xdr:row>15</xdr:row>
      <xdr:rowOff>381000</xdr:rowOff>
    </xdr:from>
    <xdr:to>
      <xdr:col>3</xdr:col>
      <xdr:colOff>459014</xdr:colOff>
      <xdr:row>16</xdr:row>
      <xdr:rowOff>140804</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695575"/>
          <a:ext cx="305933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1254498</xdr:colOff>
      <xdr:row>42</xdr:row>
      <xdr:rowOff>149679</xdr:rowOff>
    </xdr:from>
    <xdr:to>
      <xdr:col>4</xdr:col>
      <xdr:colOff>666750</xdr:colOff>
      <xdr:row>50</xdr:row>
      <xdr:rowOff>11134</xdr:rowOff>
    </xdr:to>
    <xdr:sp macro="" textlink="">
      <xdr:nvSpPr>
        <xdr:cNvPr id="2" name="CaixaDeTexto 1"/>
        <xdr:cNvSpPr txBox="1"/>
      </xdr:nvSpPr>
      <xdr:spPr>
        <a:xfrm>
          <a:off x="2454648" y="8293554"/>
          <a:ext cx="5803527" cy="1385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pt-BR" sz="1100"/>
        </a:p>
        <a:p>
          <a:pPr algn="r"/>
          <a:endParaRPr lang="pt-BR" sz="1100"/>
        </a:p>
        <a:p>
          <a:pPr algn="r"/>
          <a:endParaRPr lang="pt-BR" sz="1100">
            <a:latin typeface="Verdana" panose="020B0604030504040204" pitchFamily="34" charset="0"/>
            <a:ea typeface="Verdana" panose="020B0604030504040204" pitchFamily="34" charset="0"/>
          </a:endParaRPr>
        </a:p>
        <a:p>
          <a:pPr algn="r"/>
          <a:r>
            <a:rPr lang="pt-BR" sz="1100">
              <a:latin typeface="Verdana" panose="020B0604030504040204" pitchFamily="34" charset="0"/>
              <a:ea typeface="Verdana" panose="020B0604030504040204" pitchFamily="34" charset="0"/>
            </a:rPr>
            <a:t>__________________________________________________________</a:t>
          </a:r>
        </a:p>
        <a:p>
          <a:pPr algn="r"/>
          <a:r>
            <a:rPr lang="pt-BR" sz="1100">
              <a:latin typeface="Verdana" panose="020B0604030504040204" pitchFamily="34" charset="0"/>
              <a:ea typeface="Verdana" panose="020B0604030504040204" pitchFamily="34" charset="0"/>
            </a:rPr>
            <a:t>Pedro Issau Omuro</a:t>
          </a:r>
        </a:p>
        <a:p>
          <a:pPr algn="r"/>
          <a:r>
            <a:rPr lang="pt-BR" sz="1100">
              <a:latin typeface="Verdana" panose="020B0604030504040204" pitchFamily="34" charset="0"/>
              <a:ea typeface="Verdana" panose="020B0604030504040204" pitchFamily="34" charset="0"/>
            </a:rPr>
            <a:t>Engenheiro</a:t>
          </a:r>
          <a:r>
            <a:rPr lang="pt-BR" sz="1100" baseline="0">
              <a:latin typeface="Verdana" panose="020B0604030504040204" pitchFamily="34" charset="0"/>
              <a:ea typeface="Verdana" panose="020B0604030504040204" pitchFamily="34" charset="0"/>
            </a:rPr>
            <a:t> I</a:t>
          </a:r>
          <a:endParaRPr lang="pt-BR" sz="1100">
            <a:latin typeface="Verdana" panose="020B0604030504040204" pitchFamily="34" charset="0"/>
            <a:ea typeface="Verdana" panose="020B0604030504040204" pitchFamily="34" charset="0"/>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53"/>
  <sheetViews>
    <sheetView topLeftCell="A574" zoomScaleNormal="100" workbookViewId="0">
      <selection activeCell="A602" sqref="A602"/>
    </sheetView>
  </sheetViews>
  <sheetFormatPr defaultRowHeight="15"/>
  <cols>
    <col min="1" max="1" width="10.85546875" style="36" customWidth="1"/>
    <col min="2" max="2" width="0.7109375" style="341" customWidth="1"/>
    <col min="3" max="3" width="40.7109375" style="341" customWidth="1"/>
    <col min="4" max="4" width="8.7109375" style="309" customWidth="1"/>
    <col min="5" max="5" width="13.28515625" style="342" bestFit="1" customWidth="1"/>
    <col min="6" max="6" width="17.5703125" style="342" bestFit="1" customWidth="1"/>
    <col min="7" max="7" width="14" style="342" customWidth="1"/>
    <col min="8" max="16384" width="9.140625" style="36"/>
  </cols>
  <sheetData>
    <row r="1" spans="1:7" s="10" customFormat="1">
      <c r="C1" s="11"/>
      <c r="E1" s="12"/>
      <c r="F1" s="12"/>
      <c r="G1" s="12"/>
    </row>
    <row r="2" spans="1:7" s="10" customFormat="1" ht="18">
      <c r="C2" s="13" t="s">
        <v>7007</v>
      </c>
      <c r="D2" s="14"/>
      <c r="E2" s="15"/>
      <c r="F2" s="15"/>
      <c r="G2" s="15"/>
    </row>
    <row r="3" spans="1:7" s="10" customFormat="1">
      <c r="C3" s="16" t="s">
        <v>7008</v>
      </c>
      <c r="D3" s="14"/>
      <c r="E3" s="15"/>
      <c r="F3" s="15"/>
      <c r="G3" s="15"/>
    </row>
    <row r="4" spans="1:7" s="10" customFormat="1">
      <c r="C4" s="17" t="s">
        <v>7170</v>
      </c>
      <c r="D4" s="14"/>
      <c r="E4" s="15"/>
      <c r="F4" s="15"/>
      <c r="G4" s="15"/>
    </row>
    <row r="5" spans="1:7" s="10" customFormat="1">
      <c r="C5" s="11"/>
      <c r="E5" s="12"/>
      <c r="F5" s="18"/>
      <c r="G5" s="19" t="s">
        <v>14606</v>
      </c>
    </row>
    <row r="6" spans="1:7" s="10" customFormat="1">
      <c r="C6" s="20"/>
      <c r="E6" s="12"/>
      <c r="F6" s="12"/>
      <c r="G6" s="21" t="s">
        <v>14607</v>
      </c>
    </row>
    <row r="7" spans="1:7" s="10" customFormat="1">
      <c r="C7" s="20"/>
      <c r="D7" s="22" t="s">
        <v>7009</v>
      </c>
      <c r="E7" s="12"/>
      <c r="F7" s="12"/>
      <c r="G7" s="23" t="s">
        <v>14305</v>
      </c>
    </row>
    <row r="8" spans="1:7" s="10" customFormat="1">
      <c r="A8" s="24" t="s">
        <v>7010</v>
      </c>
      <c r="B8" s="25" t="s">
        <v>7011</v>
      </c>
      <c r="C8" s="26"/>
      <c r="D8" s="24" t="s">
        <v>7012</v>
      </c>
      <c r="E8" s="24" t="s">
        <v>7013</v>
      </c>
      <c r="F8" s="24" t="s">
        <v>7014</v>
      </c>
      <c r="G8" s="24" t="s">
        <v>7015</v>
      </c>
    </row>
    <row r="9" spans="1:7">
      <c r="A9" s="311" t="s">
        <v>0</v>
      </c>
      <c r="B9" s="311" t="s">
        <v>1</v>
      </c>
      <c r="C9" s="312"/>
      <c r="D9" s="313"/>
      <c r="E9" s="314"/>
      <c r="F9" s="314"/>
      <c r="G9" s="314"/>
    </row>
    <row r="10" spans="1:7">
      <c r="A10" s="315" t="s">
        <v>2</v>
      </c>
      <c r="B10" s="315" t="s">
        <v>3</v>
      </c>
      <c r="C10" s="316"/>
      <c r="D10" s="316"/>
      <c r="E10" s="317"/>
      <c r="F10" s="317"/>
      <c r="G10" s="317"/>
    </row>
    <row r="11" spans="1:7" ht="39">
      <c r="A11" s="318" t="s">
        <v>13535</v>
      </c>
      <c r="B11" s="319"/>
      <c r="C11" s="320" t="s">
        <v>13536</v>
      </c>
      <c r="D11" s="321" t="s">
        <v>4</v>
      </c>
      <c r="E11" s="322">
        <v>0</v>
      </c>
      <c r="F11" s="323">
        <v>4649.13</v>
      </c>
      <c r="G11" s="323">
        <v>4649.13</v>
      </c>
    </row>
    <row r="12" spans="1:7" ht="39">
      <c r="A12" s="324" t="s">
        <v>13537</v>
      </c>
      <c r="B12" s="325"/>
      <c r="C12" s="326" t="s">
        <v>13538</v>
      </c>
      <c r="D12" s="327" t="s">
        <v>4</v>
      </c>
      <c r="E12" s="328">
        <v>0</v>
      </c>
      <c r="F12" s="329">
        <v>6182.42</v>
      </c>
      <c r="G12" s="329">
        <v>6182.42</v>
      </c>
    </row>
    <row r="13" spans="1:7" ht="39">
      <c r="A13" s="324" t="s">
        <v>13539</v>
      </c>
      <c r="B13" s="325"/>
      <c r="C13" s="326" t="s">
        <v>13540</v>
      </c>
      <c r="D13" s="327" t="s">
        <v>4</v>
      </c>
      <c r="E13" s="328">
        <v>0</v>
      </c>
      <c r="F13" s="329">
        <v>10560.97</v>
      </c>
      <c r="G13" s="329">
        <v>10560.97</v>
      </c>
    </row>
    <row r="14" spans="1:7" ht="39">
      <c r="A14" s="324" t="s">
        <v>13541</v>
      </c>
      <c r="B14" s="325"/>
      <c r="C14" s="326" t="s">
        <v>13542</v>
      </c>
      <c r="D14" s="327" t="s">
        <v>4</v>
      </c>
      <c r="E14" s="328">
        <v>0</v>
      </c>
      <c r="F14" s="329">
        <v>14480.32</v>
      </c>
      <c r="G14" s="329">
        <v>14480.32</v>
      </c>
    </row>
    <row r="15" spans="1:7" ht="39">
      <c r="A15" s="324" t="s">
        <v>13543</v>
      </c>
      <c r="B15" s="325"/>
      <c r="C15" s="326" t="s">
        <v>13544</v>
      </c>
      <c r="D15" s="327" t="s">
        <v>4</v>
      </c>
      <c r="E15" s="328">
        <v>0</v>
      </c>
      <c r="F15" s="329">
        <v>16874.560000000001</v>
      </c>
      <c r="G15" s="329">
        <v>16874.560000000001</v>
      </c>
    </row>
    <row r="16" spans="1:7">
      <c r="A16" s="315" t="s">
        <v>5</v>
      </c>
      <c r="B16" s="315" t="s">
        <v>6</v>
      </c>
      <c r="C16" s="316"/>
      <c r="D16" s="316"/>
      <c r="E16" s="317"/>
      <c r="F16" s="317"/>
      <c r="G16" s="317"/>
    </row>
    <row r="17" spans="1:7" ht="51.75">
      <c r="A17" s="324" t="s">
        <v>13954</v>
      </c>
      <c r="B17" s="325"/>
      <c r="C17" s="326" t="s">
        <v>14608</v>
      </c>
      <c r="D17" s="327" t="s">
        <v>4</v>
      </c>
      <c r="E17" s="328">
        <v>0</v>
      </c>
      <c r="F17" s="329">
        <v>5620.92</v>
      </c>
      <c r="G17" s="329">
        <v>5620.92</v>
      </c>
    </row>
    <row r="18" spans="1:7" ht="64.5">
      <c r="A18" s="324" t="s">
        <v>13955</v>
      </c>
      <c r="B18" s="325"/>
      <c r="C18" s="326" t="s">
        <v>13956</v>
      </c>
      <c r="D18" s="327" t="s">
        <v>4</v>
      </c>
      <c r="E18" s="328">
        <v>0</v>
      </c>
      <c r="F18" s="329">
        <v>9505.56</v>
      </c>
      <c r="G18" s="329">
        <v>9505.56</v>
      </c>
    </row>
    <row r="19" spans="1:7" ht="51.75">
      <c r="A19" s="324" t="s">
        <v>13957</v>
      </c>
      <c r="B19" s="325"/>
      <c r="C19" s="326" t="s">
        <v>13958</v>
      </c>
      <c r="D19" s="327" t="s">
        <v>4</v>
      </c>
      <c r="E19" s="328">
        <v>0</v>
      </c>
      <c r="F19" s="329">
        <v>12875.88</v>
      </c>
      <c r="G19" s="329">
        <v>12875.88</v>
      </c>
    </row>
    <row r="20" spans="1:7" ht="64.5">
      <c r="A20" s="324" t="s">
        <v>13959</v>
      </c>
      <c r="B20" s="325"/>
      <c r="C20" s="326" t="s">
        <v>13960</v>
      </c>
      <c r="D20" s="327" t="s">
        <v>4</v>
      </c>
      <c r="E20" s="328">
        <v>0</v>
      </c>
      <c r="F20" s="329">
        <v>17135.099999999999</v>
      </c>
      <c r="G20" s="329">
        <v>17135.099999999999</v>
      </c>
    </row>
    <row r="21" spans="1:7">
      <c r="A21" s="315" t="s">
        <v>7</v>
      </c>
      <c r="B21" s="315" t="s">
        <v>8</v>
      </c>
      <c r="C21" s="316"/>
      <c r="D21" s="316"/>
      <c r="E21" s="317"/>
      <c r="F21" s="317"/>
      <c r="G21" s="317"/>
    </row>
    <row r="22" spans="1:7">
      <c r="A22" s="324" t="s">
        <v>7225</v>
      </c>
      <c r="B22" s="325"/>
      <c r="C22" s="326" t="s">
        <v>15</v>
      </c>
      <c r="D22" s="327" t="s">
        <v>4</v>
      </c>
      <c r="E22" s="328">
        <v>0</v>
      </c>
      <c r="F22" s="329">
        <v>2312.48</v>
      </c>
      <c r="G22" s="329">
        <v>2312.48</v>
      </c>
    </row>
    <row r="23" spans="1:7">
      <c r="A23" s="324" t="s">
        <v>7226</v>
      </c>
      <c r="B23" s="325"/>
      <c r="C23" s="326" t="s">
        <v>16</v>
      </c>
      <c r="D23" s="327" t="s">
        <v>4</v>
      </c>
      <c r="E23" s="328">
        <v>0</v>
      </c>
      <c r="F23" s="329">
        <v>3132.96</v>
      </c>
      <c r="G23" s="329">
        <v>3132.96</v>
      </c>
    </row>
    <row r="24" spans="1:7">
      <c r="A24" s="324" t="s">
        <v>7227</v>
      </c>
      <c r="B24" s="325"/>
      <c r="C24" s="326" t="s">
        <v>9</v>
      </c>
      <c r="D24" s="327" t="s">
        <v>4</v>
      </c>
      <c r="E24" s="328">
        <v>0</v>
      </c>
      <c r="F24" s="329">
        <v>1691.1</v>
      </c>
      <c r="G24" s="329">
        <v>1691.1</v>
      </c>
    </row>
    <row r="25" spans="1:7">
      <c r="A25" s="324" t="s">
        <v>7228</v>
      </c>
      <c r="B25" s="325"/>
      <c r="C25" s="326" t="s">
        <v>10</v>
      </c>
      <c r="D25" s="327" t="s">
        <v>4</v>
      </c>
      <c r="E25" s="328">
        <v>0</v>
      </c>
      <c r="F25" s="329">
        <v>2318.67</v>
      </c>
      <c r="G25" s="329">
        <v>2318.67</v>
      </c>
    </row>
    <row r="26" spans="1:7" ht="26.25">
      <c r="A26" s="324" t="s">
        <v>7229</v>
      </c>
      <c r="B26" s="325"/>
      <c r="C26" s="326" t="s">
        <v>11</v>
      </c>
      <c r="D26" s="327" t="s">
        <v>4</v>
      </c>
      <c r="E26" s="328">
        <v>0</v>
      </c>
      <c r="F26" s="329">
        <v>727.39</v>
      </c>
      <c r="G26" s="329">
        <v>727.39</v>
      </c>
    </row>
    <row r="27" spans="1:7" ht="26.25">
      <c r="A27" s="324" t="s">
        <v>7230</v>
      </c>
      <c r="B27" s="325"/>
      <c r="C27" s="326" t="s">
        <v>12</v>
      </c>
      <c r="D27" s="327" t="s">
        <v>4</v>
      </c>
      <c r="E27" s="328">
        <v>0</v>
      </c>
      <c r="F27" s="329">
        <v>967.71</v>
      </c>
      <c r="G27" s="329">
        <v>967.71</v>
      </c>
    </row>
    <row r="28" spans="1:7" ht="26.25">
      <c r="A28" s="324" t="s">
        <v>7231</v>
      </c>
      <c r="B28" s="325"/>
      <c r="C28" s="326" t="s">
        <v>13</v>
      </c>
      <c r="D28" s="327" t="s">
        <v>4</v>
      </c>
      <c r="E28" s="328">
        <v>0</v>
      </c>
      <c r="F28" s="329">
        <v>783.1</v>
      </c>
      <c r="G28" s="329">
        <v>783.1</v>
      </c>
    </row>
    <row r="29" spans="1:7" ht="26.25">
      <c r="A29" s="324" t="s">
        <v>7232</v>
      </c>
      <c r="B29" s="325"/>
      <c r="C29" s="326" t="s">
        <v>14</v>
      </c>
      <c r="D29" s="327" t="s">
        <v>4</v>
      </c>
      <c r="E29" s="328">
        <v>0</v>
      </c>
      <c r="F29" s="329">
        <v>1081.4100000000001</v>
      </c>
      <c r="G29" s="329">
        <v>1081.4100000000001</v>
      </c>
    </row>
    <row r="30" spans="1:7" ht="26.25">
      <c r="A30" s="324" t="s">
        <v>7233</v>
      </c>
      <c r="B30" s="325"/>
      <c r="C30" s="326" t="s">
        <v>7234</v>
      </c>
      <c r="D30" s="327" t="s">
        <v>4</v>
      </c>
      <c r="E30" s="328">
        <v>0</v>
      </c>
      <c r="F30" s="329">
        <v>1509.52</v>
      </c>
      <c r="G30" s="329">
        <v>1509.52</v>
      </c>
    </row>
    <row r="31" spans="1:7" ht="26.25">
      <c r="A31" s="324" t="s">
        <v>7235</v>
      </c>
      <c r="B31" s="325"/>
      <c r="C31" s="326" t="s">
        <v>7236</v>
      </c>
      <c r="D31" s="327" t="s">
        <v>4</v>
      </c>
      <c r="E31" s="328">
        <v>0</v>
      </c>
      <c r="F31" s="329">
        <v>2050.83</v>
      </c>
      <c r="G31" s="329">
        <v>2050.83</v>
      </c>
    </row>
    <row r="32" spans="1:7" ht="26.25">
      <c r="A32" s="324" t="s">
        <v>7237</v>
      </c>
      <c r="B32" s="325"/>
      <c r="C32" s="326" t="s">
        <v>7238</v>
      </c>
      <c r="D32" s="327" t="s">
        <v>4</v>
      </c>
      <c r="E32" s="328">
        <v>0</v>
      </c>
      <c r="F32" s="329">
        <v>1309.08</v>
      </c>
      <c r="G32" s="329">
        <v>1309.08</v>
      </c>
    </row>
    <row r="33" spans="1:7" ht="26.25">
      <c r="A33" s="324" t="s">
        <v>7239</v>
      </c>
      <c r="B33" s="325"/>
      <c r="C33" s="326" t="s">
        <v>7240</v>
      </c>
      <c r="D33" s="327" t="s">
        <v>4</v>
      </c>
      <c r="E33" s="328">
        <v>0</v>
      </c>
      <c r="F33" s="329">
        <v>1687.23</v>
      </c>
      <c r="G33" s="329">
        <v>1687.23</v>
      </c>
    </row>
    <row r="34" spans="1:7" ht="25.5">
      <c r="A34" s="330" t="s">
        <v>17</v>
      </c>
      <c r="B34" s="331" t="s">
        <v>18</v>
      </c>
      <c r="C34" s="330"/>
      <c r="D34" s="332"/>
      <c r="E34" s="333"/>
      <c r="F34" s="333"/>
      <c r="G34" s="333"/>
    </row>
    <row r="35" spans="1:7" ht="38.25">
      <c r="A35" s="324" t="s">
        <v>19</v>
      </c>
      <c r="B35" s="325"/>
      <c r="C35" s="324" t="s">
        <v>20</v>
      </c>
      <c r="D35" s="327" t="s">
        <v>21</v>
      </c>
      <c r="E35" s="328">
        <v>1158.08</v>
      </c>
      <c r="F35" s="329">
        <v>0</v>
      </c>
      <c r="G35" s="329">
        <v>1158.08</v>
      </c>
    </row>
    <row r="36" spans="1:7" ht="51">
      <c r="A36" s="324" t="s">
        <v>14126</v>
      </c>
      <c r="B36" s="325"/>
      <c r="C36" s="324" t="s">
        <v>14127</v>
      </c>
      <c r="D36" s="327" t="s">
        <v>22</v>
      </c>
      <c r="E36" s="328">
        <v>0.32</v>
      </c>
      <c r="F36" s="329">
        <v>0.41</v>
      </c>
      <c r="G36" s="329">
        <v>0.73</v>
      </c>
    </row>
    <row r="37" spans="1:7" ht="51">
      <c r="A37" s="324" t="s">
        <v>14128</v>
      </c>
      <c r="B37" s="325"/>
      <c r="C37" s="324" t="s">
        <v>23</v>
      </c>
      <c r="D37" s="327" t="s">
        <v>22</v>
      </c>
      <c r="E37" s="328">
        <v>0.25</v>
      </c>
      <c r="F37" s="329">
        <v>0.32</v>
      </c>
      <c r="G37" s="329">
        <v>0.56999999999999995</v>
      </c>
    </row>
    <row r="38" spans="1:7" ht="38.25">
      <c r="A38" s="324" t="s">
        <v>14129</v>
      </c>
      <c r="B38" s="325"/>
      <c r="C38" s="324" t="s">
        <v>24</v>
      </c>
      <c r="D38" s="327" t="s">
        <v>22</v>
      </c>
      <c r="E38" s="328">
        <v>0.2</v>
      </c>
      <c r="F38" s="329">
        <v>0.26</v>
      </c>
      <c r="G38" s="329">
        <v>0.46</v>
      </c>
    </row>
    <row r="39" spans="1:7" ht="38.25">
      <c r="A39" s="324" t="s">
        <v>14130</v>
      </c>
      <c r="B39" s="325"/>
      <c r="C39" s="324" t="s">
        <v>14131</v>
      </c>
      <c r="D39" s="327" t="s">
        <v>22</v>
      </c>
      <c r="E39" s="328">
        <v>0.28000000000000003</v>
      </c>
      <c r="F39" s="329">
        <v>0.36</v>
      </c>
      <c r="G39" s="329">
        <v>0.64</v>
      </c>
    </row>
    <row r="40" spans="1:7" ht="38.25">
      <c r="A40" s="324" t="s">
        <v>14132</v>
      </c>
      <c r="B40" s="325"/>
      <c r="C40" s="324" t="s">
        <v>25</v>
      </c>
      <c r="D40" s="327" t="s">
        <v>22</v>
      </c>
      <c r="E40" s="328">
        <v>0.13</v>
      </c>
      <c r="F40" s="329">
        <v>0.39</v>
      </c>
      <c r="G40" s="329">
        <v>0.52</v>
      </c>
    </row>
    <row r="41" spans="1:7" ht="38.25">
      <c r="A41" s="324" t="s">
        <v>14133</v>
      </c>
      <c r="B41" s="325"/>
      <c r="C41" s="324" t="s">
        <v>26</v>
      </c>
      <c r="D41" s="327" t="s">
        <v>22</v>
      </c>
      <c r="E41" s="328">
        <v>0.18</v>
      </c>
      <c r="F41" s="329">
        <v>0.22</v>
      </c>
      <c r="G41" s="329">
        <v>0.4</v>
      </c>
    </row>
    <row r="42" spans="1:7" ht="38.25">
      <c r="A42" s="324" t="s">
        <v>14134</v>
      </c>
      <c r="B42" s="325"/>
      <c r="C42" s="324" t="s">
        <v>14135</v>
      </c>
      <c r="D42" s="327" t="s">
        <v>22</v>
      </c>
      <c r="E42" s="328">
        <v>0.25</v>
      </c>
      <c r="F42" s="329">
        <v>0.32</v>
      </c>
      <c r="G42" s="329">
        <v>0.56999999999999995</v>
      </c>
    </row>
    <row r="43" spans="1:7" ht="38.25">
      <c r="A43" s="324" t="s">
        <v>14136</v>
      </c>
      <c r="B43" s="325"/>
      <c r="C43" s="324" t="s">
        <v>27</v>
      </c>
      <c r="D43" s="327" t="s">
        <v>22</v>
      </c>
      <c r="E43" s="328">
        <v>0.21</v>
      </c>
      <c r="F43" s="329">
        <v>0.26</v>
      </c>
      <c r="G43" s="329">
        <v>0.47</v>
      </c>
    </row>
    <row r="44" spans="1:7" ht="38.25">
      <c r="A44" s="324" t="s">
        <v>14137</v>
      </c>
      <c r="B44" s="325"/>
      <c r="C44" s="324" t="s">
        <v>28</v>
      </c>
      <c r="D44" s="327" t="s">
        <v>22</v>
      </c>
      <c r="E44" s="328">
        <v>0.2</v>
      </c>
      <c r="F44" s="329">
        <v>0.26</v>
      </c>
      <c r="G44" s="329">
        <v>0.46</v>
      </c>
    </row>
    <row r="45" spans="1:7" ht="51">
      <c r="A45" s="324" t="s">
        <v>14138</v>
      </c>
      <c r="B45" s="325"/>
      <c r="C45" s="324" t="s">
        <v>14139</v>
      </c>
      <c r="D45" s="327" t="s">
        <v>22</v>
      </c>
      <c r="E45" s="328">
        <v>0.34</v>
      </c>
      <c r="F45" s="329">
        <v>0.43</v>
      </c>
      <c r="G45" s="329">
        <v>0.77</v>
      </c>
    </row>
    <row r="46" spans="1:7" ht="51">
      <c r="A46" s="324" t="s">
        <v>14140</v>
      </c>
      <c r="B46" s="325"/>
      <c r="C46" s="324" t="s">
        <v>29</v>
      </c>
      <c r="D46" s="327" t="s">
        <v>22</v>
      </c>
      <c r="E46" s="328">
        <v>0.27</v>
      </c>
      <c r="F46" s="329">
        <v>0.35</v>
      </c>
      <c r="G46" s="329">
        <v>0.62</v>
      </c>
    </row>
    <row r="47" spans="1:7" ht="38.25">
      <c r="A47" s="324" t="s">
        <v>14141</v>
      </c>
      <c r="B47" s="325"/>
      <c r="C47" s="324" t="s">
        <v>30</v>
      </c>
      <c r="D47" s="327" t="s">
        <v>22</v>
      </c>
      <c r="E47" s="328">
        <v>0.21</v>
      </c>
      <c r="F47" s="329">
        <v>0.26</v>
      </c>
      <c r="G47" s="329">
        <v>0.47</v>
      </c>
    </row>
    <row r="48" spans="1:7" ht="38.25">
      <c r="A48" s="324" t="s">
        <v>14142</v>
      </c>
      <c r="B48" s="325"/>
      <c r="C48" s="324" t="s">
        <v>14143</v>
      </c>
      <c r="D48" s="327" t="s">
        <v>22</v>
      </c>
      <c r="E48" s="328">
        <v>0.28000000000000003</v>
      </c>
      <c r="F48" s="329">
        <v>0.37</v>
      </c>
      <c r="G48" s="329">
        <v>0.65</v>
      </c>
    </row>
    <row r="49" spans="1:7" ht="38.25">
      <c r="A49" s="324" t="s">
        <v>14144</v>
      </c>
      <c r="B49" s="325"/>
      <c r="C49" s="324" t="s">
        <v>31</v>
      </c>
      <c r="D49" s="327" t="s">
        <v>22</v>
      </c>
      <c r="E49" s="328">
        <v>0.23</v>
      </c>
      <c r="F49" s="329">
        <v>0.3</v>
      </c>
      <c r="G49" s="329">
        <v>0.53</v>
      </c>
    </row>
    <row r="50" spans="1:7" ht="38.25">
      <c r="A50" s="324" t="s">
        <v>14145</v>
      </c>
      <c r="B50" s="325"/>
      <c r="C50" s="324" t="s">
        <v>32</v>
      </c>
      <c r="D50" s="327" t="s">
        <v>22</v>
      </c>
      <c r="E50" s="328">
        <v>0.2</v>
      </c>
      <c r="F50" s="329">
        <v>0.26</v>
      </c>
      <c r="G50" s="329">
        <v>0.46</v>
      </c>
    </row>
    <row r="51" spans="1:7" ht="38.25">
      <c r="A51" s="324" t="s">
        <v>14146</v>
      </c>
      <c r="B51" s="325"/>
      <c r="C51" s="324" t="s">
        <v>14147</v>
      </c>
      <c r="D51" s="327" t="s">
        <v>22</v>
      </c>
      <c r="E51" s="328">
        <v>0.33</v>
      </c>
      <c r="F51" s="329">
        <v>0.42</v>
      </c>
      <c r="G51" s="329">
        <v>0.75</v>
      </c>
    </row>
    <row r="52" spans="1:7" ht="38.25">
      <c r="A52" s="324" t="s">
        <v>14148</v>
      </c>
      <c r="B52" s="325"/>
      <c r="C52" s="324" t="s">
        <v>33</v>
      </c>
      <c r="D52" s="327" t="s">
        <v>22</v>
      </c>
      <c r="E52" s="328">
        <v>0.22</v>
      </c>
      <c r="F52" s="329">
        <v>0.28999999999999998</v>
      </c>
      <c r="G52" s="329">
        <v>0.51</v>
      </c>
    </row>
    <row r="53" spans="1:7" ht="38.25">
      <c r="A53" s="324" t="s">
        <v>14149</v>
      </c>
      <c r="B53" s="325"/>
      <c r="C53" s="324" t="s">
        <v>34</v>
      </c>
      <c r="D53" s="327" t="s">
        <v>22</v>
      </c>
      <c r="E53" s="328">
        <v>0.13</v>
      </c>
      <c r="F53" s="329">
        <v>0.31</v>
      </c>
      <c r="G53" s="329">
        <v>0.44</v>
      </c>
    </row>
    <row r="54" spans="1:7" ht="38.25">
      <c r="A54" s="324" t="s">
        <v>14150</v>
      </c>
      <c r="B54" s="325"/>
      <c r="C54" s="324" t="s">
        <v>14151</v>
      </c>
      <c r="D54" s="327" t="s">
        <v>22</v>
      </c>
      <c r="E54" s="328">
        <v>0.13</v>
      </c>
      <c r="F54" s="329">
        <v>0.16</v>
      </c>
      <c r="G54" s="329">
        <v>0.28999999999999998</v>
      </c>
    </row>
    <row r="55" spans="1:7" ht="25.5">
      <c r="A55" s="324" t="s">
        <v>14152</v>
      </c>
      <c r="B55" s="325"/>
      <c r="C55" s="324" t="s">
        <v>35</v>
      </c>
      <c r="D55" s="327" t="s">
        <v>22</v>
      </c>
      <c r="E55" s="328">
        <v>0.1</v>
      </c>
      <c r="F55" s="329">
        <v>0.13</v>
      </c>
      <c r="G55" s="329">
        <v>0.23</v>
      </c>
    </row>
    <row r="56" spans="1:7" ht="25.5">
      <c r="A56" s="324" t="s">
        <v>14153</v>
      </c>
      <c r="B56" s="325"/>
      <c r="C56" s="324" t="s">
        <v>36</v>
      </c>
      <c r="D56" s="327" t="s">
        <v>22</v>
      </c>
      <c r="E56" s="328">
        <v>0.08</v>
      </c>
      <c r="F56" s="329">
        <v>0.11</v>
      </c>
      <c r="G56" s="329">
        <v>0.19</v>
      </c>
    </row>
    <row r="57" spans="1:7" ht="25.5">
      <c r="A57" s="324" t="s">
        <v>14154</v>
      </c>
      <c r="B57" s="325"/>
      <c r="C57" s="324" t="s">
        <v>37</v>
      </c>
      <c r="D57" s="327" t="s">
        <v>22</v>
      </c>
      <c r="E57" s="328">
        <v>7.0000000000000007E-2</v>
      </c>
      <c r="F57" s="329">
        <v>0.1</v>
      </c>
      <c r="G57" s="329">
        <v>0.17</v>
      </c>
    </row>
    <row r="58" spans="1:7" ht="25.5">
      <c r="A58" s="324" t="s">
        <v>14155</v>
      </c>
      <c r="B58" s="325"/>
      <c r="C58" s="324" t="s">
        <v>14156</v>
      </c>
      <c r="D58" s="327" t="s">
        <v>38</v>
      </c>
      <c r="E58" s="328">
        <v>511.87</v>
      </c>
      <c r="F58" s="329">
        <v>519.23</v>
      </c>
      <c r="G58" s="329">
        <v>1031.0999999999999</v>
      </c>
    </row>
    <row r="59" spans="1:7" ht="25.5">
      <c r="A59" s="324" t="s">
        <v>14157</v>
      </c>
      <c r="B59" s="325"/>
      <c r="C59" s="324" t="s">
        <v>14158</v>
      </c>
      <c r="D59" s="327" t="s">
        <v>4</v>
      </c>
      <c r="E59" s="328">
        <v>578.48</v>
      </c>
      <c r="F59" s="329">
        <v>354.91</v>
      </c>
      <c r="G59" s="329">
        <v>933.39</v>
      </c>
    </row>
    <row r="60" spans="1:7" ht="25.5">
      <c r="A60" s="330" t="s">
        <v>39</v>
      </c>
      <c r="B60" s="331" t="s">
        <v>40</v>
      </c>
      <c r="C60" s="330"/>
      <c r="D60" s="332"/>
      <c r="E60" s="333"/>
      <c r="F60" s="333"/>
      <c r="G60" s="333"/>
    </row>
    <row r="61" spans="1:7" ht="25.5">
      <c r="A61" s="324" t="s">
        <v>41</v>
      </c>
      <c r="B61" s="325"/>
      <c r="C61" s="324" t="s">
        <v>42</v>
      </c>
      <c r="D61" s="327" t="s">
        <v>21</v>
      </c>
      <c r="E61" s="328">
        <v>971.46</v>
      </c>
      <c r="F61" s="329">
        <v>0</v>
      </c>
      <c r="G61" s="329">
        <v>971.46</v>
      </c>
    </row>
    <row r="62" spans="1:7" ht="38.25">
      <c r="A62" s="324" t="s">
        <v>43</v>
      </c>
      <c r="B62" s="325"/>
      <c r="C62" s="324" t="s">
        <v>44</v>
      </c>
      <c r="D62" s="327" t="s">
        <v>21</v>
      </c>
      <c r="E62" s="328">
        <v>4622.49</v>
      </c>
      <c r="F62" s="329">
        <v>0</v>
      </c>
      <c r="G62" s="329">
        <v>4622.49</v>
      </c>
    </row>
    <row r="63" spans="1:7">
      <c r="A63" s="324" t="s">
        <v>45</v>
      </c>
      <c r="B63" s="325"/>
      <c r="C63" s="324" t="s">
        <v>46</v>
      </c>
      <c r="D63" s="327" t="s">
        <v>47</v>
      </c>
      <c r="E63" s="328">
        <v>85.79</v>
      </c>
      <c r="F63" s="329">
        <v>0</v>
      </c>
      <c r="G63" s="329">
        <v>85.79</v>
      </c>
    </row>
    <row r="64" spans="1:7" ht="25.5">
      <c r="A64" s="324" t="s">
        <v>48</v>
      </c>
      <c r="B64" s="325"/>
      <c r="C64" s="324" t="s">
        <v>49</v>
      </c>
      <c r="D64" s="327" t="s">
        <v>47</v>
      </c>
      <c r="E64" s="328">
        <v>102.01</v>
      </c>
      <c r="F64" s="329">
        <v>0</v>
      </c>
      <c r="G64" s="329">
        <v>102.01</v>
      </c>
    </row>
    <row r="65" spans="1:7">
      <c r="A65" s="324" t="s">
        <v>50</v>
      </c>
      <c r="B65" s="325"/>
      <c r="C65" s="324" t="s">
        <v>51</v>
      </c>
      <c r="D65" s="327" t="s">
        <v>47</v>
      </c>
      <c r="E65" s="328">
        <v>313.45999999999998</v>
      </c>
      <c r="F65" s="329">
        <v>0</v>
      </c>
      <c r="G65" s="329">
        <v>313.45999999999998</v>
      </c>
    </row>
    <row r="66" spans="1:7">
      <c r="A66" s="324" t="s">
        <v>52</v>
      </c>
      <c r="B66" s="325"/>
      <c r="C66" s="324" t="s">
        <v>53</v>
      </c>
      <c r="D66" s="327" t="s">
        <v>47</v>
      </c>
      <c r="E66" s="328">
        <v>1052.1500000000001</v>
      </c>
      <c r="F66" s="329">
        <v>0</v>
      </c>
      <c r="G66" s="329">
        <v>1052.1500000000001</v>
      </c>
    </row>
    <row r="67" spans="1:7" ht="25.5">
      <c r="A67" s="324" t="s">
        <v>54</v>
      </c>
      <c r="B67" s="325"/>
      <c r="C67" s="324" t="s">
        <v>55</v>
      </c>
      <c r="D67" s="327" t="s">
        <v>47</v>
      </c>
      <c r="E67" s="328">
        <v>99.08</v>
      </c>
      <c r="F67" s="329">
        <v>0</v>
      </c>
      <c r="G67" s="329">
        <v>99.08</v>
      </c>
    </row>
    <row r="68" spans="1:7" ht="25.5">
      <c r="A68" s="330" t="s">
        <v>56</v>
      </c>
      <c r="B68" s="331" t="s">
        <v>57</v>
      </c>
      <c r="C68" s="330"/>
      <c r="D68" s="332"/>
      <c r="E68" s="333"/>
      <c r="F68" s="333"/>
      <c r="G68" s="333"/>
    </row>
    <row r="69" spans="1:7" ht="38.25">
      <c r="A69" s="324" t="s">
        <v>58</v>
      </c>
      <c r="B69" s="325"/>
      <c r="C69" s="324" t="s">
        <v>59</v>
      </c>
      <c r="D69" s="327" t="s">
        <v>21</v>
      </c>
      <c r="E69" s="329">
        <v>360.24</v>
      </c>
      <c r="F69" s="329">
        <v>0</v>
      </c>
      <c r="G69" s="329">
        <v>360.24</v>
      </c>
    </row>
    <row r="70" spans="1:7">
      <c r="A70" s="324" t="s">
        <v>60</v>
      </c>
      <c r="B70" s="325"/>
      <c r="C70" s="324" t="s">
        <v>61</v>
      </c>
      <c r="D70" s="327" t="s">
        <v>22</v>
      </c>
      <c r="E70" s="329">
        <v>1.9</v>
      </c>
      <c r="F70" s="329">
        <v>4.68</v>
      </c>
      <c r="G70" s="329">
        <v>6.58</v>
      </c>
    </row>
    <row r="71" spans="1:7" ht="25.5">
      <c r="A71" s="324" t="s">
        <v>62</v>
      </c>
      <c r="B71" s="325"/>
      <c r="C71" s="324" t="s">
        <v>63</v>
      </c>
      <c r="D71" s="327" t="s">
        <v>22</v>
      </c>
      <c r="E71" s="329">
        <v>85.5</v>
      </c>
      <c r="F71" s="329">
        <v>34.58</v>
      </c>
      <c r="G71" s="329">
        <v>120.08</v>
      </c>
    </row>
    <row r="72" spans="1:7" ht="25.5">
      <c r="A72" s="324" t="s">
        <v>64</v>
      </c>
      <c r="B72" s="325"/>
      <c r="C72" s="324" t="s">
        <v>65</v>
      </c>
      <c r="D72" s="327" t="s">
        <v>22</v>
      </c>
      <c r="E72" s="329">
        <v>13.24</v>
      </c>
      <c r="F72" s="329">
        <v>30.25</v>
      </c>
      <c r="G72" s="329">
        <v>43.49</v>
      </c>
    </row>
    <row r="73" spans="1:7" ht="25.5">
      <c r="A73" s="324" t="s">
        <v>66</v>
      </c>
      <c r="B73" s="325"/>
      <c r="C73" s="324" t="s">
        <v>67</v>
      </c>
      <c r="D73" s="327" t="s">
        <v>22</v>
      </c>
      <c r="E73" s="329">
        <v>0</v>
      </c>
      <c r="F73" s="329">
        <v>23.4</v>
      </c>
      <c r="G73" s="329">
        <v>23.4</v>
      </c>
    </row>
    <row r="74" spans="1:7" ht="25.5">
      <c r="A74" s="324" t="s">
        <v>68</v>
      </c>
      <c r="B74" s="325"/>
      <c r="C74" s="324" t="s">
        <v>69</v>
      </c>
      <c r="D74" s="327" t="s">
        <v>47</v>
      </c>
      <c r="E74" s="329">
        <v>0.67</v>
      </c>
      <c r="F74" s="329">
        <v>3.46</v>
      </c>
      <c r="G74" s="329">
        <v>4.13</v>
      </c>
    </row>
    <row r="75" spans="1:7" ht="38.25">
      <c r="A75" s="324" t="s">
        <v>70</v>
      </c>
      <c r="B75" s="325"/>
      <c r="C75" s="324" t="s">
        <v>71</v>
      </c>
      <c r="D75" s="327" t="s">
        <v>72</v>
      </c>
      <c r="E75" s="329">
        <v>0</v>
      </c>
      <c r="F75" s="329">
        <v>353.18</v>
      </c>
      <c r="G75" s="329">
        <v>353.18</v>
      </c>
    </row>
    <row r="76" spans="1:7">
      <c r="A76" s="324" t="s">
        <v>73</v>
      </c>
      <c r="B76" s="325"/>
      <c r="C76" s="324" t="s">
        <v>13545</v>
      </c>
      <c r="D76" s="327" t="s">
        <v>47</v>
      </c>
      <c r="E76" s="329">
        <v>165.01</v>
      </c>
      <c r="F76" s="329">
        <v>0</v>
      </c>
      <c r="G76" s="329">
        <v>165.01</v>
      </c>
    </row>
    <row r="77" spans="1:7">
      <c r="A77" s="324" t="s">
        <v>74</v>
      </c>
      <c r="B77" s="325"/>
      <c r="C77" s="324" t="s">
        <v>13546</v>
      </c>
      <c r="D77" s="327" t="s">
        <v>47</v>
      </c>
      <c r="E77" s="329">
        <v>164.97</v>
      </c>
      <c r="F77" s="329">
        <v>0</v>
      </c>
      <c r="G77" s="329">
        <v>164.97</v>
      </c>
    </row>
    <row r="78" spans="1:7">
      <c r="A78" s="324" t="s">
        <v>75</v>
      </c>
      <c r="B78" s="325"/>
      <c r="C78" s="324" t="s">
        <v>13547</v>
      </c>
      <c r="D78" s="327" t="s">
        <v>47</v>
      </c>
      <c r="E78" s="329">
        <v>196.99</v>
      </c>
      <c r="F78" s="329">
        <v>0</v>
      </c>
      <c r="G78" s="329">
        <v>196.99</v>
      </c>
    </row>
    <row r="79" spans="1:7">
      <c r="A79" s="324" t="s">
        <v>76</v>
      </c>
      <c r="B79" s="325"/>
      <c r="C79" s="324" t="s">
        <v>13548</v>
      </c>
      <c r="D79" s="327" t="s">
        <v>47</v>
      </c>
      <c r="E79" s="329">
        <v>194.68</v>
      </c>
      <c r="F79" s="329">
        <v>0</v>
      </c>
      <c r="G79" s="329">
        <v>194.68</v>
      </c>
    </row>
    <row r="80" spans="1:7" ht="38.25">
      <c r="A80" s="324" t="s">
        <v>77</v>
      </c>
      <c r="B80" s="325"/>
      <c r="C80" s="324" t="s">
        <v>78</v>
      </c>
      <c r="D80" s="327" t="s">
        <v>21</v>
      </c>
      <c r="E80" s="329">
        <v>158.15</v>
      </c>
      <c r="F80" s="329">
        <v>0</v>
      </c>
      <c r="G80" s="329">
        <v>158.15</v>
      </c>
    </row>
    <row r="81" spans="1:7" ht="38.25">
      <c r="A81" s="324" t="s">
        <v>79</v>
      </c>
      <c r="B81" s="325"/>
      <c r="C81" s="324" t="s">
        <v>14609</v>
      </c>
      <c r="D81" s="327" t="s">
        <v>4</v>
      </c>
      <c r="E81" s="329">
        <v>6.37</v>
      </c>
      <c r="F81" s="329">
        <v>0</v>
      </c>
      <c r="G81" s="329">
        <v>6.37</v>
      </c>
    </row>
    <row r="82" spans="1:7" ht="38.25">
      <c r="A82" s="324" t="s">
        <v>80</v>
      </c>
      <c r="B82" s="325"/>
      <c r="C82" s="324" t="s">
        <v>14610</v>
      </c>
      <c r="D82" s="327" t="s">
        <v>4</v>
      </c>
      <c r="E82" s="329">
        <v>7.28</v>
      </c>
      <c r="F82" s="329">
        <v>0</v>
      </c>
      <c r="G82" s="329">
        <v>7.28</v>
      </c>
    </row>
    <row r="83" spans="1:7" ht="38.25">
      <c r="A83" s="324" t="s">
        <v>81</v>
      </c>
      <c r="B83" s="325"/>
      <c r="C83" s="324" t="s">
        <v>14611</v>
      </c>
      <c r="D83" s="327" t="s">
        <v>4</v>
      </c>
      <c r="E83" s="329">
        <v>9.1300000000000008</v>
      </c>
      <c r="F83" s="329">
        <v>0</v>
      </c>
      <c r="G83" s="329">
        <v>9.1300000000000008</v>
      </c>
    </row>
    <row r="84" spans="1:7" ht="38.25">
      <c r="A84" s="324" t="s">
        <v>82</v>
      </c>
      <c r="B84" s="325"/>
      <c r="C84" s="324" t="s">
        <v>14612</v>
      </c>
      <c r="D84" s="327" t="s">
        <v>4</v>
      </c>
      <c r="E84" s="329">
        <v>9.4</v>
      </c>
      <c r="F84" s="329">
        <v>0</v>
      </c>
      <c r="G84" s="329">
        <v>9.4</v>
      </c>
    </row>
    <row r="85" spans="1:7" ht="38.25">
      <c r="A85" s="324" t="s">
        <v>83</v>
      </c>
      <c r="B85" s="325"/>
      <c r="C85" s="324" t="s">
        <v>14613</v>
      </c>
      <c r="D85" s="327" t="s">
        <v>4</v>
      </c>
      <c r="E85" s="329">
        <v>11.38</v>
      </c>
      <c r="F85" s="329">
        <v>0</v>
      </c>
      <c r="G85" s="329">
        <v>11.38</v>
      </c>
    </row>
    <row r="86" spans="1:7" ht="38.25">
      <c r="A86" s="324" t="s">
        <v>84</v>
      </c>
      <c r="B86" s="325"/>
      <c r="C86" s="324" t="s">
        <v>14614</v>
      </c>
      <c r="D86" s="327" t="s">
        <v>4</v>
      </c>
      <c r="E86" s="329">
        <v>14.37</v>
      </c>
      <c r="F86" s="329">
        <v>0</v>
      </c>
      <c r="G86" s="329">
        <v>14.37</v>
      </c>
    </row>
    <row r="87" spans="1:7" ht="38.25">
      <c r="A87" s="324" t="s">
        <v>85</v>
      </c>
      <c r="B87" s="325"/>
      <c r="C87" s="324" t="s">
        <v>14615</v>
      </c>
      <c r="D87" s="327" t="s">
        <v>4</v>
      </c>
      <c r="E87" s="329">
        <v>16.36</v>
      </c>
      <c r="F87" s="329">
        <v>0</v>
      </c>
      <c r="G87" s="329">
        <v>16.36</v>
      </c>
    </row>
    <row r="88" spans="1:7" ht="38.25">
      <c r="A88" s="324" t="s">
        <v>86</v>
      </c>
      <c r="B88" s="325"/>
      <c r="C88" s="324" t="s">
        <v>14616</v>
      </c>
      <c r="D88" s="327" t="s">
        <v>4</v>
      </c>
      <c r="E88" s="329">
        <v>12.26</v>
      </c>
      <c r="F88" s="329">
        <v>0</v>
      </c>
      <c r="G88" s="329">
        <v>12.26</v>
      </c>
    </row>
    <row r="89" spans="1:7" ht="38.25">
      <c r="A89" s="324" t="s">
        <v>87</v>
      </c>
      <c r="B89" s="325"/>
      <c r="C89" s="324" t="s">
        <v>14617</v>
      </c>
      <c r="D89" s="327" t="s">
        <v>4</v>
      </c>
      <c r="E89" s="329">
        <v>14.71</v>
      </c>
      <c r="F89" s="329">
        <v>0</v>
      </c>
      <c r="G89" s="329">
        <v>14.71</v>
      </c>
    </row>
    <row r="90" spans="1:7" ht="38.25">
      <c r="A90" s="324" t="s">
        <v>88</v>
      </c>
      <c r="B90" s="325"/>
      <c r="C90" s="324" t="s">
        <v>14618</v>
      </c>
      <c r="D90" s="327" t="s">
        <v>4</v>
      </c>
      <c r="E90" s="329">
        <v>18.61</v>
      </c>
      <c r="F90" s="329">
        <v>0</v>
      </c>
      <c r="G90" s="329">
        <v>18.61</v>
      </c>
    </row>
    <row r="91" spans="1:7" ht="38.25">
      <c r="A91" s="324" t="s">
        <v>89</v>
      </c>
      <c r="B91" s="325"/>
      <c r="C91" s="324" t="s">
        <v>14619</v>
      </c>
      <c r="D91" s="327" t="s">
        <v>4</v>
      </c>
      <c r="E91" s="329">
        <v>22.76</v>
      </c>
      <c r="F91" s="329">
        <v>0</v>
      </c>
      <c r="G91" s="329">
        <v>22.76</v>
      </c>
    </row>
    <row r="92" spans="1:7">
      <c r="A92" s="324" t="s">
        <v>90</v>
      </c>
      <c r="B92" s="325"/>
      <c r="C92" s="324" t="s">
        <v>13549</v>
      </c>
      <c r="D92" s="327" t="s">
        <v>47</v>
      </c>
      <c r="E92" s="329">
        <v>170.54</v>
      </c>
      <c r="F92" s="329">
        <v>0</v>
      </c>
      <c r="G92" s="329">
        <v>170.54</v>
      </c>
    </row>
    <row r="93" spans="1:7">
      <c r="A93" s="324" t="s">
        <v>91</v>
      </c>
      <c r="B93" s="325"/>
      <c r="C93" s="324" t="s">
        <v>13550</v>
      </c>
      <c r="D93" s="327" t="s">
        <v>47</v>
      </c>
      <c r="E93" s="329">
        <v>198.05</v>
      </c>
      <c r="F93" s="329">
        <v>0</v>
      </c>
      <c r="G93" s="329">
        <v>198.05</v>
      </c>
    </row>
    <row r="94" spans="1:7">
      <c r="A94" s="324" t="s">
        <v>92</v>
      </c>
      <c r="B94" s="325"/>
      <c r="C94" s="324" t="s">
        <v>13551</v>
      </c>
      <c r="D94" s="327" t="s">
        <v>47</v>
      </c>
      <c r="E94" s="329">
        <v>220.91</v>
      </c>
      <c r="F94" s="329">
        <v>0</v>
      </c>
      <c r="G94" s="329">
        <v>220.91</v>
      </c>
    </row>
    <row r="95" spans="1:7">
      <c r="A95" s="324" t="s">
        <v>93</v>
      </c>
      <c r="B95" s="325"/>
      <c r="C95" s="324" t="s">
        <v>13552</v>
      </c>
      <c r="D95" s="327" t="s">
        <v>47</v>
      </c>
      <c r="E95" s="329">
        <v>254.07</v>
      </c>
      <c r="F95" s="329">
        <v>0</v>
      </c>
      <c r="G95" s="329">
        <v>254.07</v>
      </c>
    </row>
    <row r="96" spans="1:7">
      <c r="A96" s="324" t="s">
        <v>94</v>
      </c>
      <c r="B96" s="325"/>
      <c r="C96" s="324" t="s">
        <v>13553</v>
      </c>
      <c r="D96" s="327" t="s">
        <v>47</v>
      </c>
      <c r="E96" s="329">
        <v>295.20999999999998</v>
      </c>
      <c r="F96" s="329">
        <v>0</v>
      </c>
      <c r="G96" s="329">
        <v>295.20999999999998</v>
      </c>
    </row>
    <row r="97" spans="1:7">
      <c r="A97" s="324" t="s">
        <v>95</v>
      </c>
      <c r="B97" s="325"/>
      <c r="C97" s="324" t="s">
        <v>13554</v>
      </c>
      <c r="D97" s="327" t="s">
        <v>47</v>
      </c>
      <c r="E97" s="329">
        <v>349.98</v>
      </c>
      <c r="F97" s="329">
        <v>0</v>
      </c>
      <c r="G97" s="329">
        <v>349.98</v>
      </c>
    </row>
    <row r="98" spans="1:7" ht="25.5">
      <c r="A98" s="324" t="s">
        <v>96</v>
      </c>
      <c r="B98" s="325"/>
      <c r="C98" s="324" t="s">
        <v>97</v>
      </c>
      <c r="D98" s="327" t="s">
        <v>47</v>
      </c>
      <c r="E98" s="329">
        <v>208.63</v>
      </c>
      <c r="F98" s="329">
        <v>0</v>
      </c>
      <c r="G98" s="329">
        <v>208.63</v>
      </c>
    </row>
    <row r="99" spans="1:7" ht="25.5">
      <c r="A99" s="324" t="s">
        <v>14159</v>
      </c>
      <c r="B99" s="325"/>
      <c r="C99" s="324" t="s">
        <v>14160</v>
      </c>
      <c r="D99" s="327" t="s">
        <v>21</v>
      </c>
      <c r="E99" s="329">
        <v>973.76</v>
      </c>
      <c r="F99" s="329">
        <v>3156.78</v>
      </c>
      <c r="G99" s="329">
        <v>4130.54</v>
      </c>
    </row>
    <row r="100" spans="1:7" ht="38.25">
      <c r="A100" s="324" t="s">
        <v>14161</v>
      </c>
      <c r="B100" s="325"/>
      <c r="C100" s="324" t="s">
        <v>14162</v>
      </c>
      <c r="D100" s="327" t="s">
        <v>22</v>
      </c>
      <c r="E100" s="329">
        <v>4.9000000000000004</v>
      </c>
      <c r="F100" s="329">
        <v>33.799999999999997</v>
      </c>
      <c r="G100" s="329">
        <v>38.700000000000003</v>
      </c>
    </row>
    <row r="101" spans="1:7" ht="25.5">
      <c r="A101" s="324" t="s">
        <v>14163</v>
      </c>
      <c r="B101" s="325"/>
      <c r="C101" s="324" t="s">
        <v>14164</v>
      </c>
      <c r="D101" s="327" t="s">
        <v>22</v>
      </c>
      <c r="E101" s="329">
        <v>275.95999999999998</v>
      </c>
      <c r="F101" s="329">
        <v>239.81</v>
      </c>
      <c r="G101" s="329">
        <v>515.77</v>
      </c>
    </row>
    <row r="102" spans="1:7" ht="25.5">
      <c r="A102" s="330" t="s">
        <v>98</v>
      </c>
      <c r="B102" s="331" t="s">
        <v>7241</v>
      </c>
      <c r="C102" s="330"/>
      <c r="D102" s="332"/>
      <c r="E102" s="333"/>
      <c r="F102" s="333"/>
      <c r="G102" s="333"/>
    </row>
    <row r="103" spans="1:7" ht="38.25">
      <c r="A103" s="324" t="s">
        <v>13555</v>
      </c>
      <c r="B103" s="325"/>
      <c r="C103" s="324" t="s">
        <v>99</v>
      </c>
      <c r="D103" s="327" t="s">
        <v>4</v>
      </c>
      <c r="E103" s="329">
        <v>144.94999999999999</v>
      </c>
      <c r="F103" s="329">
        <v>6774.19</v>
      </c>
      <c r="G103" s="329">
        <v>6919.14</v>
      </c>
    </row>
    <row r="104" spans="1:7" ht="25.5">
      <c r="A104" s="324" t="s">
        <v>13556</v>
      </c>
      <c r="B104" s="325"/>
      <c r="C104" s="324" t="s">
        <v>100</v>
      </c>
      <c r="D104" s="327" t="s">
        <v>4</v>
      </c>
      <c r="E104" s="329">
        <v>144.94999999999999</v>
      </c>
      <c r="F104" s="329">
        <v>8933.59</v>
      </c>
      <c r="G104" s="329">
        <v>9078.5400000000009</v>
      </c>
    </row>
    <row r="105" spans="1:7" ht="25.5">
      <c r="A105" s="324" t="s">
        <v>13557</v>
      </c>
      <c r="B105" s="325"/>
      <c r="C105" s="324" t="s">
        <v>101</v>
      </c>
      <c r="D105" s="327" t="s">
        <v>4</v>
      </c>
      <c r="E105" s="329">
        <v>144.94999999999999</v>
      </c>
      <c r="F105" s="329">
        <v>7835.34</v>
      </c>
      <c r="G105" s="329">
        <v>7980.29</v>
      </c>
    </row>
    <row r="106" spans="1:7">
      <c r="A106" s="324" t="s">
        <v>13558</v>
      </c>
      <c r="B106" s="325"/>
      <c r="C106" s="324" t="s">
        <v>102</v>
      </c>
      <c r="D106" s="327" t="s">
        <v>4</v>
      </c>
      <c r="E106" s="329">
        <v>417.95</v>
      </c>
      <c r="F106" s="329">
        <v>18881.599999999999</v>
      </c>
      <c r="G106" s="329">
        <v>19299.55</v>
      </c>
    </row>
    <row r="107" spans="1:7" ht="25.5">
      <c r="A107" s="324" t="s">
        <v>13559</v>
      </c>
      <c r="B107" s="325"/>
      <c r="C107" s="324" t="s">
        <v>103</v>
      </c>
      <c r="D107" s="327" t="s">
        <v>4</v>
      </c>
      <c r="E107" s="329">
        <v>417.95</v>
      </c>
      <c r="F107" s="329">
        <v>28941.360000000001</v>
      </c>
      <c r="G107" s="329">
        <v>29359.31</v>
      </c>
    </row>
    <row r="108" spans="1:7" ht="25.5">
      <c r="A108" s="324" t="s">
        <v>13961</v>
      </c>
      <c r="B108" s="325"/>
      <c r="C108" s="324" t="s">
        <v>104</v>
      </c>
      <c r="D108" s="327" t="s">
        <v>4</v>
      </c>
      <c r="E108" s="329">
        <v>417.95</v>
      </c>
      <c r="F108" s="329">
        <v>11361.06</v>
      </c>
      <c r="G108" s="329">
        <v>11779.01</v>
      </c>
    </row>
    <row r="109" spans="1:7">
      <c r="A109" s="324" t="s">
        <v>13962</v>
      </c>
      <c r="B109" s="325"/>
      <c r="C109" s="324" t="s">
        <v>105</v>
      </c>
      <c r="D109" s="327" t="s">
        <v>4</v>
      </c>
      <c r="E109" s="329">
        <v>339.95</v>
      </c>
      <c r="F109" s="329">
        <v>13608.68</v>
      </c>
      <c r="G109" s="329">
        <v>13948.63</v>
      </c>
    </row>
    <row r="110" spans="1:7" ht="25.5">
      <c r="A110" s="324" t="s">
        <v>13963</v>
      </c>
      <c r="B110" s="325"/>
      <c r="C110" s="324" t="s">
        <v>13560</v>
      </c>
      <c r="D110" s="327" t="s">
        <v>4</v>
      </c>
      <c r="E110" s="329">
        <v>207.35</v>
      </c>
      <c r="F110" s="329">
        <v>22022.77</v>
      </c>
      <c r="G110" s="329">
        <v>22230.12</v>
      </c>
    </row>
    <row r="111" spans="1:7" ht="25.5">
      <c r="A111" s="330" t="s">
        <v>106</v>
      </c>
      <c r="B111" s="331" t="s">
        <v>107</v>
      </c>
      <c r="C111" s="330"/>
      <c r="D111" s="332"/>
      <c r="E111" s="333"/>
      <c r="F111" s="333"/>
      <c r="G111" s="333"/>
    </row>
    <row r="112" spans="1:7" ht="38.25">
      <c r="A112" s="324" t="s">
        <v>108</v>
      </c>
      <c r="B112" s="325"/>
      <c r="C112" s="324" t="s">
        <v>109</v>
      </c>
      <c r="D112" s="327" t="s">
        <v>21</v>
      </c>
      <c r="E112" s="329">
        <v>7499.51</v>
      </c>
      <c r="F112" s="329">
        <v>0</v>
      </c>
      <c r="G112" s="329">
        <v>7499.51</v>
      </c>
    </row>
    <row r="113" spans="1:7" ht="51">
      <c r="A113" s="324" t="s">
        <v>110</v>
      </c>
      <c r="B113" s="325"/>
      <c r="C113" s="324" t="s">
        <v>111</v>
      </c>
      <c r="D113" s="327" t="s">
        <v>21</v>
      </c>
      <c r="E113" s="329">
        <v>10648.21</v>
      </c>
      <c r="F113" s="329">
        <v>0</v>
      </c>
      <c r="G113" s="329">
        <v>10648.21</v>
      </c>
    </row>
    <row r="114" spans="1:7" ht="51">
      <c r="A114" s="324" t="s">
        <v>112</v>
      </c>
      <c r="B114" s="325"/>
      <c r="C114" s="324" t="s">
        <v>113</v>
      </c>
      <c r="D114" s="327" t="s">
        <v>21</v>
      </c>
      <c r="E114" s="329">
        <v>14572.99</v>
      </c>
      <c r="F114" s="329">
        <v>0</v>
      </c>
      <c r="G114" s="329">
        <v>14572.99</v>
      </c>
    </row>
    <row r="115" spans="1:7" ht="38.25">
      <c r="A115" s="324" t="s">
        <v>114</v>
      </c>
      <c r="B115" s="325"/>
      <c r="C115" s="324" t="s">
        <v>13561</v>
      </c>
      <c r="D115" s="327" t="s">
        <v>47</v>
      </c>
      <c r="E115" s="329">
        <v>372.07</v>
      </c>
      <c r="F115" s="329">
        <v>0</v>
      </c>
      <c r="G115" s="329">
        <v>372.07</v>
      </c>
    </row>
    <row r="116" spans="1:7" ht="38.25">
      <c r="A116" s="324" t="s">
        <v>116</v>
      </c>
      <c r="B116" s="325"/>
      <c r="C116" s="324" t="s">
        <v>117</v>
      </c>
      <c r="D116" s="327" t="s">
        <v>47</v>
      </c>
      <c r="E116" s="329">
        <v>405.53</v>
      </c>
      <c r="F116" s="329">
        <v>0</v>
      </c>
      <c r="G116" s="329">
        <v>405.53</v>
      </c>
    </row>
    <row r="117" spans="1:7" ht="38.25">
      <c r="A117" s="324" t="s">
        <v>118</v>
      </c>
      <c r="B117" s="325"/>
      <c r="C117" s="324" t="s">
        <v>119</v>
      </c>
      <c r="D117" s="327" t="s">
        <v>47</v>
      </c>
      <c r="E117" s="329">
        <v>513.04999999999995</v>
      </c>
      <c r="F117" s="329">
        <v>0</v>
      </c>
      <c r="G117" s="329">
        <v>513.04999999999995</v>
      </c>
    </row>
    <row r="118" spans="1:7" ht="38.25">
      <c r="A118" s="324" t="s">
        <v>120</v>
      </c>
      <c r="B118" s="325"/>
      <c r="C118" s="324" t="s">
        <v>121</v>
      </c>
      <c r="D118" s="327" t="s">
        <v>47</v>
      </c>
      <c r="E118" s="329">
        <v>756.5</v>
      </c>
      <c r="F118" s="329">
        <v>0</v>
      </c>
      <c r="G118" s="329">
        <v>756.5</v>
      </c>
    </row>
    <row r="119" spans="1:7" ht="38.25">
      <c r="A119" s="324" t="s">
        <v>122</v>
      </c>
      <c r="B119" s="325"/>
      <c r="C119" s="324" t="s">
        <v>123</v>
      </c>
      <c r="D119" s="327" t="s">
        <v>47</v>
      </c>
      <c r="E119" s="329">
        <v>917</v>
      </c>
      <c r="F119" s="329">
        <v>0</v>
      </c>
      <c r="G119" s="329">
        <v>917</v>
      </c>
    </row>
    <row r="120" spans="1:7" ht="38.25">
      <c r="A120" s="324" t="s">
        <v>124</v>
      </c>
      <c r="B120" s="325"/>
      <c r="C120" s="324" t="s">
        <v>125</v>
      </c>
      <c r="D120" s="327" t="s">
        <v>47</v>
      </c>
      <c r="E120" s="329">
        <v>1129.47</v>
      </c>
      <c r="F120" s="329">
        <v>0</v>
      </c>
      <c r="G120" s="329">
        <v>1129.47</v>
      </c>
    </row>
    <row r="121" spans="1:7" ht="38.25">
      <c r="A121" s="324" t="s">
        <v>126</v>
      </c>
      <c r="B121" s="325"/>
      <c r="C121" s="324" t="s">
        <v>127</v>
      </c>
      <c r="D121" s="327" t="s">
        <v>47</v>
      </c>
      <c r="E121" s="329">
        <v>1214.1199999999999</v>
      </c>
      <c r="F121" s="329">
        <v>0</v>
      </c>
      <c r="G121" s="329">
        <v>1214.1199999999999</v>
      </c>
    </row>
    <row r="122" spans="1:7" ht="38.25">
      <c r="A122" s="324" t="s">
        <v>128</v>
      </c>
      <c r="B122" s="325"/>
      <c r="C122" s="324" t="s">
        <v>129</v>
      </c>
      <c r="D122" s="327" t="s">
        <v>47</v>
      </c>
      <c r="E122" s="329">
        <v>1439.97</v>
      </c>
      <c r="F122" s="329">
        <v>0</v>
      </c>
      <c r="G122" s="329">
        <v>1439.97</v>
      </c>
    </row>
    <row r="123" spans="1:7" ht="38.25">
      <c r="A123" s="324" t="s">
        <v>130</v>
      </c>
      <c r="B123" s="325"/>
      <c r="C123" s="324" t="s">
        <v>131</v>
      </c>
      <c r="D123" s="327" t="s">
        <v>47</v>
      </c>
      <c r="E123" s="329">
        <v>1881.38</v>
      </c>
      <c r="F123" s="329">
        <v>0</v>
      </c>
      <c r="G123" s="329">
        <v>1881.38</v>
      </c>
    </row>
    <row r="124" spans="1:7" ht="38.25">
      <c r="A124" s="324" t="s">
        <v>132</v>
      </c>
      <c r="B124" s="325"/>
      <c r="C124" s="324" t="s">
        <v>133</v>
      </c>
      <c r="D124" s="327" t="s">
        <v>47</v>
      </c>
      <c r="E124" s="329">
        <v>775.64</v>
      </c>
      <c r="F124" s="329">
        <v>0</v>
      </c>
      <c r="G124" s="329">
        <v>775.64</v>
      </c>
    </row>
    <row r="125" spans="1:7" ht="38.25">
      <c r="A125" s="324" t="s">
        <v>134</v>
      </c>
      <c r="B125" s="325"/>
      <c r="C125" s="324" t="s">
        <v>13562</v>
      </c>
      <c r="D125" s="327" t="s">
        <v>47</v>
      </c>
      <c r="E125" s="329">
        <v>822.89</v>
      </c>
      <c r="F125" s="329">
        <v>0</v>
      </c>
      <c r="G125" s="329">
        <v>822.89</v>
      </c>
    </row>
    <row r="126" spans="1:7" ht="25.5">
      <c r="A126" s="324" t="s">
        <v>136</v>
      </c>
      <c r="B126" s="325"/>
      <c r="C126" s="324" t="s">
        <v>137</v>
      </c>
      <c r="D126" s="327" t="s">
        <v>47</v>
      </c>
      <c r="E126" s="329">
        <v>3286.43</v>
      </c>
      <c r="F126" s="329">
        <v>0</v>
      </c>
      <c r="G126" s="329">
        <v>3286.43</v>
      </c>
    </row>
    <row r="127" spans="1:7" ht="38.25">
      <c r="A127" s="324" t="s">
        <v>138</v>
      </c>
      <c r="B127" s="325"/>
      <c r="C127" s="324" t="s">
        <v>139</v>
      </c>
      <c r="D127" s="327" t="s">
        <v>47</v>
      </c>
      <c r="E127" s="329">
        <v>326.29000000000002</v>
      </c>
      <c r="F127" s="329">
        <v>0</v>
      </c>
      <c r="G127" s="329">
        <v>326.29000000000002</v>
      </c>
    </row>
    <row r="128" spans="1:7" ht="38.25">
      <c r="A128" s="324" t="s">
        <v>140</v>
      </c>
      <c r="B128" s="325"/>
      <c r="C128" s="324" t="s">
        <v>141</v>
      </c>
      <c r="D128" s="327" t="s">
        <v>47</v>
      </c>
      <c r="E128" s="329">
        <v>452</v>
      </c>
      <c r="F128" s="329">
        <v>0</v>
      </c>
      <c r="G128" s="329">
        <v>452</v>
      </c>
    </row>
    <row r="129" spans="1:7" ht="38.25">
      <c r="A129" s="324" t="s">
        <v>142</v>
      </c>
      <c r="B129" s="325"/>
      <c r="C129" s="324" t="s">
        <v>143</v>
      </c>
      <c r="D129" s="327" t="s">
        <v>47</v>
      </c>
      <c r="E129" s="329">
        <v>646.05999999999995</v>
      </c>
      <c r="F129" s="329">
        <v>0</v>
      </c>
      <c r="G129" s="329">
        <v>646.05999999999995</v>
      </c>
    </row>
    <row r="130" spans="1:7" ht="38.25">
      <c r="A130" s="324" t="s">
        <v>144</v>
      </c>
      <c r="B130" s="325"/>
      <c r="C130" s="324" t="s">
        <v>145</v>
      </c>
      <c r="D130" s="327" t="s">
        <v>47</v>
      </c>
      <c r="E130" s="329">
        <v>238.94</v>
      </c>
      <c r="F130" s="329">
        <v>0</v>
      </c>
      <c r="G130" s="329">
        <v>238.94</v>
      </c>
    </row>
    <row r="131" spans="1:7" ht="38.25">
      <c r="A131" s="324" t="s">
        <v>146</v>
      </c>
      <c r="B131" s="325"/>
      <c r="C131" s="324" t="s">
        <v>147</v>
      </c>
      <c r="D131" s="327" t="s">
        <v>47</v>
      </c>
      <c r="E131" s="329">
        <v>416.36</v>
      </c>
      <c r="F131" s="329">
        <v>0</v>
      </c>
      <c r="G131" s="329">
        <v>416.36</v>
      </c>
    </row>
    <row r="132" spans="1:7" ht="38.25">
      <c r="A132" s="324" t="s">
        <v>148</v>
      </c>
      <c r="B132" s="325"/>
      <c r="C132" s="324" t="s">
        <v>149</v>
      </c>
      <c r="D132" s="327" t="s">
        <v>47</v>
      </c>
      <c r="E132" s="329">
        <v>545.29</v>
      </c>
      <c r="F132" s="329">
        <v>0</v>
      </c>
      <c r="G132" s="329">
        <v>545.29</v>
      </c>
    </row>
    <row r="133" spans="1:7" ht="38.25">
      <c r="A133" s="324" t="s">
        <v>150</v>
      </c>
      <c r="B133" s="325"/>
      <c r="C133" s="324" t="s">
        <v>151</v>
      </c>
      <c r="D133" s="327" t="s">
        <v>47</v>
      </c>
      <c r="E133" s="329">
        <v>1787.51</v>
      </c>
      <c r="F133" s="329">
        <v>0</v>
      </c>
      <c r="G133" s="329">
        <v>1787.51</v>
      </c>
    </row>
    <row r="134" spans="1:7" ht="38.25">
      <c r="A134" s="324" t="s">
        <v>152</v>
      </c>
      <c r="B134" s="325"/>
      <c r="C134" s="324" t="s">
        <v>153</v>
      </c>
      <c r="D134" s="327" t="s">
        <v>47</v>
      </c>
      <c r="E134" s="329">
        <v>2054.7199999999998</v>
      </c>
      <c r="F134" s="329">
        <v>0</v>
      </c>
      <c r="G134" s="329">
        <v>2054.7199999999998</v>
      </c>
    </row>
    <row r="135" spans="1:7" ht="38.25">
      <c r="A135" s="324" t="s">
        <v>154</v>
      </c>
      <c r="B135" s="325"/>
      <c r="C135" s="324" t="s">
        <v>155</v>
      </c>
      <c r="D135" s="327" t="s">
        <v>47</v>
      </c>
      <c r="E135" s="329">
        <v>2607.21</v>
      </c>
      <c r="F135" s="329">
        <v>0</v>
      </c>
      <c r="G135" s="329">
        <v>2607.21</v>
      </c>
    </row>
    <row r="136" spans="1:7" ht="38.25">
      <c r="A136" s="324" t="s">
        <v>156</v>
      </c>
      <c r="B136" s="325"/>
      <c r="C136" s="324" t="s">
        <v>157</v>
      </c>
      <c r="D136" s="327" t="s">
        <v>47</v>
      </c>
      <c r="E136" s="329">
        <v>411.8</v>
      </c>
      <c r="F136" s="329">
        <v>0</v>
      </c>
      <c r="G136" s="329">
        <v>411.8</v>
      </c>
    </row>
    <row r="137" spans="1:7" ht="38.25">
      <c r="A137" s="324" t="s">
        <v>158</v>
      </c>
      <c r="B137" s="325"/>
      <c r="C137" s="324" t="s">
        <v>13563</v>
      </c>
      <c r="D137" s="327" t="s">
        <v>47</v>
      </c>
      <c r="E137" s="329">
        <v>276.95999999999998</v>
      </c>
      <c r="F137" s="329">
        <v>0</v>
      </c>
      <c r="G137" s="329">
        <v>276.95999999999998</v>
      </c>
    </row>
    <row r="138" spans="1:7" ht="38.25">
      <c r="A138" s="324" t="s">
        <v>159</v>
      </c>
      <c r="B138" s="325"/>
      <c r="C138" s="324" t="s">
        <v>13564</v>
      </c>
      <c r="D138" s="327" t="s">
        <v>47</v>
      </c>
      <c r="E138" s="329">
        <v>539.74</v>
      </c>
      <c r="F138" s="329">
        <v>0</v>
      </c>
      <c r="G138" s="329">
        <v>539.74</v>
      </c>
    </row>
    <row r="139" spans="1:7" ht="25.5">
      <c r="A139" s="324" t="s">
        <v>160</v>
      </c>
      <c r="B139" s="325"/>
      <c r="C139" s="324" t="s">
        <v>13565</v>
      </c>
      <c r="D139" s="327" t="s">
        <v>47</v>
      </c>
      <c r="E139" s="329">
        <v>339.85</v>
      </c>
      <c r="F139" s="329">
        <v>0</v>
      </c>
      <c r="G139" s="329">
        <v>339.85</v>
      </c>
    </row>
    <row r="140" spans="1:7" ht="25.5">
      <c r="A140" s="324" t="s">
        <v>161</v>
      </c>
      <c r="B140" s="325"/>
      <c r="C140" s="324" t="s">
        <v>13566</v>
      </c>
      <c r="D140" s="327" t="s">
        <v>47</v>
      </c>
      <c r="E140" s="329">
        <v>390.8</v>
      </c>
      <c r="F140" s="329">
        <v>0</v>
      </c>
      <c r="G140" s="329">
        <v>390.8</v>
      </c>
    </row>
    <row r="141" spans="1:7" ht="25.5">
      <c r="A141" s="324" t="s">
        <v>162</v>
      </c>
      <c r="B141" s="325"/>
      <c r="C141" s="324" t="s">
        <v>13567</v>
      </c>
      <c r="D141" s="327" t="s">
        <v>47</v>
      </c>
      <c r="E141" s="329">
        <v>592.53</v>
      </c>
      <c r="F141" s="329">
        <v>0</v>
      </c>
      <c r="G141" s="329">
        <v>592.53</v>
      </c>
    </row>
    <row r="142" spans="1:7" ht="38.25">
      <c r="A142" s="324" t="s">
        <v>163</v>
      </c>
      <c r="B142" s="325"/>
      <c r="C142" s="324" t="s">
        <v>14620</v>
      </c>
      <c r="D142" s="327" t="s">
        <v>47</v>
      </c>
      <c r="E142" s="329">
        <v>952.69</v>
      </c>
      <c r="F142" s="329">
        <v>0</v>
      </c>
      <c r="G142" s="329">
        <v>952.69</v>
      </c>
    </row>
    <row r="143" spans="1:7" ht="25.5">
      <c r="A143" s="324" t="s">
        <v>164</v>
      </c>
      <c r="B143" s="325"/>
      <c r="C143" s="324" t="s">
        <v>13568</v>
      </c>
      <c r="D143" s="327" t="s">
        <v>47</v>
      </c>
      <c r="E143" s="329">
        <v>793.07</v>
      </c>
      <c r="F143" s="329">
        <v>0</v>
      </c>
      <c r="G143" s="329">
        <v>793.07</v>
      </c>
    </row>
    <row r="144" spans="1:7" ht="25.5">
      <c r="A144" s="324" t="s">
        <v>165</v>
      </c>
      <c r="B144" s="325"/>
      <c r="C144" s="324" t="s">
        <v>13569</v>
      </c>
      <c r="D144" s="327" t="s">
        <v>47</v>
      </c>
      <c r="E144" s="329">
        <v>868.29</v>
      </c>
      <c r="F144" s="329">
        <v>0</v>
      </c>
      <c r="G144" s="329">
        <v>868.29</v>
      </c>
    </row>
    <row r="145" spans="1:7" ht="25.5">
      <c r="A145" s="324" t="s">
        <v>166</v>
      </c>
      <c r="B145" s="325"/>
      <c r="C145" s="324" t="s">
        <v>13570</v>
      </c>
      <c r="D145" s="327" t="s">
        <v>47</v>
      </c>
      <c r="E145" s="329">
        <v>1033.9000000000001</v>
      </c>
      <c r="F145" s="329">
        <v>0</v>
      </c>
      <c r="G145" s="329">
        <v>1033.9000000000001</v>
      </c>
    </row>
    <row r="146" spans="1:7" ht="25.5">
      <c r="A146" s="324" t="s">
        <v>167</v>
      </c>
      <c r="B146" s="325"/>
      <c r="C146" s="324" t="s">
        <v>13571</v>
      </c>
      <c r="D146" s="327" t="s">
        <v>47</v>
      </c>
      <c r="E146" s="329">
        <v>954.92</v>
      </c>
      <c r="F146" s="329">
        <v>0</v>
      </c>
      <c r="G146" s="329">
        <v>954.92</v>
      </c>
    </row>
    <row r="147" spans="1:7" ht="38.25">
      <c r="A147" s="324" t="s">
        <v>168</v>
      </c>
      <c r="B147" s="325"/>
      <c r="C147" s="324" t="s">
        <v>13572</v>
      </c>
      <c r="D147" s="327" t="s">
        <v>47</v>
      </c>
      <c r="E147" s="329">
        <v>359.58</v>
      </c>
      <c r="F147" s="329">
        <v>0</v>
      </c>
      <c r="G147" s="329">
        <v>359.58</v>
      </c>
    </row>
    <row r="148" spans="1:7" ht="38.25">
      <c r="A148" s="324" t="s">
        <v>169</v>
      </c>
      <c r="B148" s="325"/>
      <c r="C148" s="324" t="s">
        <v>13573</v>
      </c>
      <c r="D148" s="327" t="s">
        <v>47</v>
      </c>
      <c r="E148" s="329">
        <v>647.42999999999995</v>
      </c>
      <c r="F148" s="329">
        <v>0</v>
      </c>
      <c r="G148" s="329">
        <v>647.42999999999995</v>
      </c>
    </row>
    <row r="149" spans="1:7" ht="38.25">
      <c r="A149" s="324" t="s">
        <v>170</v>
      </c>
      <c r="B149" s="325"/>
      <c r="C149" s="324" t="s">
        <v>13574</v>
      </c>
      <c r="D149" s="327" t="s">
        <v>47</v>
      </c>
      <c r="E149" s="329">
        <v>703.34</v>
      </c>
      <c r="F149" s="329">
        <v>0</v>
      </c>
      <c r="G149" s="329">
        <v>703.34</v>
      </c>
    </row>
    <row r="150" spans="1:7" ht="25.5">
      <c r="A150" s="324" t="s">
        <v>171</v>
      </c>
      <c r="B150" s="325"/>
      <c r="C150" s="324" t="s">
        <v>13575</v>
      </c>
      <c r="D150" s="327" t="s">
        <v>47</v>
      </c>
      <c r="E150" s="329">
        <v>838.51</v>
      </c>
      <c r="F150" s="329">
        <v>0</v>
      </c>
      <c r="G150" s="329">
        <v>838.51</v>
      </c>
    </row>
    <row r="151" spans="1:7" ht="38.25">
      <c r="A151" s="324" t="s">
        <v>172</v>
      </c>
      <c r="B151" s="325"/>
      <c r="C151" s="324" t="s">
        <v>13576</v>
      </c>
      <c r="D151" s="327" t="s">
        <v>47</v>
      </c>
      <c r="E151" s="329">
        <v>1707.76</v>
      </c>
      <c r="F151" s="329">
        <v>0</v>
      </c>
      <c r="G151" s="329">
        <v>1707.76</v>
      </c>
    </row>
    <row r="152" spans="1:7" ht="25.5">
      <c r="A152" s="324" t="s">
        <v>173</v>
      </c>
      <c r="B152" s="325"/>
      <c r="C152" s="324" t="s">
        <v>13577</v>
      </c>
      <c r="D152" s="327" t="s">
        <v>47</v>
      </c>
      <c r="E152" s="329">
        <v>630.83000000000004</v>
      </c>
      <c r="F152" s="329">
        <v>0</v>
      </c>
      <c r="G152" s="329">
        <v>630.83000000000004</v>
      </c>
    </row>
    <row r="153" spans="1:7">
      <c r="A153" s="324" t="s">
        <v>174</v>
      </c>
      <c r="B153" s="325"/>
      <c r="C153" s="324" t="s">
        <v>175</v>
      </c>
      <c r="D153" s="327" t="s">
        <v>72</v>
      </c>
      <c r="E153" s="329">
        <v>1692.83</v>
      </c>
      <c r="F153" s="329">
        <v>0</v>
      </c>
      <c r="G153" s="329">
        <v>1692.83</v>
      </c>
    </row>
    <row r="154" spans="1:7">
      <c r="A154" s="324" t="s">
        <v>176</v>
      </c>
      <c r="B154" s="325"/>
      <c r="C154" s="324" t="s">
        <v>177</v>
      </c>
      <c r="D154" s="327" t="s">
        <v>72</v>
      </c>
      <c r="E154" s="329">
        <v>1459.41</v>
      </c>
      <c r="F154" s="329">
        <v>0</v>
      </c>
      <c r="G154" s="329">
        <v>1459.41</v>
      </c>
    </row>
    <row r="155" spans="1:7" ht="25.5">
      <c r="A155" s="324" t="s">
        <v>178</v>
      </c>
      <c r="B155" s="325"/>
      <c r="C155" s="324" t="s">
        <v>179</v>
      </c>
      <c r="D155" s="327" t="s">
        <v>47</v>
      </c>
      <c r="E155" s="329">
        <v>67.819999999999993</v>
      </c>
      <c r="F155" s="329">
        <v>0</v>
      </c>
      <c r="G155" s="329">
        <v>67.819999999999993</v>
      </c>
    </row>
    <row r="156" spans="1:7">
      <c r="A156" s="324" t="s">
        <v>180</v>
      </c>
      <c r="B156" s="325"/>
      <c r="C156" s="324" t="s">
        <v>181</v>
      </c>
      <c r="D156" s="327" t="s">
        <v>47</v>
      </c>
      <c r="E156" s="329">
        <v>129.91</v>
      </c>
      <c r="F156" s="329">
        <v>0</v>
      </c>
      <c r="G156" s="329">
        <v>129.91</v>
      </c>
    </row>
    <row r="157" spans="1:7" ht="51">
      <c r="A157" s="324" t="s">
        <v>182</v>
      </c>
      <c r="B157" s="325"/>
      <c r="C157" s="324" t="s">
        <v>183</v>
      </c>
      <c r="D157" s="327" t="s">
        <v>21</v>
      </c>
      <c r="E157" s="329">
        <v>3179.46</v>
      </c>
      <c r="F157" s="329">
        <v>0</v>
      </c>
      <c r="G157" s="329">
        <v>3179.46</v>
      </c>
    </row>
    <row r="158" spans="1:7">
      <c r="A158" s="324" t="s">
        <v>184</v>
      </c>
      <c r="B158" s="325"/>
      <c r="C158" s="324" t="s">
        <v>185</v>
      </c>
      <c r="D158" s="327" t="s">
        <v>186</v>
      </c>
      <c r="E158" s="329">
        <v>273.41000000000003</v>
      </c>
      <c r="F158" s="329">
        <v>0</v>
      </c>
      <c r="G158" s="329">
        <v>273.41000000000003</v>
      </c>
    </row>
    <row r="159" spans="1:7" ht="25.5">
      <c r="A159" s="324" t="s">
        <v>187</v>
      </c>
      <c r="B159" s="325"/>
      <c r="C159" s="324" t="s">
        <v>188</v>
      </c>
      <c r="D159" s="327" t="s">
        <v>186</v>
      </c>
      <c r="E159" s="329">
        <v>250.58</v>
      </c>
      <c r="F159" s="329">
        <v>0</v>
      </c>
      <c r="G159" s="329">
        <v>250.58</v>
      </c>
    </row>
    <row r="160" spans="1:7" ht="25.5">
      <c r="A160" s="324" t="s">
        <v>189</v>
      </c>
      <c r="B160" s="325"/>
      <c r="C160" s="324" t="s">
        <v>190</v>
      </c>
      <c r="D160" s="327" t="s">
        <v>186</v>
      </c>
      <c r="E160" s="329">
        <v>264.79000000000002</v>
      </c>
      <c r="F160" s="329">
        <v>0</v>
      </c>
      <c r="G160" s="329">
        <v>264.79000000000002</v>
      </c>
    </row>
    <row r="161" spans="1:7" ht="25.5">
      <c r="A161" s="324" t="s">
        <v>191</v>
      </c>
      <c r="B161" s="325"/>
      <c r="C161" s="324" t="s">
        <v>192</v>
      </c>
      <c r="D161" s="327" t="s">
        <v>186</v>
      </c>
      <c r="E161" s="329">
        <v>268.20999999999998</v>
      </c>
      <c r="F161" s="329">
        <v>0</v>
      </c>
      <c r="G161" s="329">
        <v>268.20999999999998</v>
      </c>
    </row>
    <row r="162" spans="1:7">
      <c r="A162" s="324" t="s">
        <v>193</v>
      </c>
      <c r="B162" s="325"/>
      <c r="C162" s="324" t="s">
        <v>194</v>
      </c>
      <c r="D162" s="327" t="s">
        <v>4</v>
      </c>
      <c r="E162" s="329">
        <v>1345.65</v>
      </c>
      <c r="F162" s="329">
        <v>0</v>
      </c>
      <c r="G162" s="329">
        <v>1345.65</v>
      </c>
    </row>
    <row r="163" spans="1:7" ht="25.5">
      <c r="A163" s="324" t="s">
        <v>195</v>
      </c>
      <c r="B163" s="325"/>
      <c r="C163" s="324" t="s">
        <v>196</v>
      </c>
      <c r="D163" s="327" t="s">
        <v>197</v>
      </c>
      <c r="E163" s="329">
        <v>2746.23</v>
      </c>
      <c r="F163" s="329">
        <v>0</v>
      </c>
      <c r="G163" s="329">
        <v>2746.23</v>
      </c>
    </row>
    <row r="164" spans="1:7" ht="25.5">
      <c r="A164" s="324" t="s">
        <v>198</v>
      </c>
      <c r="B164" s="325"/>
      <c r="C164" s="324" t="s">
        <v>14621</v>
      </c>
      <c r="D164" s="327" t="s">
        <v>4</v>
      </c>
      <c r="E164" s="329">
        <v>281.87</v>
      </c>
      <c r="F164" s="329">
        <v>0</v>
      </c>
      <c r="G164" s="329">
        <v>281.87</v>
      </c>
    </row>
    <row r="165" spans="1:7" ht="38.25">
      <c r="A165" s="324" t="s">
        <v>199</v>
      </c>
      <c r="B165" s="325"/>
      <c r="C165" s="324" t="s">
        <v>200</v>
      </c>
      <c r="D165" s="327" t="s">
        <v>72</v>
      </c>
      <c r="E165" s="329">
        <v>1447.71</v>
      </c>
      <c r="F165" s="329">
        <v>0</v>
      </c>
      <c r="G165" s="329">
        <v>1447.71</v>
      </c>
    </row>
    <row r="166" spans="1:7" ht="25.5">
      <c r="A166" s="324" t="s">
        <v>201</v>
      </c>
      <c r="B166" s="325"/>
      <c r="C166" s="324" t="s">
        <v>202</v>
      </c>
      <c r="D166" s="327" t="s">
        <v>4</v>
      </c>
      <c r="E166" s="329">
        <v>665.99</v>
      </c>
      <c r="F166" s="329">
        <v>406.1</v>
      </c>
      <c r="G166" s="329">
        <v>1072.0899999999999</v>
      </c>
    </row>
    <row r="167" spans="1:7">
      <c r="A167" s="324" t="s">
        <v>203</v>
      </c>
      <c r="B167" s="325"/>
      <c r="C167" s="324" t="s">
        <v>204</v>
      </c>
      <c r="D167" s="327" t="s">
        <v>4</v>
      </c>
      <c r="E167" s="329">
        <v>707.89</v>
      </c>
      <c r="F167" s="329">
        <v>0</v>
      </c>
      <c r="G167" s="329">
        <v>707.89</v>
      </c>
    </row>
    <row r="168" spans="1:7">
      <c r="A168" s="324" t="s">
        <v>205</v>
      </c>
      <c r="B168" s="325"/>
      <c r="C168" s="324" t="s">
        <v>206</v>
      </c>
      <c r="D168" s="327" t="s">
        <v>4</v>
      </c>
      <c r="E168" s="329">
        <v>5093.53</v>
      </c>
      <c r="F168" s="329">
        <v>0</v>
      </c>
      <c r="G168" s="329">
        <v>5093.53</v>
      </c>
    </row>
    <row r="169" spans="1:7">
      <c r="A169" s="324" t="s">
        <v>207</v>
      </c>
      <c r="B169" s="325"/>
      <c r="C169" s="324" t="s">
        <v>208</v>
      </c>
      <c r="D169" s="327" t="s">
        <v>4</v>
      </c>
      <c r="E169" s="329">
        <v>3661.3</v>
      </c>
      <c r="F169" s="329">
        <v>0</v>
      </c>
      <c r="G169" s="329">
        <v>3661.3</v>
      </c>
    </row>
    <row r="170" spans="1:7">
      <c r="A170" s="324" t="s">
        <v>209</v>
      </c>
      <c r="B170" s="325"/>
      <c r="C170" s="324" t="s">
        <v>210</v>
      </c>
      <c r="D170" s="327" t="s">
        <v>4</v>
      </c>
      <c r="E170" s="329">
        <v>3830.17</v>
      </c>
      <c r="F170" s="329">
        <v>0</v>
      </c>
      <c r="G170" s="329">
        <v>3830.17</v>
      </c>
    </row>
    <row r="171" spans="1:7">
      <c r="A171" s="334" t="s">
        <v>211</v>
      </c>
      <c r="B171" s="334" t="s">
        <v>212</v>
      </c>
      <c r="C171" s="335"/>
      <c r="D171" s="336"/>
      <c r="E171" s="337"/>
      <c r="F171" s="337"/>
      <c r="G171" s="337"/>
    </row>
    <row r="172" spans="1:7">
      <c r="A172" s="315" t="s">
        <v>213</v>
      </c>
      <c r="B172" s="315" t="s">
        <v>214</v>
      </c>
      <c r="C172" s="316"/>
      <c r="D172" s="338"/>
      <c r="E172" s="339"/>
      <c r="F172" s="339"/>
      <c r="G172" s="339"/>
    </row>
    <row r="173" spans="1:7" ht="25.5">
      <c r="A173" s="324" t="s">
        <v>13964</v>
      </c>
      <c r="B173" s="325"/>
      <c r="C173" s="324" t="s">
        <v>215</v>
      </c>
      <c r="D173" s="327" t="s">
        <v>22</v>
      </c>
      <c r="E173" s="329">
        <v>200.19</v>
      </c>
      <c r="F173" s="329">
        <v>97.9</v>
      </c>
      <c r="G173" s="329">
        <v>298.08999999999997</v>
      </c>
    </row>
    <row r="174" spans="1:7">
      <c r="A174" s="324" t="s">
        <v>13965</v>
      </c>
      <c r="B174" s="325"/>
      <c r="C174" s="324" t="s">
        <v>216</v>
      </c>
      <c r="D174" s="327" t="s">
        <v>22</v>
      </c>
      <c r="E174" s="329">
        <v>352.23</v>
      </c>
      <c r="F174" s="329">
        <v>250.34</v>
      </c>
      <c r="G174" s="329">
        <v>602.57000000000005</v>
      </c>
    </row>
    <row r="175" spans="1:7" ht="25.5">
      <c r="A175" s="324" t="s">
        <v>217</v>
      </c>
      <c r="B175" s="325"/>
      <c r="C175" s="324" t="s">
        <v>13578</v>
      </c>
      <c r="D175" s="327" t="s">
        <v>219</v>
      </c>
      <c r="E175" s="329">
        <v>562.86</v>
      </c>
      <c r="F175" s="329">
        <v>0</v>
      </c>
      <c r="G175" s="329">
        <v>562.86</v>
      </c>
    </row>
    <row r="176" spans="1:7">
      <c r="A176" s="324" t="s">
        <v>220</v>
      </c>
      <c r="B176" s="325"/>
      <c r="C176" s="324" t="s">
        <v>221</v>
      </c>
      <c r="D176" s="327" t="s">
        <v>22</v>
      </c>
      <c r="E176" s="329">
        <v>9.1999999999999993</v>
      </c>
      <c r="F176" s="329">
        <v>5.5</v>
      </c>
      <c r="G176" s="329">
        <v>14.7</v>
      </c>
    </row>
    <row r="177" spans="1:7" ht="25.5">
      <c r="A177" s="330" t="s">
        <v>222</v>
      </c>
      <c r="B177" s="331" t="s">
        <v>223</v>
      </c>
      <c r="C177" s="330"/>
      <c r="D177" s="332"/>
      <c r="E177" s="333"/>
      <c r="F177" s="333"/>
      <c r="G177" s="333"/>
    </row>
    <row r="178" spans="1:7" ht="25.5">
      <c r="A178" s="324" t="s">
        <v>224</v>
      </c>
      <c r="B178" s="325"/>
      <c r="C178" s="324" t="s">
        <v>225</v>
      </c>
      <c r="D178" s="327" t="s">
        <v>219</v>
      </c>
      <c r="E178" s="329">
        <v>430.56</v>
      </c>
      <c r="F178" s="329">
        <v>63.69</v>
      </c>
      <c r="G178" s="329">
        <v>494.25</v>
      </c>
    </row>
    <row r="179" spans="1:7" ht="38.25">
      <c r="A179" s="324" t="s">
        <v>226</v>
      </c>
      <c r="B179" s="325"/>
      <c r="C179" s="324" t="s">
        <v>227</v>
      </c>
      <c r="D179" s="327" t="s">
        <v>219</v>
      </c>
      <c r="E179" s="329">
        <v>542.22</v>
      </c>
      <c r="F179" s="329">
        <v>106.79</v>
      </c>
      <c r="G179" s="329">
        <v>649.01</v>
      </c>
    </row>
    <row r="180" spans="1:7" ht="51">
      <c r="A180" s="324" t="s">
        <v>228</v>
      </c>
      <c r="B180" s="325"/>
      <c r="C180" s="324" t="s">
        <v>229</v>
      </c>
      <c r="D180" s="327" t="s">
        <v>219</v>
      </c>
      <c r="E180" s="329">
        <v>628.89</v>
      </c>
      <c r="F180" s="329">
        <v>106.79</v>
      </c>
      <c r="G180" s="329">
        <v>735.68</v>
      </c>
    </row>
    <row r="181" spans="1:7" ht="25.5">
      <c r="A181" s="324" t="s">
        <v>230</v>
      </c>
      <c r="B181" s="325"/>
      <c r="C181" s="324" t="s">
        <v>13579</v>
      </c>
      <c r="D181" s="327" t="s">
        <v>219</v>
      </c>
      <c r="E181" s="329">
        <v>439.33</v>
      </c>
      <c r="F181" s="329">
        <v>63.69</v>
      </c>
      <c r="G181" s="329">
        <v>503.02</v>
      </c>
    </row>
    <row r="182" spans="1:7" ht="25.5">
      <c r="A182" s="324" t="s">
        <v>231</v>
      </c>
      <c r="B182" s="325"/>
      <c r="C182" s="324" t="s">
        <v>232</v>
      </c>
      <c r="D182" s="327" t="s">
        <v>219</v>
      </c>
      <c r="E182" s="329">
        <v>395.56</v>
      </c>
      <c r="F182" s="329">
        <v>21.24</v>
      </c>
      <c r="G182" s="329">
        <v>416.8</v>
      </c>
    </row>
    <row r="183" spans="1:7" ht="25.5">
      <c r="A183" s="330" t="s">
        <v>233</v>
      </c>
      <c r="B183" s="331" t="s">
        <v>234</v>
      </c>
      <c r="C183" s="330"/>
      <c r="D183" s="332"/>
      <c r="E183" s="333"/>
      <c r="F183" s="333"/>
      <c r="G183" s="333"/>
    </row>
    <row r="184" spans="1:7" ht="25.5">
      <c r="A184" s="324" t="s">
        <v>235</v>
      </c>
      <c r="B184" s="325"/>
      <c r="C184" s="324" t="s">
        <v>236</v>
      </c>
      <c r="D184" s="327" t="s">
        <v>22</v>
      </c>
      <c r="E184" s="329">
        <v>0.41</v>
      </c>
      <c r="F184" s="329">
        <v>1.56</v>
      </c>
      <c r="G184" s="329">
        <v>1.97</v>
      </c>
    </row>
    <row r="185" spans="1:7">
      <c r="A185" s="324" t="s">
        <v>237</v>
      </c>
      <c r="B185" s="325"/>
      <c r="C185" s="324" t="s">
        <v>238</v>
      </c>
      <c r="D185" s="327" t="s">
        <v>22</v>
      </c>
      <c r="E185" s="329">
        <v>3.11</v>
      </c>
      <c r="F185" s="329">
        <v>15.39</v>
      </c>
      <c r="G185" s="329">
        <v>18.5</v>
      </c>
    </row>
    <row r="186" spans="1:7" ht="25.5">
      <c r="A186" s="324" t="s">
        <v>239</v>
      </c>
      <c r="B186" s="325"/>
      <c r="C186" s="324" t="s">
        <v>240</v>
      </c>
      <c r="D186" s="327" t="s">
        <v>22</v>
      </c>
      <c r="E186" s="329">
        <v>8.65</v>
      </c>
      <c r="F186" s="329">
        <v>21.95</v>
      </c>
      <c r="G186" s="329">
        <v>30.6</v>
      </c>
    </row>
    <row r="187" spans="1:7">
      <c r="A187" s="324" t="s">
        <v>241</v>
      </c>
      <c r="B187" s="325"/>
      <c r="C187" s="324" t="s">
        <v>242</v>
      </c>
      <c r="D187" s="327" t="s">
        <v>22</v>
      </c>
      <c r="E187" s="329">
        <v>26.07</v>
      </c>
      <c r="F187" s="329">
        <v>40.6</v>
      </c>
      <c r="G187" s="329">
        <v>66.67</v>
      </c>
    </row>
    <row r="188" spans="1:7" ht="25.5">
      <c r="A188" s="324" t="s">
        <v>243</v>
      </c>
      <c r="B188" s="325"/>
      <c r="C188" s="324" t="s">
        <v>244</v>
      </c>
      <c r="D188" s="327" t="s">
        <v>22</v>
      </c>
      <c r="E188" s="329">
        <v>26.07</v>
      </c>
      <c r="F188" s="329">
        <v>40.340000000000003</v>
      </c>
      <c r="G188" s="329">
        <v>66.41</v>
      </c>
    </row>
    <row r="189" spans="1:7" ht="25.5">
      <c r="A189" s="324" t="s">
        <v>245</v>
      </c>
      <c r="B189" s="325"/>
      <c r="C189" s="324" t="s">
        <v>246</v>
      </c>
      <c r="D189" s="327" t="s">
        <v>247</v>
      </c>
      <c r="E189" s="329">
        <v>20.100000000000001</v>
      </c>
      <c r="F189" s="329">
        <v>0.78</v>
      </c>
      <c r="G189" s="329">
        <v>20.88</v>
      </c>
    </row>
    <row r="190" spans="1:7" ht="25.5">
      <c r="A190" s="324" t="s">
        <v>248</v>
      </c>
      <c r="B190" s="325"/>
      <c r="C190" s="324" t="s">
        <v>249</v>
      </c>
      <c r="D190" s="327" t="s">
        <v>22</v>
      </c>
      <c r="E190" s="329">
        <v>7.49</v>
      </c>
      <c r="F190" s="329">
        <v>3.12</v>
      </c>
      <c r="G190" s="329">
        <v>10.61</v>
      </c>
    </row>
    <row r="191" spans="1:7">
      <c r="A191" s="324" t="s">
        <v>250</v>
      </c>
      <c r="B191" s="325"/>
      <c r="C191" s="324" t="s">
        <v>251</v>
      </c>
      <c r="D191" s="327" t="s">
        <v>22</v>
      </c>
      <c r="E191" s="329">
        <v>34.75</v>
      </c>
      <c r="F191" s="329">
        <v>29.76</v>
      </c>
      <c r="G191" s="329">
        <v>64.510000000000005</v>
      </c>
    </row>
    <row r="192" spans="1:7" ht="25.5">
      <c r="A192" s="324" t="s">
        <v>252</v>
      </c>
      <c r="B192" s="325"/>
      <c r="C192" s="324" t="s">
        <v>253</v>
      </c>
      <c r="D192" s="327" t="s">
        <v>22</v>
      </c>
      <c r="E192" s="329">
        <v>39.69</v>
      </c>
      <c r="F192" s="329">
        <v>29.76</v>
      </c>
      <c r="G192" s="329">
        <v>69.45</v>
      </c>
    </row>
    <row r="193" spans="1:7" ht="25.5">
      <c r="A193" s="324" t="s">
        <v>254</v>
      </c>
      <c r="B193" s="325"/>
      <c r="C193" s="324" t="s">
        <v>255</v>
      </c>
      <c r="D193" s="327" t="s">
        <v>22</v>
      </c>
      <c r="E193" s="329">
        <v>41.53</v>
      </c>
      <c r="F193" s="329">
        <v>29.76</v>
      </c>
      <c r="G193" s="329">
        <v>71.290000000000006</v>
      </c>
    </row>
    <row r="194" spans="1:7" ht="38.25">
      <c r="A194" s="324" t="s">
        <v>256</v>
      </c>
      <c r="B194" s="325"/>
      <c r="C194" s="324" t="s">
        <v>13580</v>
      </c>
      <c r="D194" s="327" t="s">
        <v>72</v>
      </c>
      <c r="E194" s="329">
        <v>27.14</v>
      </c>
      <c r="F194" s="329">
        <v>34.32</v>
      </c>
      <c r="G194" s="329">
        <v>61.46</v>
      </c>
    </row>
    <row r="195" spans="1:7">
      <c r="A195" s="330" t="s">
        <v>257</v>
      </c>
      <c r="B195" s="331" t="s">
        <v>7242</v>
      </c>
      <c r="C195" s="330"/>
      <c r="D195" s="332"/>
      <c r="E195" s="333"/>
      <c r="F195" s="333"/>
      <c r="G195" s="333"/>
    </row>
    <row r="196" spans="1:7" ht="25.5">
      <c r="A196" s="324" t="s">
        <v>258</v>
      </c>
      <c r="B196" s="325"/>
      <c r="C196" s="324" t="s">
        <v>259</v>
      </c>
      <c r="D196" s="327" t="s">
        <v>47</v>
      </c>
      <c r="E196" s="329">
        <v>0</v>
      </c>
      <c r="F196" s="329">
        <v>9.52</v>
      </c>
      <c r="G196" s="329">
        <v>9.52</v>
      </c>
    </row>
    <row r="197" spans="1:7" ht="25.5">
      <c r="A197" s="324" t="s">
        <v>260</v>
      </c>
      <c r="B197" s="325"/>
      <c r="C197" s="324" t="s">
        <v>261</v>
      </c>
      <c r="D197" s="327" t="s">
        <v>47</v>
      </c>
      <c r="E197" s="329">
        <v>0</v>
      </c>
      <c r="F197" s="329">
        <v>24.04</v>
      </c>
      <c r="G197" s="329">
        <v>24.04</v>
      </c>
    </row>
    <row r="198" spans="1:7" ht="25.5">
      <c r="A198" s="324" t="s">
        <v>262</v>
      </c>
      <c r="B198" s="325"/>
      <c r="C198" s="324" t="s">
        <v>263</v>
      </c>
      <c r="D198" s="327" t="s">
        <v>22</v>
      </c>
      <c r="E198" s="329">
        <v>0</v>
      </c>
      <c r="F198" s="329">
        <v>9.52</v>
      </c>
      <c r="G198" s="329">
        <v>9.52</v>
      </c>
    </row>
    <row r="199" spans="1:7" ht="25.5">
      <c r="A199" s="324" t="s">
        <v>264</v>
      </c>
      <c r="B199" s="325"/>
      <c r="C199" s="324" t="s">
        <v>265</v>
      </c>
      <c r="D199" s="327" t="s">
        <v>22</v>
      </c>
      <c r="E199" s="329">
        <v>0</v>
      </c>
      <c r="F199" s="329">
        <v>24.04</v>
      </c>
      <c r="G199" s="329">
        <v>24.04</v>
      </c>
    </row>
    <row r="200" spans="1:7" ht="25.5">
      <c r="A200" s="324" t="s">
        <v>7022</v>
      </c>
      <c r="B200" s="325"/>
      <c r="C200" s="324" t="s">
        <v>7160</v>
      </c>
      <c r="D200" s="327" t="s">
        <v>219</v>
      </c>
      <c r="E200" s="329">
        <v>1353.47</v>
      </c>
      <c r="F200" s="329">
        <v>0</v>
      </c>
      <c r="G200" s="329">
        <v>1353.47</v>
      </c>
    </row>
    <row r="201" spans="1:7" ht="25.5">
      <c r="A201" s="324" t="s">
        <v>13966</v>
      </c>
      <c r="B201" s="325"/>
      <c r="C201" s="324" t="s">
        <v>267</v>
      </c>
      <c r="D201" s="327" t="s">
        <v>266</v>
      </c>
      <c r="E201" s="329">
        <v>15.23</v>
      </c>
      <c r="F201" s="329">
        <v>3.74</v>
      </c>
      <c r="G201" s="329">
        <v>18.97</v>
      </c>
    </row>
    <row r="202" spans="1:7" ht="25.5">
      <c r="A202" s="324" t="s">
        <v>13967</v>
      </c>
      <c r="B202" s="325"/>
      <c r="C202" s="324" t="s">
        <v>268</v>
      </c>
      <c r="D202" s="327" t="s">
        <v>247</v>
      </c>
      <c r="E202" s="329">
        <v>6.78</v>
      </c>
      <c r="F202" s="329">
        <v>3.74</v>
      </c>
      <c r="G202" s="329">
        <v>10.52</v>
      </c>
    </row>
    <row r="203" spans="1:7" ht="25.5">
      <c r="A203" s="330" t="s">
        <v>269</v>
      </c>
      <c r="B203" s="331" t="s">
        <v>270</v>
      </c>
      <c r="C203" s="330"/>
      <c r="D203" s="332"/>
      <c r="E203" s="333"/>
      <c r="F203" s="333"/>
      <c r="G203" s="333"/>
    </row>
    <row r="204" spans="1:7" ht="38.25">
      <c r="A204" s="324" t="s">
        <v>271</v>
      </c>
      <c r="B204" s="325"/>
      <c r="C204" s="324" t="s">
        <v>14622</v>
      </c>
      <c r="D204" s="327" t="s">
        <v>219</v>
      </c>
      <c r="E204" s="329">
        <v>5361.33</v>
      </c>
      <c r="F204" s="329">
        <v>2671.2</v>
      </c>
      <c r="G204" s="329">
        <v>8032.53</v>
      </c>
    </row>
    <row r="205" spans="1:7" ht="38.25">
      <c r="A205" s="324" t="s">
        <v>272</v>
      </c>
      <c r="B205" s="325"/>
      <c r="C205" s="324" t="s">
        <v>14623</v>
      </c>
      <c r="D205" s="327" t="s">
        <v>219</v>
      </c>
      <c r="E205" s="329">
        <v>9039.33</v>
      </c>
      <c r="F205" s="329">
        <v>2671.2</v>
      </c>
      <c r="G205" s="329">
        <v>11710.53</v>
      </c>
    </row>
    <row r="206" spans="1:7" ht="25.5">
      <c r="A206" s="330" t="s">
        <v>273</v>
      </c>
      <c r="B206" s="331" t="s">
        <v>274</v>
      </c>
      <c r="C206" s="330"/>
      <c r="D206" s="332"/>
      <c r="E206" s="333"/>
      <c r="F206" s="333"/>
      <c r="G206" s="333"/>
    </row>
    <row r="207" spans="1:7">
      <c r="A207" s="324" t="s">
        <v>275</v>
      </c>
      <c r="B207" s="325"/>
      <c r="C207" s="324" t="s">
        <v>276</v>
      </c>
      <c r="D207" s="327" t="s">
        <v>22</v>
      </c>
      <c r="E207" s="329">
        <v>330.7</v>
      </c>
      <c r="F207" s="329">
        <v>71.67</v>
      </c>
      <c r="G207" s="329">
        <v>402.37</v>
      </c>
    </row>
    <row r="208" spans="1:7" ht="25.5">
      <c r="A208" s="324" t="s">
        <v>277</v>
      </c>
      <c r="B208" s="325"/>
      <c r="C208" s="324" t="s">
        <v>278</v>
      </c>
      <c r="D208" s="327" t="s">
        <v>22</v>
      </c>
      <c r="E208" s="329">
        <v>258.97000000000003</v>
      </c>
      <c r="F208" s="329">
        <v>20.27</v>
      </c>
      <c r="G208" s="329">
        <v>279.24</v>
      </c>
    </row>
    <row r="209" spans="1:7" ht="25.5">
      <c r="A209" s="324" t="s">
        <v>279</v>
      </c>
      <c r="B209" s="325"/>
      <c r="C209" s="324" t="s">
        <v>280</v>
      </c>
      <c r="D209" s="327" t="s">
        <v>22</v>
      </c>
      <c r="E209" s="329">
        <v>102.5</v>
      </c>
      <c r="F209" s="329">
        <v>39.93</v>
      </c>
      <c r="G209" s="329">
        <v>142.43</v>
      </c>
    </row>
    <row r="210" spans="1:7" ht="25.5">
      <c r="A210" s="330" t="s">
        <v>281</v>
      </c>
      <c r="B210" s="331" t="s">
        <v>282</v>
      </c>
      <c r="C210" s="330"/>
      <c r="D210" s="332"/>
      <c r="E210" s="333"/>
      <c r="F210" s="333"/>
      <c r="G210" s="333"/>
    </row>
    <row r="211" spans="1:7" ht="38.25">
      <c r="A211" s="324" t="s">
        <v>283</v>
      </c>
      <c r="B211" s="325"/>
      <c r="C211" s="324" t="s">
        <v>14624</v>
      </c>
      <c r="D211" s="327" t="s">
        <v>22</v>
      </c>
      <c r="E211" s="329">
        <v>1.39</v>
      </c>
      <c r="F211" s="329">
        <v>3.9</v>
      </c>
      <c r="G211" s="329">
        <v>5.29</v>
      </c>
    </row>
    <row r="212" spans="1:7" ht="51">
      <c r="A212" s="324" t="s">
        <v>284</v>
      </c>
      <c r="B212" s="325"/>
      <c r="C212" s="324" t="s">
        <v>14625</v>
      </c>
      <c r="D212" s="327" t="s">
        <v>22</v>
      </c>
      <c r="E212" s="329">
        <v>2.15</v>
      </c>
      <c r="F212" s="329">
        <v>0.13</v>
      </c>
      <c r="G212" s="329">
        <v>2.2799999999999998</v>
      </c>
    </row>
    <row r="213" spans="1:7" ht="51">
      <c r="A213" s="324" t="s">
        <v>285</v>
      </c>
      <c r="B213" s="325"/>
      <c r="C213" s="324" t="s">
        <v>14626</v>
      </c>
      <c r="D213" s="327" t="s">
        <v>22</v>
      </c>
      <c r="E213" s="329">
        <v>2.2999999999999998</v>
      </c>
      <c r="F213" s="329">
        <v>0.13</v>
      </c>
      <c r="G213" s="329">
        <v>2.4300000000000002</v>
      </c>
    </row>
    <row r="214" spans="1:7" ht="25.5">
      <c r="A214" s="324" t="s">
        <v>286</v>
      </c>
      <c r="B214" s="325"/>
      <c r="C214" s="324" t="s">
        <v>13581</v>
      </c>
      <c r="D214" s="327" t="s">
        <v>72</v>
      </c>
      <c r="E214" s="329">
        <v>49.85</v>
      </c>
      <c r="F214" s="329">
        <v>7.02</v>
      </c>
      <c r="G214" s="329">
        <v>56.87</v>
      </c>
    </row>
    <row r="215" spans="1:7" ht="25.5">
      <c r="A215" s="324" t="s">
        <v>287</v>
      </c>
      <c r="B215" s="325"/>
      <c r="C215" s="324" t="s">
        <v>13582</v>
      </c>
      <c r="D215" s="327" t="s">
        <v>72</v>
      </c>
      <c r="E215" s="329">
        <v>58.7</v>
      </c>
      <c r="F215" s="329">
        <v>8.27</v>
      </c>
      <c r="G215" s="329">
        <v>66.97</v>
      </c>
    </row>
    <row r="216" spans="1:7" ht="25.5">
      <c r="A216" s="330" t="s">
        <v>288</v>
      </c>
      <c r="B216" s="331" t="s">
        <v>289</v>
      </c>
      <c r="C216" s="330"/>
      <c r="D216" s="332"/>
      <c r="E216" s="333"/>
      <c r="F216" s="333"/>
      <c r="G216" s="333"/>
    </row>
    <row r="217" spans="1:7">
      <c r="A217" s="324" t="s">
        <v>290</v>
      </c>
      <c r="B217" s="325"/>
      <c r="C217" s="324" t="s">
        <v>291</v>
      </c>
      <c r="D217" s="327" t="s">
        <v>22</v>
      </c>
      <c r="E217" s="329">
        <v>5.01</v>
      </c>
      <c r="F217" s="329">
        <v>4.49</v>
      </c>
      <c r="G217" s="329">
        <v>9.5</v>
      </c>
    </row>
    <row r="218" spans="1:7">
      <c r="A218" s="324" t="s">
        <v>292</v>
      </c>
      <c r="B218" s="325"/>
      <c r="C218" s="324" t="s">
        <v>293</v>
      </c>
      <c r="D218" s="327" t="s">
        <v>47</v>
      </c>
      <c r="E218" s="329">
        <v>0.61</v>
      </c>
      <c r="F218" s="329">
        <v>0.31</v>
      </c>
      <c r="G218" s="329">
        <v>0.92</v>
      </c>
    </row>
    <row r="219" spans="1:7">
      <c r="A219" s="324" t="s">
        <v>294</v>
      </c>
      <c r="B219" s="325"/>
      <c r="C219" s="324" t="s">
        <v>295</v>
      </c>
      <c r="D219" s="327" t="s">
        <v>47</v>
      </c>
      <c r="E219" s="329">
        <v>0.61</v>
      </c>
      <c r="F219" s="329">
        <v>0.31</v>
      </c>
      <c r="G219" s="329">
        <v>0.92</v>
      </c>
    </row>
    <row r="220" spans="1:7">
      <c r="A220" s="324" t="s">
        <v>296</v>
      </c>
      <c r="B220" s="325"/>
      <c r="C220" s="324" t="s">
        <v>297</v>
      </c>
      <c r="D220" s="327" t="s">
        <v>22</v>
      </c>
      <c r="E220" s="329">
        <v>0.52</v>
      </c>
      <c r="F220" s="329">
        <v>0.65</v>
      </c>
      <c r="G220" s="329">
        <v>1.17</v>
      </c>
    </row>
    <row r="221" spans="1:7">
      <c r="A221" s="334" t="s">
        <v>298</v>
      </c>
      <c r="B221" s="334" t="s">
        <v>299</v>
      </c>
      <c r="C221" s="335"/>
      <c r="D221" s="336"/>
      <c r="E221" s="337"/>
      <c r="F221" s="337"/>
      <c r="G221" s="337"/>
    </row>
    <row r="222" spans="1:7">
      <c r="A222" s="315" t="s">
        <v>300</v>
      </c>
      <c r="B222" s="315" t="s">
        <v>301</v>
      </c>
      <c r="C222" s="316"/>
      <c r="D222" s="338"/>
      <c r="E222" s="339"/>
      <c r="F222" s="339"/>
      <c r="G222" s="339"/>
    </row>
    <row r="223" spans="1:7">
      <c r="A223" s="324" t="s">
        <v>302</v>
      </c>
      <c r="B223" s="325"/>
      <c r="C223" s="324" t="s">
        <v>303</v>
      </c>
      <c r="D223" s="327" t="s">
        <v>72</v>
      </c>
      <c r="E223" s="329">
        <v>0</v>
      </c>
      <c r="F223" s="329">
        <v>171.6</v>
      </c>
      <c r="G223" s="329">
        <v>171.6</v>
      </c>
    </row>
    <row r="224" spans="1:7">
      <c r="A224" s="324" t="s">
        <v>304</v>
      </c>
      <c r="B224" s="325"/>
      <c r="C224" s="324" t="s">
        <v>305</v>
      </c>
      <c r="D224" s="327" t="s">
        <v>72</v>
      </c>
      <c r="E224" s="329">
        <v>0</v>
      </c>
      <c r="F224" s="329">
        <v>312</v>
      </c>
      <c r="G224" s="329">
        <v>312</v>
      </c>
    </row>
    <row r="225" spans="1:7" ht="25.5">
      <c r="A225" s="324" t="s">
        <v>306</v>
      </c>
      <c r="B225" s="325"/>
      <c r="C225" s="324" t="s">
        <v>307</v>
      </c>
      <c r="D225" s="327" t="s">
        <v>22</v>
      </c>
      <c r="E225" s="329">
        <v>0</v>
      </c>
      <c r="F225" s="329">
        <v>23.4</v>
      </c>
      <c r="G225" s="329">
        <v>23.4</v>
      </c>
    </row>
    <row r="226" spans="1:7" ht="38.25">
      <c r="A226" s="324" t="s">
        <v>308</v>
      </c>
      <c r="B226" s="325"/>
      <c r="C226" s="324" t="s">
        <v>14627</v>
      </c>
      <c r="D226" s="327" t="s">
        <v>72</v>
      </c>
      <c r="E226" s="329">
        <v>269.18</v>
      </c>
      <c r="F226" s="329">
        <v>93.6</v>
      </c>
      <c r="G226" s="329">
        <v>362.78</v>
      </c>
    </row>
    <row r="227" spans="1:7" ht="38.25">
      <c r="A227" s="324" t="s">
        <v>309</v>
      </c>
      <c r="B227" s="325"/>
      <c r="C227" s="324" t="s">
        <v>310</v>
      </c>
      <c r="D227" s="327" t="s">
        <v>72</v>
      </c>
      <c r="E227" s="329">
        <v>257.48</v>
      </c>
      <c r="F227" s="329">
        <v>93.6</v>
      </c>
      <c r="G227" s="329">
        <v>351.08</v>
      </c>
    </row>
    <row r="228" spans="1:7" ht="38.25">
      <c r="A228" s="324" t="s">
        <v>311</v>
      </c>
      <c r="B228" s="325"/>
      <c r="C228" s="324" t="s">
        <v>14628</v>
      </c>
      <c r="D228" s="327" t="s">
        <v>72</v>
      </c>
      <c r="E228" s="329">
        <v>140.44</v>
      </c>
      <c r="F228" s="329">
        <v>62.4</v>
      </c>
      <c r="G228" s="329">
        <v>202.84</v>
      </c>
    </row>
    <row r="229" spans="1:7" ht="38.25">
      <c r="A229" s="324" t="s">
        <v>312</v>
      </c>
      <c r="B229" s="325"/>
      <c r="C229" s="324" t="s">
        <v>313</v>
      </c>
      <c r="D229" s="327" t="s">
        <v>72</v>
      </c>
      <c r="E229" s="329">
        <v>128.74</v>
      </c>
      <c r="F229" s="329">
        <v>62.4</v>
      </c>
      <c r="G229" s="329">
        <v>191.14</v>
      </c>
    </row>
    <row r="230" spans="1:7" ht="51">
      <c r="A230" s="324" t="s">
        <v>314</v>
      </c>
      <c r="B230" s="325"/>
      <c r="C230" s="324" t="s">
        <v>14629</v>
      </c>
      <c r="D230" s="327" t="s">
        <v>22</v>
      </c>
      <c r="E230" s="329">
        <v>13.79</v>
      </c>
      <c r="F230" s="329">
        <v>6.24</v>
      </c>
      <c r="G230" s="329">
        <v>20.03</v>
      </c>
    </row>
    <row r="231" spans="1:7" ht="38.25">
      <c r="A231" s="324" t="s">
        <v>315</v>
      </c>
      <c r="B231" s="325"/>
      <c r="C231" s="324" t="s">
        <v>316</v>
      </c>
      <c r="D231" s="327" t="s">
        <v>22</v>
      </c>
      <c r="E231" s="329">
        <v>12.87</v>
      </c>
      <c r="F231" s="329">
        <v>6.24</v>
      </c>
      <c r="G231" s="329">
        <v>19.11</v>
      </c>
    </row>
    <row r="232" spans="1:7" ht="38.25">
      <c r="A232" s="324" t="s">
        <v>317</v>
      </c>
      <c r="B232" s="325"/>
      <c r="C232" s="324" t="s">
        <v>14630</v>
      </c>
      <c r="D232" s="327" t="s">
        <v>72</v>
      </c>
      <c r="E232" s="329">
        <v>137.94</v>
      </c>
      <c r="F232" s="329">
        <v>62.4</v>
      </c>
      <c r="G232" s="329">
        <v>200.34</v>
      </c>
    </row>
    <row r="233" spans="1:7" ht="38.25">
      <c r="A233" s="324" t="s">
        <v>318</v>
      </c>
      <c r="B233" s="325"/>
      <c r="C233" s="324" t="s">
        <v>319</v>
      </c>
      <c r="D233" s="327" t="s">
        <v>72</v>
      </c>
      <c r="E233" s="329">
        <v>128.74</v>
      </c>
      <c r="F233" s="329">
        <v>62.4</v>
      </c>
      <c r="G233" s="329">
        <v>191.14</v>
      </c>
    </row>
    <row r="234" spans="1:7" ht="25.5">
      <c r="A234" s="330" t="s">
        <v>320</v>
      </c>
      <c r="B234" s="331" t="s">
        <v>321</v>
      </c>
      <c r="C234" s="330"/>
      <c r="D234" s="332"/>
      <c r="E234" s="333"/>
      <c r="F234" s="333"/>
      <c r="G234" s="333"/>
    </row>
    <row r="235" spans="1:7" ht="25.5">
      <c r="A235" s="324" t="s">
        <v>322</v>
      </c>
      <c r="B235" s="325"/>
      <c r="C235" s="324" t="s">
        <v>323</v>
      </c>
      <c r="D235" s="327" t="s">
        <v>72</v>
      </c>
      <c r="E235" s="329">
        <v>0</v>
      </c>
      <c r="F235" s="329">
        <v>93.6</v>
      </c>
      <c r="G235" s="329">
        <v>93.6</v>
      </c>
    </row>
    <row r="236" spans="1:7" ht="25.5">
      <c r="A236" s="324" t="s">
        <v>324</v>
      </c>
      <c r="B236" s="325"/>
      <c r="C236" s="324" t="s">
        <v>325</v>
      </c>
      <c r="D236" s="327" t="s">
        <v>72</v>
      </c>
      <c r="E236" s="329">
        <v>0</v>
      </c>
      <c r="F236" s="329">
        <v>62.4</v>
      </c>
      <c r="G236" s="329">
        <v>62.4</v>
      </c>
    </row>
    <row r="237" spans="1:7" ht="25.5">
      <c r="A237" s="330" t="s">
        <v>326</v>
      </c>
      <c r="B237" s="331" t="s">
        <v>327</v>
      </c>
      <c r="C237" s="330"/>
      <c r="D237" s="332"/>
      <c r="E237" s="333"/>
      <c r="F237" s="333"/>
      <c r="G237" s="333"/>
    </row>
    <row r="238" spans="1:7">
      <c r="A238" s="324" t="s">
        <v>328</v>
      </c>
      <c r="B238" s="325"/>
      <c r="C238" s="324" t="s">
        <v>329</v>
      </c>
      <c r="D238" s="327" t="s">
        <v>22</v>
      </c>
      <c r="E238" s="329">
        <v>0</v>
      </c>
      <c r="F238" s="329">
        <v>2.34</v>
      </c>
      <c r="G238" s="329">
        <v>2.34</v>
      </c>
    </row>
    <row r="239" spans="1:7" ht="25.5">
      <c r="A239" s="324" t="s">
        <v>330</v>
      </c>
      <c r="B239" s="325"/>
      <c r="C239" s="324" t="s">
        <v>331</v>
      </c>
      <c r="D239" s="327" t="s">
        <v>22</v>
      </c>
      <c r="E239" s="329">
        <v>0</v>
      </c>
      <c r="F239" s="329">
        <v>4.68</v>
      </c>
      <c r="G239" s="329">
        <v>4.68</v>
      </c>
    </row>
    <row r="240" spans="1:7" ht="25.5">
      <c r="A240" s="324" t="s">
        <v>332</v>
      </c>
      <c r="B240" s="325"/>
      <c r="C240" s="324" t="s">
        <v>333</v>
      </c>
      <c r="D240" s="327" t="s">
        <v>22</v>
      </c>
      <c r="E240" s="329">
        <v>0</v>
      </c>
      <c r="F240" s="329">
        <v>7.8</v>
      </c>
      <c r="G240" s="329">
        <v>7.8</v>
      </c>
    </row>
    <row r="241" spans="1:7" ht="25.5">
      <c r="A241" s="330" t="s">
        <v>334</v>
      </c>
      <c r="B241" s="331" t="s">
        <v>335</v>
      </c>
      <c r="C241" s="330"/>
      <c r="D241" s="332"/>
      <c r="E241" s="333"/>
      <c r="F241" s="333"/>
      <c r="G241" s="333"/>
    </row>
    <row r="242" spans="1:7" ht="25.5">
      <c r="A242" s="324" t="s">
        <v>336</v>
      </c>
      <c r="B242" s="325"/>
      <c r="C242" s="324" t="s">
        <v>337</v>
      </c>
      <c r="D242" s="327" t="s">
        <v>22</v>
      </c>
      <c r="E242" s="329">
        <v>0</v>
      </c>
      <c r="F242" s="329">
        <v>9.36</v>
      </c>
      <c r="G242" s="329">
        <v>9.36</v>
      </c>
    </row>
    <row r="243" spans="1:7" ht="25.5">
      <c r="A243" s="324" t="s">
        <v>338</v>
      </c>
      <c r="B243" s="325"/>
      <c r="C243" s="324" t="s">
        <v>339</v>
      </c>
      <c r="D243" s="327" t="s">
        <v>22</v>
      </c>
      <c r="E243" s="329">
        <v>0</v>
      </c>
      <c r="F243" s="329">
        <v>7.8</v>
      </c>
      <c r="G243" s="329">
        <v>7.8</v>
      </c>
    </row>
    <row r="244" spans="1:7" ht="38.25">
      <c r="A244" s="324" t="s">
        <v>340</v>
      </c>
      <c r="B244" s="325"/>
      <c r="C244" s="324" t="s">
        <v>341</v>
      </c>
      <c r="D244" s="327" t="s">
        <v>47</v>
      </c>
      <c r="E244" s="329">
        <v>0</v>
      </c>
      <c r="F244" s="329">
        <v>2.34</v>
      </c>
      <c r="G244" s="329">
        <v>2.34</v>
      </c>
    </row>
    <row r="245" spans="1:7">
      <c r="A245" s="330" t="s">
        <v>342</v>
      </c>
      <c r="B245" s="331" t="s">
        <v>343</v>
      </c>
      <c r="C245" s="330"/>
      <c r="D245" s="332"/>
      <c r="E245" s="333"/>
      <c r="F245" s="333"/>
      <c r="G245" s="333"/>
    </row>
    <row r="246" spans="1:7" ht="25.5">
      <c r="A246" s="324" t="s">
        <v>344</v>
      </c>
      <c r="B246" s="325"/>
      <c r="C246" s="324" t="s">
        <v>345</v>
      </c>
      <c r="D246" s="327" t="s">
        <v>22</v>
      </c>
      <c r="E246" s="329">
        <v>0</v>
      </c>
      <c r="F246" s="329">
        <v>6.24</v>
      </c>
      <c r="G246" s="329">
        <v>6.24</v>
      </c>
    </row>
    <row r="247" spans="1:7" ht="25.5">
      <c r="A247" s="330" t="s">
        <v>346</v>
      </c>
      <c r="B247" s="331" t="s">
        <v>347</v>
      </c>
      <c r="C247" s="330"/>
      <c r="D247" s="332"/>
      <c r="E247" s="333"/>
      <c r="F247" s="333"/>
      <c r="G247" s="333"/>
    </row>
    <row r="248" spans="1:7" ht="51">
      <c r="A248" s="324" t="s">
        <v>348</v>
      </c>
      <c r="B248" s="325"/>
      <c r="C248" s="324" t="s">
        <v>14631</v>
      </c>
      <c r="D248" s="327" t="s">
        <v>22</v>
      </c>
      <c r="E248" s="329">
        <v>9.3800000000000008</v>
      </c>
      <c r="F248" s="329">
        <v>7.8</v>
      </c>
      <c r="G248" s="329">
        <v>17.18</v>
      </c>
    </row>
    <row r="249" spans="1:7" ht="38.25">
      <c r="A249" s="324" t="s">
        <v>349</v>
      </c>
      <c r="B249" s="325"/>
      <c r="C249" s="324" t="s">
        <v>350</v>
      </c>
      <c r="D249" s="327" t="s">
        <v>22</v>
      </c>
      <c r="E249" s="329">
        <v>0.88</v>
      </c>
      <c r="F249" s="329">
        <v>7.8</v>
      </c>
      <c r="G249" s="329">
        <v>8.68</v>
      </c>
    </row>
    <row r="250" spans="1:7" ht="25.5">
      <c r="A250" s="330" t="s">
        <v>351</v>
      </c>
      <c r="B250" s="331" t="s">
        <v>352</v>
      </c>
      <c r="C250" s="330"/>
      <c r="D250" s="332"/>
      <c r="E250" s="333"/>
      <c r="F250" s="333"/>
      <c r="G250" s="333"/>
    </row>
    <row r="251" spans="1:7" ht="38.25">
      <c r="A251" s="324" t="s">
        <v>353</v>
      </c>
      <c r="B251" s="325"/>
      <c r="C251" s="324" t="s">
        <v>14632</v>
      </c>
      <c r="D251" s="327" t="s">
        <v>22</v>
      </c>
      <c r="E251" s="329">
        <v>14.15</v>
      </c>
      <c r="F251" s="329">
        <v>3.12</v>
      </c>
      <c r="G251" s="329">
        <v>17.27</v>
      </c>
    </row>
    <row r="252" spans="1:7" ht="38.25">
      <c r="A252" s="324" t="s">
        <v>354</v>
      </c>
      <c r="B252" s="325"/>
      <c r="C252" s="324" t="s">
        <v>355</v>
      </c>
      <c r="D252" s="327" t="s">
        <v>22</v>
      </c>
      <c r="E252" s="329">
        <v>12.87</v>
      </c>
      <c r="F252" s="329">
        <v>3.12</v>
      </c>
      <c r="G252" s="329">
        <v>15.99</v>
      </c>
    </row>
    <row r="253" spans="1:7" ht="38.25">
      <c r="A253" s="324" t="s">
        <v>356</v>
      </c>
      <c r="B253" s="325"/>
      <c r="C253" s="324" t="s">
        <v>14633</v>
      </c>
      <c r="D253" s="327" t="s">
        <v>22</v>
      </c>
      <c r="E253" s="329">
        <v>6.01</v>
      </c>
      <c r="F253" s="329">
        <v>1.0900000000000001</v>
      </c>
      <c r="G253" s="329">
        <v>7.1</v>
      </c>
    </row>
    <row r="254" spans="1:7" ht="38.25">
      <c r="A254" s="324" t="s">
        <v>357</v>
      </c>
      <c r="B254" s="325"/>
      <c r="C254" s="324" t="s">
        <v>358</v>
      </c>
      <c r="D254" s="327" t="s">
        <v>22</v>
      </c>
      <c r="E254" s="329">
        <v>4.59</v>
      </c>
      <c r="F254" s="329">
        <v>1.0900000000000001</v>
      </c>
      <c r="G254" s="329">
        <v>5.68</v>
      </c>
    </row>
    <row r="255" spans="1:7" ht="38.25">
      <c r="A255" s="324" t="s">
        <v>359</v>
      </c>
      <c r="B255" s="325"/>
      <c r="C255" s="324" t="s">
        <v>14634</v>
      </c>
      <c r="D255" s="327" t="s">
        <v>22</v>
      </c>
      <c r="E255" s="329">
        <v>7.84</v>
      </c>
      <c r="F255" s="329">
        <v>0.47</v>
      </c>
      <c r="G255" s="329">
        <v>8.31</v>
      </c>
    </row>
    <row r="256" spans="1:7" ht="25.5">
      <c r="A256" s="330" t="s">
        <v>360</v>
      </c>
      <c r="B256" s="331" t="s">
        <v>7023</v>
      </c>
      <c r="C256" s="330"/>
      <c r="D256" s="332"/>
      <c r="E256" s="333"/>
      <c r="F256" s="333"/>
      <c r="G256" s="333"/>
    </row>
    <row r="257" spans="1:7" ht="25.5">
      <c r="A257" s="324" t="s">
        <v>361</v>
      </c>
      <c r="B257" s="325"/>
      <c r="C257" s="324" t="s">
        <v>362</v>
      </c>
      <c r="D257" s="327" t="s">
        <v>22</v>
      </c>
      <c r="E257" s="329">
        <v>0</v>
      </c>
      <c r="F257" s="329">
        <v>8.11</v>
      </c>
      <c r="G257" s="329">
        <v>8.11</v>
      </c>
    </row>
    <row r="258" spans="1:7" ht="25.5">
      <c r="A258" s="324" t="s">
        <v>363</v>
      </c>
      <c r="B258" s="325"/>
      <c r="C258" s="324" t="s">
        <v>364</v>
      </c>
      <c r="D258" s="327" t="s">
        <v>22</v>
      </c>
      <c r="E258" s="329">
        <v>0</v>
      </c>
      <c r="F258" s="329">
        <v>4.68</v>
      </c>
      <c r="G258" s="329">
        <v>4.68</v>
      </c>
    </row>
    <row r="259" spans="1:7" ht="25.5">
      <c r="A259" s="324" t="s">
        <v>365</v>
      </c>
      <c r="B259" s="325"/>
      <c r="C259" s="324" t="s">
        <v>366</v>
      </c>
      <c r="D259" s="327" t="s">
        <v>22</v>
      </c>
      <c r="E259" s="329">
        <v>0</v>
      </c>
      <c r="F259" s="329">
        <v>4.68</v>
      </c>
      <c r="G259" s="329">
        <v>4.68</v>
      </c>
    </row>
    <row r="260" spans="1:7" ht="25.5">
      <c r="A260" s="324" t="s">
        <v>367</v>
      </c>
      <c r="B260" s="325"/>
      <c r="C260" s="324" t="s">
        <v>368</v>
      </c>
      <c r="D260" s="327" t="s">
        <v>22</v>
      </c>
      <c r="E260" s="329">
        <v>0</v>
      </c>
      <c r="F260" s="329">
        <v>5.15</v>
      </c>
      <c r="G260" s="329">
        <v>5.15</v>
      </c>
    </row>
    <row r="261" spans="1:7" ht="25.5">
      <c r="A261" s="330" t="s">
        <v>369</v>
      </c>
      <c r="B261" s="331" t="s">
        <v>370</v>
      </c>
      <c r="C261" s="330"/>
      <c r="D261" s="332"/>
      <c r="E261" s="333"/>
      <c r="F261" s="333"/>
      <c r="G261" s="333"/>
    </row>
    <row r="262" spans="1:7" ht="25.5">
      <c r="A262" s="324" t="s">
        <v>371</v>
      </c>
      <c r="B262" s="325"/>
      <c r="C262" s="324" t="s">
        <v>372</v>
      </c>
      <c r="D262" s="327" t="s">
        <v>22</v>
      </c>
      <c r="E262" s="329">
        <v>0</v>
      </c>
      <c r="F262" s="329">
        <v>12.54</v>
      </c>
      <c r="G262" s="329">
        <v>12.54</v>
      </c>
    </row>
    <row r="263" spans="1:7" ht="38.25">
      <c r="A263" s="324" t="s">
        <v>373</v>
      </c>
      <c r="B263" s="325"/>
      <c r="C263" s="324" t="s">
        <v>374</v>
      </c>
      <c r="D263" s="327" t="s">
        <v>22</v>
      </c>
      <c r="E263" s="329">
        <v>0</v>
      </c>
      <c r="F263" s="329">
        <v>15.05</v>
      </c>
      <c r="G263" s="329">
        <v>15.05</v>
      </c>
    </row>
    <row r="264" spans="1:7" ht="25.5">
      <c r="A264" s="324" t="s">
        <v>375</v>
      </c>
      <c r="B264" s="325"/>
      <c r="C264" s="324" t="s">
        <v>376</v>
      </c>
      <c r="D264" s="327" t="s">
        <v>47</v>
      </c>
      <c r="E264" s="329">
        <v>0</v>
      </c>
      <c r="F264" s="329">
        <v>5.0199999999999996</v>
      </c>
      <c r="G264" s="329">
        <v>5.0199999999999996</v>
      </c>
    </row>
    <row r="265" spans="1:7" ht="25.5">
      <c r="A265" s="330" t="s">
        <v>377</v>
      </c>
      <c r="B265" s="331" t="s">
        <v>13583</v>
      </c>
      <c r="C265" s="330"/>
      <c r="D265" s="332"/>
      <c r="E265" s="333"/>
      <c r="F265" s="333"/>
      <c r="G265" s="333"/>
    </row>
    <row r="266" spans="1:7" ht="25.5">
      <c r="A266" s="324" t="s">
        <v>378</v>
      </c>
      <c r="B266" s="325"/>
      <c r="C266" s="324" t="s">
        <v>379</v>
      </c>
      <c r="D266" s="327" t="s">
        <v>47</v>
      </c>
      <c r="E266" s="329">
        <v>0.06</v>
      </c>
      <c r="F266" s="329">
        <v>0.98</v>
      </c>
      <c r="G266" s="329">
        <v>1.04</v>
      </c>
    </row>
    <row r="267" spans="1:7" ht="25.5">
      <c r="A267" s="324" t="s">
        <v>380</v>
      </c>
      <c r="B267" s="325"/>
      <c r="C267" s="324" t="s">
        <v>381</v>
      </c>
      <c r="D267" s="327" t="s">
        <v>47</v>
      </c>
      <c r="E267" s="329">
        <v>0.48</v>
      </c>
      <c r="F267" s="329">
        <v>0.98</v>
      </c>
      <c r="G267" s="329">
        <v>1.46</v>
      </c>
    </row>
    <row r="268" spans="1:7" ht="25.5">
      <c r="A268" s="324" t="s">
        <v>382</v>
      </c>
      <c r="B268" s="325"/>
      <c r="C268" s="324" t="s">
        <v>383</v>
      </c>
      <c r="D268" s="327" t="s">
        <v>22</v>
      </c>
      <c r="E268" s="329">
        <v>0.28999999999999998</v>
      </c>
      <c r="F268" s="329">
        <v>1.95</v>
      </c>
      <c r="G268" s="329">
        <v>2.2400000000000002</v>
      </c>
    </row>
    <row r="269" spans="1:7" ht="38.25">
      <c r="A269" s="324" t="s">
        <v>384</v>
      </c>
      <c r="B269" s="325"/>
      <c r="C269" s="324" t="s">
        <v>385</v>
      </c>
      <c r="D269" s="327" t="s">
        <v>22</v>
      </c>
      <c r="E269" s="329">
        <v>2.4</v>
      </c>
      <c r="F269" s="329">
        <v>7.83</v>
      </c>
      <c r="G269" s="329">
        <v>10.23</v>
      </c>
    </row>
    <row r="270" spans="1:7" ht="25.5">
      <c r="A270" s="324" t="s">
        <v>386</v>
      </c>
      <c r="B270" s="325"/>
      <c r="C270" s="324" t="s">
        <v>387</v>
      </c>
      <c r="D270" s="327" t="s">
        <v>22</v>
      </c>
      <c r="E270" s="329">
        <v>0.28999999999999998</v>
      </c>
      <c r="F270" s="329">
        <v>5.87</v>
      </c>
      <c r="G270" s="329">
        <v>6.16</v>
      </c>
    </row>
    <row r="271" spans="1:7" ht="25.5">
      <c r="A271" s="324" t="s">
        <v>388</v>
      </c>
      <c r="B271" s="325"/>
      <c r="C271" s="324" t="s">
        <v>389</v>
      </c>
      <c r="D271" s="327" t="s">
        <v>22</v>
      </c>
      <c r="E271" s="329">
        <v>2.4</v>
      </c>
      <c r="F271" s="329">
        <v>5.87</v>
      </c>
      <c r="G271" s="329">
        <v>8.27</v>
      </c>
    </row>
    <row r="272" spans="1:7">
      <c r="A272" s="324" t="s">
        <v>390</v>
      </c>
      <c r="B272" s="325"/>
      <c r="C272" s="324" t="s">
        <v>391</v>
      </c>
      <c r="D272" s="327" t="s">
        <v>22</v>
      </c>
      <c r="E272" s="329">
        <v>0.28999999999999998</v>
      </c>
      <c r="F272" s="329">
        <v>3.92</v>
      </c>
      <c r="G272" s="329">
        <v>4.21</v>
      </c>
    </row>
    <row r="273" spans="1:7">
      <c r="A273" s="334" t="s">
        <v>392</v>
      </c>
      <c r="B273" s="334" t="s">
        <v>393</v>
      </c>
      <c r="C273" s="335"/>
      <c r="D273" s="336"/>
      <c r="E273" s="337"/>
      <c r="F273" s="337"/>
      <c r="G273" s="337"/>
    </row>
    <row r="274" spans="1:7">
      <c r="A274" s="315" t="s">
        <v>394</v>
      </c>
      <c r="B274" s="315" t="s">
        <v>395</v>
      </c>
      <c r="C274" s="316"/>
      <c r="D274" s="338"/>
      <c r="E274" s="339"/>
      <c r="F274" s="339"/>
      <c r="G274" s="339"/>
    </row>
    <row r="275" spans="1:7" ht="25.5">
      <c r="A275" s="324" t="s">
        <v>396</v>
      </c>
      <c r="B275" s="325"/>
      <c r="C275" s="324" t="s">
        <v>397</v>
      </c>
      <c r="D275" s="327" t="s">
        <v>22</v>
      </c>
      <c r="E275" s="329">
        <v>0</v>
      </c>
      <c r="F275" s="329">
        <v>28.48</v>
      </c>
      <c r="G275" s="329">
        <v>28.48</v>
      </c>
    </row>
    <row r="276" spans="1:7" ht="25.5">
      <c r="A276" s="324" t="s">
        <v>398</v>
      </c>
      <c r="B276" s="325"/>
      <c r="C276" s="324" t="s">
        <v>399</v>
      </c>
      <c r="D276" s="327" t="s">
        <v>22</v>
      </c>
      <c r="E276" s="329">
        <v>0</v>
      </c>
      <c r="F276" s="329">
        <v>24.67</v>
      </c>
      <c r="G276" s="329">
        <v>24.67</v>
      </c>
    </row>
    <row r="277" spans="1:7" ht="25.5">
      <c r="A277" s="324" t="s">
        <v>400</v>
      </c>
      <c r="B277" s="325"/>
      <c r="C277" s="324" t="s">
        <v>401</v>
      </c>
      <c r="D277" s="327" t="s">
        <v>22</v>
      </c>
      <c r="E277" s="329">
        <v>0</v>
      </c>
      <c r="F277" s="329">
        <v>15.19</v>
      </c>
      <c r="G277" s="329">
        <v>15.19</v>
      </c>
    </row>
    <row r="278" spans="1:7" ht="25.5">
      <c r="A278" s="324" t="s">
        <v>402</v>
      </c>
      <c r="B278" s="325"/>
      <c r="C278" s="324" t="s">
        <v>403</v>
      </c>
      <c r="D278" s="327" t="s">
        <v>22</v>
      </c>
      <c r="E278" s="329">
        <v>1.5</v>
      </c>
      <c r="F278" s="329">
        <v>0.53</v>
      </c>
      <c r="G278" s="329">
        <v>2.0299999999999998</v>
      </c>
    </row>
    <row r="279" spans="1:7" ht="25.5">
      <c r="A279" s="324" t="s">
        <v>404</v>
      </c>
      <c r="B279" s="325"/>
      <c r="C279" s="324" t="s">
        <v>405</v>
      </c>
      <c r="D279" s="327" t="s">
        <v>47</v>
      </c>
      <c r="E279" s="329">
        <v>0</v>
      </c>
      <c r="F279" s="329">
        <v>3.29</v>
      </c>
      <c r="G279" s="329">
        <v>3.29</v>
      </c>
    </row>
    <row r="280" spans="1:7">
      <c r="A280" s="324" t="s">
        <v>406</v>
      </c>
      <c r="B280" s="325"/>
      <c r="C280" s="324" t="s">
        <v>407</v>
      </c>
      <c r="D280" s="327" t="s">
        <v>47</v>
      </c>
      <c r="E280" s="329">
        <v>0</v>
      </c>
      <c r="F280" s="329">
        <v>9.68</v>
      </c>
      <c r="G280" s="329">
        <v>9.68</v>
      </c>
    </row>
    <row r="281" spans="1:7" ht="25.5">
      <c r="A281" s="330" t="s">
        <v>408</v>
      </c>
      <c r="B281" s="331" t="s">
        <v>409</v>
      </c>
      <c r="C281" s="330"/>
      <c r="D281" s="332"/>
      <c r="E281" s="333"/>
      <c r="F281" s="333"/>
      <c r="G281" s="333"/>
    </row>
    <row r="282" spans="1:7" ht="25.5">
      <c r="A282" s="324" t="s">
        <v>410</v>
      </c>
      <c r="B282" s="325"/>
      <c r="C282" s="324" t="s">
        <v>411</v>
      </c>
      <c r="D282" s="327" t="s">
        <v>47</v>
      </c>
      <c r="E282" s="329">
        <v>0</v>
      </c>
      <c r="F282" s="329">
        <v>1.04</v>
      </c>
      <c r="G282" s="329">
        <v>1.04</v>
      </c>
    </row>
    <row r="283" spans="1:7" ht="25.5">
      <c r="A283" s="324" t="s">
        <v>412</v>
      </c>
      <c r="B283" s="325"/>
      <c r="C283" s="324" t="s">
        <v>413</v>
      </c>
      <c r="D283" s="327" t="s">
        <v>47</v>
      </c>
      <c r="E283" s="329">
        <v>0</v>
      </c>
      <c r="F283" s="329">
        <v>3.46</v>
      </c>
      <c r="G283" s="329">
        <v>3.46</v>
      </c>
    </row>
    <row r="284" spans="1:7" ht="25.5">
      <c r="A284" s="324" t="s">
        <v>414</v>
      </c>
      <c r="B284" s="325"/>
      <c r="C284" s="324" t="s">
        <v>415</v>
      </c>
      <c r="D284" s="327" t="s">
        <v>22</v>
      </c>
      <c r="E284" s="329">
        <v>0</v>
      </c>
      <c r="F284" s="329">
        <v>19.02</v>
      </c>
      <c r="G284" s="329">
        <v>19.02</v>
      </c>
    </row>
    <row r="285" spans="1:7" ht="25.5">
      <c r="A285" s="324" t="s">
        <v>416</v>
      </c>
      <c r="B285" s="325"/>
      <c r="C285" s="324" t="s">
        <v>417</v>
      </c>
      <c r="D285" s="327" t="s">
        <v>22</v>
      </c>
      <c r="E285" s="329">
        <v>0</v>
      </c>
      <c r="F285" s="329">
        <v>15.56</v>
      </c>
      <c r="G285" s="329">
        <v>15.56</v>
      </c>
    </row>
    <row r="286" spans="1:7" ht="25.5">
      <c r="A286" s="324" t="s">
        <v>418</v>
      </c>
      <c r="B286" s="325"/>
      <c r="C286" s="324" t="s">
        <v>419</v>
      </c>
      <c r="D286" s="327" t="s">
        <v>22</v>
      </c>
      <c r="E286" s="329">
        <v>0</v>
      </c>
      <c r="F286" s="329">
        <v>13.83</v>
      </c>
      <c r="G286" s="329">
        <v>13.83</v>
      </c>
    </row>
    <row r="287" spans="1:7" ht="25.5">
      <c r="A287" s="324" t="s">
        <v>420</v>
      </c>
      <c r="B287" s="325"/>
      <c r="C287" s="324" t="s">
        <v>421</v>
      </c>
      <c r="D287" s="327" t="s">
        <v>22</v>
      </c>
      <c r="E287" s="329">
        <v>0</v>
      </c>
      <c r="F287" s="329">
        <v>10.37</v>
      </c>
      <c r="G287" s="329">
        <v>10.37</v>
      </c>
    </row>
    <row r="288" spans="1:7">
      <c r="A288" s="324" t="s">
        <v>422</v>
      </c>
      <c r="B288" s="325"/>
      <c r="C288" s="324" t="s">
        <v>423</v>
      </c>
      <c r="D288" s="327" t="s">
        <v>424</v>
      </c>
      <c r="E288" s="329">
        <v>1.51</v>
      </c>
      <c r="F288" s="329">
        <v>0</v>
      </c>
      <c r="G288" s="329">
        <v>1.51</v>
      </c>
    </row>
    <row r="289" spans="1:7" ht="25.5">
      <c r="A289" s="330" t="s">
        <v>425</v>
      </c>
      <c r="B289" s="331" t="s">
        <v>426</v>
      </c>
      <c r="C289" s="330"/>
      <c r="D289" s="332"/>
      <c r="E289" s="333"/>
      <c r="F289" s="333"/>
      <c r="G289" s="333"/>
    </row>
    <row r="290" spans="1:7">
      <c r="A290" s="324" t="s">
        <v>427</v>
      </c>
      <c r="B290" s="325"/>
      <c r="C290" s="324" t="s">
        <v>428</v>
      </c>
      <c r="D290" s="327" t="s">
        <v>22</v>
      </c>
      <c r="E290" s="329">
        <v>0</v>
      </c>
      <c r="F290" s="329">
        <v>12.48</v>
      </c>
      <c r="G290" s="329">
        <v>12.48</v>
      </c>
    </row>
    <row r="291" spans="1:7" ht="25.5">
      <c r="A291" s="324" t="s">
        <v>429</v>
      </c>
      <c r="B291" s="325"/>
      <c r="C291" s="324" t="s">
        <v>430</v>
      </c>
      <c r="D291" s="327" t="s">
        <v>22</v>
      </c>
      <c r="E291" s="329">
        <v>0</v>
      </c>
      <c r="F291" s="329">
        <v>6.24</v>
      </c>
      <c r="G291" s="329">
        <v>6.24</v>
      </c>
    </row>
    <row r="292" spans="1:7">
      <c r="A292" s="324" t="s">
        <v>431</v>
      </c>
      <c r="B292" s="325"/>
      <c r="C292" s="324" t="s">
        <v>432</v>
      </c>
      <c r="D292" s="327" t="s">
        <v>47</v>
      </c>
      <c r="E292" s="329">
        <v>0</v>
      </c>
      <c r="F292" s="329">
        <v>4.68</v>
      </c>
      <c r="G292" s="329">
        <v>4.68</v>
      </c>
    </row>
    <row r="293" spans="1:7" ht="25.5">
      <c r="A293" s="324" t="s">
        <v>433</v>
      </c>
      <c r="B293" s="325"/>
      <c r="C293" s="324" t="s">
        <v>434</v>
      </c>
      <c r="D293" s="327" t="s">
        <v>47</v>
      </c>
      <c r="E293" s="329">
        <v>0</v>
      </c>
      <c r="F293" s="329">
        <v>7.8</v>
      </c>
      <c r="G293" s="329">
        <v>7.8</v>
      </c>
    </row>
    <row r="294" spans="1:7" ht="25.5">
      <c r="A294" s="324" t="s">
        <v>435</v>
      </c>
      <c r="B294" s="325"/>
      <c r="C294" s="324" t="s">
        <v>436</v>
      </c>
      <c r="D294" s="327" t="s">
        <v>22</v>
      </c>
      <c r="E294" s="329">
        <v>0</v>
      </c>
      <c r="F294" s="329">
        <v>9.5</v>
      </c>
      <c r="G294" s="329">
        <v>9.5</v>
      </c>
    </row>
    <row r="295" spans="1:7" ht="25.5">
      <c r="A295" s="330" t="s">
        <v>437</v>
      </c>
      <c r="B295" s="331" t="s">
        <v>438</v>
      </c>
      <c r="C295" s="330"/>
      <c r="D295" s="332"/>
      <c r="E295" s="333"/>
      <c r="F295" s="333"/>
      <c r="G295" s="333"/>
    </row>
    <row r="296" spans="1:7" ht="25.5">
      <c r="A296" s="324" t="s">
        <v>439</v>
      </c>
      <c r="B296" s="325"/>
      <c r="C296" s="324" t="s">
        <v>440</v>
      </c>
      <c r="D296" s="327" t="s">
        <v>22</v>
      </c>
      <c r="E296" s="329">
        <v>0</v>
      </c>
      <c r="F296" s="329">
        <v>33.36</v>
      </c>
      <c r="G296" s="329">
        <v>33.36</v>
      </c>
    </row>
    <row r="297" spans="1:7" ht="25.5">
      <c r="A297" s="324" t="s">
        <v>441</v>
      </c>
      <c r="B297" s="325"/>
      <c r="C297" s="324" t="s">
        <v>442</v>
      </c>
      <c r="D297" s="327" t="s">
        <v>22</v>
      </c>
      <c r="E297" s="329">
        <v>0</v>
      </c>
      <c r="F297" s="329">
        <v>20.28</v>
      </c>
      <c r="G297" s="329">
        <v>20.28</v>
      </c>
    </row>
    <row r="298" spans="1:7" ht="25.5">
      <c r="A298" s="324" t="s">
        <v>443</v>
      </c>
      <c r="B298" s="325"/>
      <c r="C298" s="324" t="s">
        <v>444</v>
      </c>
      <c r="D298" s="327" t="s">
        <v>47</v>
      </c>
      <c r="E298" s="329">
        <v>0</v>
      </c>
      <c r="F298" s="329">
        <v>14.04</v>
      </c>
      <c r="G298" s="329">
        <v>14.04</v>
      </c>
    </row>
    <row r="299" spans="1:7" ht="25.5">
      <c r="A299" s="324" t="s">
        <v>445</v>
      </c>
      <c r="B299" s="325"/>
      <c r="C299" s="324" t="s">
        <v>446</v>
      </c>
      <c r="D299" s="327" t="s">
        <v>47</v>
      </c>
      <c r="E299" s="329">
        <v>0</v>
      </c>
      <c r="F299" s="329">
        <v>15.6</v>
      </c>
      <c r="G299" s="329">
        <v>15.6</v>
      </c>
    </row>
    <row r="300" spans="1:7" ht="25.5">
      <c r="A300" s="324" t="s">
        <v>447</v>
      </c>
      <c r="B300" s="325"/>
      <c r="C300" s="324" t="s">
        <v>448</v>
      </c>
      <c r="D300" s="327" t="s">
        <v>47</v>
      </c>
      <c r="E300" s="329">
        <v>0</v>
      </c>
      <c r="F300" s="329">
        <v>12.48</v>
      </c>
      <c r="G300" s="329">
        <v>12.48</v>
      </c>
    </row>
    <row r="301" spans="1:7" ht="25.5">
      <c r="A301" s="330" t="s">
        <v>449</v>
      </c>
      <c r="B301" s="331" t="s">
        <v>450</v>
      </c>
      <c r="C301" s="330"/>
      <c r="D301" s="332"/>
      <c r="E301" s="333"/>
      <c r="F301" s="333"/>
      <c r="G301" s="333"/>
    </row>
    <row r="302" spans="1:7" ht="25.5">
      <c r="A302" s="324" t="s">
        <v>451</v>
      </c>
      <c r="B302" s="325"/>
      <c r="C302" s="324" t="s">
        <v>452</v>
      </c>
      <c r="D302" s="327" t="s">
        <v>22</v>
      </c>
      <c r="E302" s="329">
        <v>0</v>
      </c>
      <c r="F302" s="329">
        <v>43.74</v>
      </c>
      <c r="G302" s="329">
        <v>43.74</v>
      </c>
    </row>
    <row r="303" spans="1:7">
      <c r="A303" s="324" t="s">
        <v>453</v>
      </c>
      <c r="B303" s="325"/>
      <c r="C303" s="324" t="s">
        <v>454</v>
      </c>
      <c r="D303" s="327" t="s">
        <v>22</v>
      </c>
      <c r="E303" s="329">
        <v>0</v>
      </c>
      <c r="F303" s="329">
        <v>9.36</v>
      </c>
      <c r="G303" s="329">
        <v>9.36</v>
      </c>
    </row>
    <row r="304" spans="1:7">
      <c r="A304" s="324" t="s">
        <v>455</v>
      </c>
      <c r="B304" s="325"/>
      <c r="C304" s="324" t="s">
        <v>456</v>
      </c>
      <c r="D304" s="327" t="s">
        <v>22</v>
      </c>
      <c r="E304" s="329">
        <v>0</v>
      </c>
      <c r="F304" s="329">
        <v>12.1</v>
      </c>
      <c r="G304" s="329">
        <v>12.1</v>
      </c>
    </row>
    <row r="305" spans="1:7">
      <c r="A305" s="324" t="s">
        <v>457</v>
      </c>
      <c r="B305" s="325"/>
      <c r="C305" s="324" t="s">
        <v>458</v>
      </c>
      <c r="D305" s="327" t="s">
        <v>22</v>
      </c>
      <c r="E305" s="329">
        <v>0</v>
      </c>
      <c r="F305" s="329">
        <v>20.75</v>
      </c>
      <c r="G305" s="329">
        <v>20.75</v>
      </c>
    </row>
    <row r="306" spans="1:7">
      <c r="A306" s="324" t="s">
        <v>459</v>
      </c>
      <c r="B306" s="325"/>
      <c r="C306" s="324" t="s">
        <v>460</v>
      </c>
      <c r="D306" s="327" t="s">
        <v>47</v>
      </c>
      <c r="E306" s="329">
        <v>0</v>
      </c>
      <c r="F306" s="329">
        <v>10.37</v>
      </c>
      <c r="G306" s="329">
        <v>10.37</v>
      </c>
    </row>
    <row r="307" spans="1:7" ht="25.5">
      <c r="A307" s="324" t="s">
        <v>461</v>
      </c>
      <c r="B307" s="325"/>
      <c r="C307" s="324" t="s">
        <v>462</v>
      </c>
      <c r="D307" s="327" t="s">
        <v>47</v>
      </c>
      <c r="E307" s="329">
        <v>0</v>
      </c>
      <c r="F307" s="329">
        <v>2.34</v>
      </c>
      <c r="G307" s="329">
        <v>2.34</v>
      </c>
    </row>
    <row r="308" spans="1:7" ht="25.5">
      <c r="A308" s="330" t="s">
        <v>463</v>
      </c>
      <c r="B308" s="331" t="s">
        <v>464</v>
      </c>
      <c r="C308" s="330"/>
      <c r="D308" s="332"/>
      <c r="E308" s="333"/>
      <c r="F308" s="333"/>
      <c r="G308" s="333"/>
    </row>
    <row r="309" spans="1:7">
      <c r="A309" s="324" t="s">
        <v>465</v>
      </c>
      <c r="B309" s="325"/>
      <c r="C309" s="324" t="s">
        <v>466</v>
      </c>
      <c r="D309" s="327" t="s">
        <v>22</v>
      </c>
      <c r="E309" s="329">
        <v>0</v>
      </c>
      <c r="F309" s="329">
        <v>43.74</v>
      </c>
      <c r="G309" s="329">
        <v>43.74</v>
      </c>
    </row>
    <row r="310" spans="1:7" ht="25.5">
      <c r="A310" s="324" t="s">
        <v>467</v>
      </c>
      <c r="B310" s="325"/>
      <c r="C310" s="324" t="s">
        <v>468</v>
      </c>
      <c r="D310" s="327" t="s">
        <v>22</v>
      </c>
      <c r="E310" s="329">
        <v>0</v>
      </c>
      <c r="F310" s="329">
        <v>3.46</v>
      </c>
      <c r="G310" s="329">
        <v>3.46</v>
      </c>
    </row>
    <row r="311" spans="1:7" ht="25.5">
      <c r="A311" s="324" t="s">
        <v>469</v>
      </c>
      <c r="B311" s="325"/>
      <c r="C311" s="324" t="s">
        <v>470</v>
      </c>
      <c r="D311" s="327" t="s">
        <v>47</v>
      </c>
      <c r="E311" s="329">
        <v>0</v>
      </c>
      <c r="F311" s="329">
        <v>3.2</v>
      </c>
      <c r="G311" s="329">
        <v>3.2</v>
      </c>
    </row>
    <row r="312" spans="1:7" ht="25.5">
      <c r="A312" s="324" t="s">
        <v>471</v>
      </c>
      <c r="B312" s="325"/>
      <c r="C312" s="324" t="s">
        <v>472</v>
      </c>
      <c r="D312" s="327" t="s">
        <v>47</v>
      </c>
      <c r="E312" s="329">
        <v>0</v>
      </c>
      <c r="F312" s="329">
        <v>0.78</v>
      </c>
      <c r="G312" s="329">
        <v>0.78</v>
      </c>
    </row>
    <row r="313" spans="1:7" ht="25.5">
      <c r="A313" s="324" t="s">
        <v>473</v>
      </c>
      <c r="B313" s="325"/>
      <c r="C313" s="324" t="s">
        <v>474</v>
      </c>
      <c r="D313" s="327" t="s">
        <v>22</v>
      </c>
      <c r="E313" s="329">
        <v>0</v>
      </c>
      <c r="F313" s="329">
        <v>38.049999999999997</v>
      </c>
      <c r="G313" s="329">
        <v>38.049999999999997</v>
      </c>
    </row>
    <row r="314" spans="1:7" ht="25.5">
      <c r="A314" s="330" t="s">
        <v>475</v>
      </c>
      <c r="B314" s="331" t="s">
        <v>14165</v>
      </c>
      <c r="C314" s="330"/>
      <c r="D314" s="332"/>
      <c r="E314" s="333"/>
      <c r="F314" s="333"/>
      <c r="G314" s="333"/>
    </row>
    <row r="315" spans="1:7" ht="25.5">
      <c r="A315" s="324" t="s">
        <v>476</v>
      </c>
      <c r="B315" s="325"/>
      <c r="C315" s="324" t="s">
        <v>477</v>
      </c>
      <c r="D315" s="327" t="s">
        <v>22</v>
      </c>
      <c r="E315" s="329">
        <v>0</v>
      </c>
      <c r="F315" s="329">
        <v>9.68</v>
      </c>
      <c r="G315" s="329">
        <v>9.68</v>
      </c>
    </row>
    <row r="316" spans="1:7" ht="25.5">
      <c r="A316" s="324" t="s">
        <v>478</v>
      </c>
      <c r="B316" s="325"/>
      <c r="C316" s="324" t="s">
        <v>479</v>
      </c>
      <c r="D316" s="327" t="s">
        <v>22</v>
      </c>
      <c r="E316" s="329">
        <v>0</v>
      </c>
      <c r="F316" s="329">
        <v>5.19</v>
      </c>
      <c r="G316" s="329">
        <v>5.19</v>
      </c>
    </row>
    <row r="317" spans="1:7" ht="25.5">
      <c r="A317" s="324" t="s">
        <v>480</v>
      </c>
      <c r="B317" s="325"/>
      <c r="C317" s="324" t="s">
        <v>14635</v>
      </c>
      <c r="D317" s="327" t="s">
        <v>22</v>
      </c>
      <c r="E317" s="329">
        <v>0</v>
      </c>
      <c r="F317" s="329">
        <v>3.9</v>
      </c>
      <c r="G317" s="329">
        <v>3.9</v>
      </c>
    </row>
    <row r="318" spans="1:7" ht="25.5">
      <c r="A318" s="330" t="s">
        <v>481</v>
      </c>
      <c r="B318" s="331" t="s">
        <v>482</v>
      </c>
      <c r="C318" s="330"/>
      <c r="D318" s="332"/>
      <c r="E318" s="333"/>
      <c r="F318" s="333"/>
      <c r="G318" s="333"/>
    </row>
    <row r="319" spans="1:7">
      <c r="A319" s="324" t="s">
        <v>483</v>
      </c>
      <c r="B319" s="325"/>
      <c r="C319" s="324" t="s">
        <v>484</v>
      </c>
      <c r="D319" s="327" t="s">
        <v>4</v>
      </c>
      <c r="E319" s="329">
        <v>0</v>
      </c>
      <c r="F319" s="329">
        <v>17.3</v>
      </c>
      <c r="G319" s="329">
        <v>17.3</v>
      </c>
    </row>
    <row r="320" spans="1:7" ht="25.5">
      <c r="A320" s="324" t="s">
        <v>485</v>
      </c>
      <c r="B320" s="325"/>
      <c r="C320" s="324" t="s">
        <v>486</v>
      </c>
      <c r="D320" s="327" t="s">
        <v>47</v>
      </c>
      <c r="E320" s="329">
        <v>0</v>
      </c>
      <c r="F320" s="329">
        <v>1.33</v>
      </c>
      <c r="G320" s="329">
        <v>1.33</v>
      </c>
    </row>
    <row r="321" spans="1:7" ht="25.5">
      <c r="A321" s="324" t="s">
        <v>487</v>
      </c>
      <c r="B321" s="325"/>
      <c r="C321" s="324" t="s">
        <v>488</v>
      </c>
      <c r="D321" s="327" t="s">
        <v>47</v>
      </c>
      <c r="E321" s="329">
        <v>0</v>
      </c>
      <c r="F321" s="329">
        <v>10.37</v>
      </c>
      <c r="G321" s="329">
        <v>10.37</v>
      </c>
    </row>
    <row r="322" spans="1:7" ht="25.5">
      <c r="A322" s="324" t="s">
        <v>489</v>
      </c>
      <c r="B322" s="325"/>
      <c r="C322" s="324" t="s">
        <v>13584</v>
      </c>
      <c r="D322" s="327" t="s">
        <v>22</v>
      </c>
      <c r="E322" s="329">
        <v>0</v>
      </c>
      <c r="F322" s="329">
        <v>4.68</v>
      </c>
      <c r="G322" s="329">
        <v>4.68</v>
      </c>
    </row>
    <row r="323" spans="1:7">
      <c r="A323" s="324" t="s">
        <v>13968</v>
      </c>
      <c r="B323" s="325"/>
      <c r="C323" s="324" t="s">
        <v>13969</v>
      </c>
      <c r="D323" s="327" t="s">
        <v>22</v>
      </c>
      <c r="E323" s="329">
        <v>0</v>
      </c>
      <c r="F323" s="329">
        <v>15.56</v>
      </c>
      <c r="G323" s="329">
        <v>15.56</v>
      </c>
    </row>
    <row r="324" spans="1:7" ht="25.5">
      <c r="A324" s="330" t="s">
        <v>490</v>
      </c>
      <c r="B324" s="331" t="s">
        <v>491</v>
      </c>
      <c r="C324" s="330"/>
      <c r="D324" s="332"/>
      <c r="E324" s="333"/>
      <c r="F324" s="333"/>
      <c r="G324" s="333"/>
    </row>
    <row r="325" spans="1:7">
      <c r="A325" s="324" t="s">
        <v>492</v>
      </c>
      <c r="B325" s="325"/>
      <c r="C325" s="324" t="s">
        <v>493</v>
      </c>
      <c r="D325" s="327" t="s">
        <v>22</v>
      </c>
      <c r="E325" s="329">
        <v>0</v>
      </c>
      <c r="F325" s="329">
        <v>24.21</v>
      </c>
      <c r="G325" s="329">
        <v>24.21</v>
      </c>
    </row>
    <row r="326" spans="1:7">
      <c r="A326" s="324" t="s">
        <v>494</v>
      </c>
      <c r="B326" s="325"/>
      <c r="C326" s="324" t="s">
        <v>495</v>
      </c>
      <c r="D326" s="327" t="s">
        <v>4</v>
      </c>
      <c r="E326" s="329">
        <v>0</v>
      </c>
      <c r="F326" s="329">
        <v>20.27</v>
      </c>
      <c r="G326" s="329">
        <v>20.27</v>
      </c>
    </row>
    <row r="327" spans="1:7" ht="25.5">
      <c r="A327" s="324" t="s">
        <v>496</v>
      </c>
      <c r="B327" s="325"/>
      <c r="C327" s="324" t="s">
        <v>497</v>
      </c>
      <c r="D327" s="327" t="s">
        <v>47</v>
      </c>
      <c r="E327" s="329">
        <v>0</v>
      </c>
      <c r="F327" s="329">
        <v>8.3000000000000007</v>
      </c>
      <c r="G327" s="329">
        <v>8.3000000000000007</v>
      </c>
    </row>
    <row r="328" spans="1:7" ht="25.5">
      <c r="A328" s="324" t="s">
        <v>498</v>
      </c>
      <c r="B328" s="325"/>
      <c r="C328" s="324" t="s">
        <v>499</v>
      </c>
      <c r="D328" s="327" t="s">
        <v>47</v>
      </c>
      <c r="E328" s="329">
        <v>0</v>
      </c>
      <c r="F328" s="329">
        <v>5.69</v>
      </c>
      <c r="G328" s="329">
        <v>5.69</v>
      </c>
    </row>
    <row r="329" spans="1:7">
      <c r="A329" s="324" t="s">
        <v>500</v>
      </c>
      <c r="B329" s="325"/>
      <c r="C329" s="324" t="s">
        <v>501</v>
      </c>
      <c r="D329" s="327" t="s">
        <v>22</v>
      </c>
      <c r="E329" s="329">
        <v>0</v>
      </c>
      <c r="F329" s="329">
        <v>24.21</v>
      </c>
      <c r="G329" s="329">
        <v>24.21</v>
      </c>
    </row>
    <row r="330" spans="1:7" ht="25.5">
      <c r="A330" s="324" t="s">
        <v>502</v>
      </c>
      <c r="B330" s="325"/>
      <c r="C330" s="324" t="s">
        <v>503</v>
      </c>
      <c r="D330" s="327" t="s">
        <v>47</v>
      </c>
      <c r="E330" s="329">
        <v>0</v>
      </c>
      <c r="F330" s="329">
        <v>27.67</v>
      </c>
      <c r="G330" s="329">
        <v>27.67</v>
      </c>
    </row>
    <row r="331" spans="1:7" ht="25.5">
      <c r="A331" s="324" t="s">
        <v>504</v>
      </c>
      <c r="B331" s="325"/>
      <c r="C331" s="324" t="s">
        <v>505</v>
      </c>
      <c r="D331" s="327" t="s">
        <v>4</v>
      </c>
      <c r="E331" s="329">
        <v>0</v>
      </c>
      <c r="F331" s="329">
        <v>20.28</v>
      </c>
      <c r="G331" s="329">
        <v>20.28</v>
      </c>
    </row>
    <row r="332" spans="1:7">
      <c r="A332" s="324" t="s">
        <v>506</v>
      </c>
      <c r="B332" s="325"/>
      <c r="C332" s="324" t="s">
        <v>507</v>
      </c>
      <c r="D332" s="327" t="s">
        <v>22</v>
      </c>
      <c r="E332" s="329">
        <v>0</v>
      </c>
      <c r="F332" s="329">
        <v>3.29</v>
      </c>
      <c r="G332" s="329">
        <v>3.29</v>
      </c>
    </row>
    <row r="333" spans="1:7" ht="25.5">
      <c r="A333" s="330" t="s">
        <v>508</v>
      </c>
      <c r="B333" s="331" t="s">
        <v>509</v>
      </c>
      <c r="C333" s="330"/>
      <c r="D333" s="332"/>
      <c r="E333" s="333"/>
      <c r="F333" s="333"/>
      <c r="G333" s="333"/>
    </row>
    <row r="334" spans="1:7">
      <c r="A334" s="324" t="s">
        <v>510</v>
      </c>
      <c r="B334" s="325"/>
      <c r="C334" s="324" t="s">
        <v>511</v>
      </c>
      <c r="D334" s="327" t="s">
        <v>4</v>
      </c>
      <c r="E334" s="329">
        <v>0</v>
      </c>
      <c r="F334" s="329">
        <v>9.5</v>
      </c>
      <c r="G334" s="329">
        <v>9.5</v>
      </c>
    </row>
    <row r="335" spans="1:7">
      <c r="A335" s="324" t="s">
        <v>512</v>
      </c>
      <c r="B335" s="325"/>
      <c r="C335" s="324" t="s">
        <v>513</v>
      </c>
      <c r="D335" s="327" t="s">
        <v>4</v>
      </c>
      <c r="E335" s="329">
        <v>0</v>
      </c>
      <c r="F335" s="329">
        <v>3.79</v>
      </c>
      <c r="G335" s="329">
        <v>3.79</v>
      </c>
    </row>
    <row r="336" spans="1:7">
      <c r="A336" s="324" t="s">
        <v>514</v>
      </c>
      <c r="B336" s="325"/>
      <c r="C336" s="324" t="s">
        <v>515</v>
      </c>
      <c r="D336" s="327" t="s">
        <v>4</v>
      </c>
      <c r="E336" s="329">
        <v>0</v>
      </c>
      <c r="F336" s="329">
        <v>1.9</v>
      </c>
      <c r="G336" s="329">
        <v>1.9</v>
      </c>
    </row>
    <row r="337" spans="1:7" ht="25.5">
      <c r="A337" s="324" t="s">
        <v>516</v>
      </c>
      <c r="B337" s="325"/>
      <c r="C337" s="324" t="s">
        <v>517</v>
      </c>
      <c r="D337" s="327" t="s">
        <v>4</v>
      </c>
      <c r="E337" s="329">
        <v>0</v>
      </c>
      <c r="F337" s="329">
        <v>14.96</v>
      </c>
      <c r="G337" s="329">
        <v>14.96</v>
      </c>
    </row>
    <row r="338" spans="1:7" ht="25.5">
      <c r="A338" s="330" t="s">
        <v>518</v>
      </c>
      <c r="B338" s="331" t="s">
        <v>519</v>
      </c>
      <c r="C338" s="330"/>
      <c r="D338" s="332"/>
      <c r="E338" s="333"/>
      <c r="F338" s="333"/>
      <c r="G338" s="333"/>
    </row>
    <row r="339" spans="1:7" ht="25.5">
      <c r="A339" s="324" t="s">
        <v>520</v>
      </c>
      <c r="B339" s="325"/>
      <c r="C339" s="324" t="s">
        <v>521</v>
      </c>
      <c r="D339" s="327" t="s">
        <v>4</v>
      </c>
      <c r="E339" s="329">
        <v>0</v>
      </c>
      <c r="F339" s="329">
        <v>34.119999999999997</v>
      </c>
      <c r="G339" s="329">
        <v>34.119999999999997</v>
      </c>
    </row>
    <row r="340" spans="1:7">
      <c r="A340" s="324" t="s">
        <v>522</v>
      </c>
      <c r="B340" s="325"/>
      <c r="C340" s="324" t="s">
        <v>523</v>
      </c>
      <c r="D340" s="327" t="s">
        <v>22</v>
      </c>
      <c r="E340" s="329">
        <v>0</v>
      </c>
      <c r="F340" s="329">
        <v>48.41</v>
      </c>
      <c r="G340" s="329">
        <v>48.41</v>
      </c>
    </row>
    <row r="341" spans="1:7">
      <c r="A341" s="324" t="s">
        <v>524</v>
      </c>
      <c r="B341" s="325"/>
      <c r="C341" s="324" t="s">
        <v>525</v>
      </c>
      <c r="D341" s="327" t="s">
        <v>4</v>
      </c>
      <c r="E341" s="329">
        <v>0</v>
      </c>
      <c r="F341" s="329">
        <v>11.39</v>
      </c>
      <c r="G341" s="329">
        <v>11.39</v>
      </c>
    </row>
    <row r="342" spans="1:7" ht="25.5">
      <c r="A342" s="324" t="s">
        <v>526</v>
      </c>
      <c r="B342" s="325"/>
      <c r="C342" s="324" t="s">
        <v>527</v>
      </c>
      <c r="D342" s="327" t="s">
        <v>4</v>
      </c>
      <c r="E342" s="329">
        <v>0</v>
      </c>
      <c r="F342" s="329">
        <v>4.74</v>
      </c>
      <c r="G342" s="329">
        <v>4.74</v>
      </c>
    </row>
    <row r="343" spans="1:7">
      <c r="A343" s="324" t="s">
        <v>528</v>
      </c>
      <c r="B343" s="325"/>
      <c r="C343" s="324" t="s">
        <v>529</v>
      </c>
      <c r="D343" s="327" t="s">
        <v>4</v>
      </c>
      <c r="E343" s="329">
        <v>0</v>
      </c>
      <c r="F343" s="329">
        <v>43.62</v>
      </c>
      <c r="G343" s="329">
        <v>43.62</v>
      </c>
    </row>
    <row r="344" spans="1:7">
      <c r="A344" s="324" t="s">
        <v>530</v>
      </c>
      <c r="B344" s="325"/>
      <c r="C344" s="324" t="s">
        <v>531</v>
      </c>
      <c r="D344" s="327" t="s">
        <v>4</v>
      </c>
      <c r="E344" s="329">
        <v>0</v>
      </c>
      <c r="F344" s="329">
        <v>25.01</v>
      </c>
      <c r="G344" s="329">
        <v>25.01</v>
      </c>
    </row>
    <row r="345" spans="1:7">
      <c r="A345" s="324" t="s">
        <v>532</v>
      </c>
      <c r="B345" s="325"/>
      <c r="C345" s="324" t="s">
        <v>533</v>
      </c>
      <c r="D345" s="327" t="s">
        <v>4</v>
      </c>
      <c r="E345" s="329">
        <v>0</v>
      </c>
      <c r="F345" s="329">
        <v>25.01</v>
      </c>
      <c r="G345" s="329">
        <v>25.01</v>
      </c>
    </row>
    <row r="346" spans="1:7">
      <c r="A346" s="324" t="s">
        <v>534</v>
      </c>
      <c r="B346" s="325"/>
      <c r="C346" s="324" t="s">
        <v>535</v>
      </c>
      <c r="D346" s="327" t="s">
        <v>4</v>
      </c>
      <c r="E346" s="329">
        <v>0</v>
      </c>
      <c r="F346" s="329">
        <v>5.91</v>
      </c>
      <c r="G346" s="329">
        <v>5.91</v>
      </c>
    </row>
    <row r="347" spans="1:7">
      <c r="A347" s="324" t="s">
        <v>536</v>
      </c>
      <c r="B347" s="325"/>
      <c r="C347" s="324" t="s">
        <v>537</v>
      </c>
      <c r="D347" s="327" t="s">
        <v>4</v>
      </c>
      <c r="E347" s="329">
        <v>0</v>
      </c>
      <c r="F347" s="329">
        <v>9.09</v>
      </c>
      <c r="G347" s="329">
        <v>9.09</v>
      </c>
    </row>
    <row r="348" spans="1:7" ht="25.5">
      <c r="A348" s="324" t="s">
        <v>538</v>
      </c>
      <c r="B348" s="325"/>
      <c r="C348" s="324" t="s">
        <v>539</v>
      </c>
      <c r="D348" s="327" t="s">
        <v>4</v>
      </c>
      <c r="E348" s="329">
        <v>0</v>
      </c>
      <c r="F348" s="329">
        <v>17.28</v>
      </c>
      <c r="G348" s="329">
        <v>17.28</v>
      </c>
    </row>
    <row r="349" spans="1:7" ht="25.5">
      <c r="A349" s="330" t="s">
        <v>540</v>
      </c>
      <c r="B349" s="331" t="s">
        <v>541</v>
      </c>
      <c r="C349" s="330"/>
      <c r="D349" s="332"/>
      <c r="E349" s="333"/>
      <c r="F349" s="333"/>
      <c r="G349" s="333"/>
    </row>
    <row r="350" spans="1:7">
      <c r="A350" s="324" t="s">
        <v>542</v>
      </c>
      <c r="B350" s="325"/>
      <c r="C350" s="324" t="s">
        <v>543</v>
      </c>
      <c r="D350" s="327" t="s">
        <v>4</v>
      </c>
      <c r="E350" s="329">
        <v>0</v>
      </c>
      <c r="F350" s="329">
        <v>72.459999999999994</v>
      </c>
      <c r="G350" s="329">
        <v>72.459999999999994</v>
      </c>
    </row>
    <row r="351" spans="1:7">
      <c r="A351" s="324" t="s">
        <v>544</v>
      </c>
      <c r="B351" s="325"/>
      <c r="C351" s="324" t="s">
        <v>545</v>
      </c>
      <c r="D351" s="327" t="s">
        <v>4</v>
      </c>
      <c r="E351" s="329">
        <v>0</v>
      </c>
      <c r="F351" s="329">
        <v>57.52</v>
      </c>
      <c r="G351" s="329">
        <v>57.52</v>
      </c>
    </row>
    <row r="352" spans="1:7" ht="25.5">
      <c r="A352" s="330" t="s">
        <v>546</v>
      </c>
      <c r="B352" s="331" t="s">
        <v>547</v>
      </c>
      <c r="C352" s="330"/>
      <c r="D352" s="332"/>
      <c r="E352" s="333"/>
      <c r="F352" s="333"/>
      <c r="G352" s="333"/>
    </row>
    <row r="353" spans="1:7" ht="25.5">
      <c r="A353" s="324" t="s">
        <v>548</v>
      </c>
      <c r="B353" s="325"/>
      <c r="C353" s="324" t="s">
        <v>549</v>
      </c>
      <c r="D353" s="327" t="s">
        <v>22</v>
      </c>
      <c r="E353" s="329">
        <v>0</v>
      </c>
      <c r="F353" s="329">
        <v>4.68</v>
      </c>
      <c r="G353" s="329">
        <v>4.68</v>
      </c>
    </row>
    <row r="354" spans="1:7" ht="25.5">
      <c r="A354" s="324" t="s">
        <v>550</v>
      </c>
      <c r="B354" s="325"/>
      <c r="C354" s="324" t="s">
        <v>551</v>
      </c>
      <c r="D354" s="327" t="s">
        <v>22</v>
      </c>
      <c r="E354" s="329">
        <v>0</v>
      </c>
      <c r="F354" s="329">
        <v>0.78</v>
      </c>
      <c r="G354" s="329">
        <v>0.78</v>
      </c>
    </row>
    <row r="355" spans="1:7" ht="25.5">
      <c r="A355" s="330" t="s">
        <v>552</v>
      </c>
      <c r="B355" s="331" t="s">
        <v>553</v>
      </c>
      <c r="C355" s="330"/>
      <c r="D355" s="332"/>
      <c r="E355" s="333"/>
      <c r="F355" s="333"/>
      <c r="G355" s="333"/>
    </row>
    <row r="356" spans="1:7" ht="25.5">
      <c r="A356" s="324" t="s">
        <v>554</v>
      </c>
      <c r="B356" s="325"/>
      <c r="C356" s="324" t="s">
        <v>555</v>
      </c>
      <c r="D356" s="327" t="s">
        <v>22</v>
      </c>
      <c r="E356" s="329">
        <v>0</v>
      </c>
      <c r="F356" s="329">
        <v>11.38</v>
      </c>
      <c r="G356" s="329">
        <v>11.38</v>
      </c>
    </row>
    <row r="357" spans="1:7">
      <c r="A357" s="324" t="s">
        <v>556</v>
      </c>
      <c r="B357" s="325"/>
      <c r="C357" s="324" t="s">
        <v>557</v>
      </c>
      <c r="D357" s="327" t="s">
        <v>22</v>
      </c>
      <c r="E357" s="329">
        <v>0</v>
      </c>
      <c r="F357" s="329">
        <v>34.58</v>
      </c>
      <c r="G357" s="329">
        <v>34.58</v>
      </c>
    </row>
    <row r="358" spans="1:7" ht="25.5">
      <c r="A358" s="330" t="s">
        <v>558</v>
      </c>
      <c r="B358" s="331" t="s">
        <v>559</v>
      </c>
      <c r="C358" s="330"/>
      <c r="D358" s="332"/>
      <c r="E358" s="333"/>
      <c r="F358" s="333"/>
      <c r="G358" s="333"/>
    </row>
    <row r="359" spans="1:7" ht="25.5">
      <c r="A359" s="324" t="s">
        <v>560</v>
      </c>
      <c r="B359" s="325"/>
      <c r="C359" s="324" t="s">
        <v>561</v>
      </c>
      <c r="D359" s="327" t="s">
        <v>4</v>
      </c>
      <c r="E359" s="329">
        <v>0</v>
      </c>
      <c r="F359" s="329">
        <v>15.33</v>
      </c>
      <c r="G359" s="329">
        <v>15.33</v>
      </c>
    </row>
    <row r="360" spans="1:7" ht="25.5">
      <c r="A360" s="324" t="s">
        <v>562</v>
      </c>
      <c r="B360" s="325"/>
      <c r="C360" s="324" t="s">
        <v>563</v>
      </c>
      <c r="D360" s="327" t="s">
        <v>4</v>
      </c>
      <c r="E360" s="329">
        <v>0</v>
      </c>
      <c r="F360" s="329">
        <v>57.52</v>
      </c>
      <c r="G360" s="329">
        <v>57.52</v>
      </c>
    </row>
    <row r="361" spans="1:7">
      <c r="A361" s="324" t="s">
        <v>564</v>
      </c>
      <c r="B361" s="325"/>
      <c r="C361" s="324" t="s">
        <v>565</v>
      </c>
      <c r="D361" s="327" t="s">
        <v>4</v>
      </c>
      <c r="E361" s="329">
        <v>0</v>
      </c>
      <c r="F361" s="329">
        <v>19.18</v>
      </c>
      <c r="G361" s="329">
        <v>19.18</v>
      </c>
    </row>
    <row r="362" spans="1:7">
      <c r="A362" s="324" t="s">
        <v>566</v>
      </c>
      <c r="B362" s="325"/>
      <c r="C362" s="324" t="s">
        <v>567</v>
      </c>
      <c r="D362" s="327" t="s">
        <v>47</v>
      </c>
      <c r="E362" s="329">
        <v>0</v>
      </c>
      <c r="F362" s="329">
        <v>15.33</v>
      </c>
      <c r="G362" s="329">
        <v>15.33</v>
      </c>
    </row>
    <row r="363" spans="1:7">
      <c r="A363" s="324" t="s">
        <v>568</v>
      </c>
      <c r="B363" s="325"/>
      <c r="C363" s="324" t="s">
        <v>569</v>
      </c>
      <c r="D363" s="327" t="s">
        <v>4</v>
      </c>
      <c r="E363" s="329">
        <v>0</v>
      </c>
      <c r="F363" s="329">
        <v>5.75</v>
      </c>
      <c r="G363" s="329">
        <v>5.75</v>
      </c>
    </row>
    <row r="364" spans="1:7">
      <c r="A364" s="324" t="s">
        <v>570</v>
      </c>
      <c r="B364" s="325"/>
      <c r="C364" s="324" t="s">
        <v>571</v>
      </c>
      <c r="D364" s="327" t="s">
        <v>4</v>
      </c>
      <c r="E364" s="329">
        <v>0</v>
      </c>
      <c r="F364" s="329">
        <v>5.75</v>
      </c>
      <c r="G364" s="329">
        <v>5.75</v>
      </c>
    </row>
    <row r="365" spans="1:7">
      <c r="A365" s="324" t="s">
        <v>572</v>
      </c>
      <c r="B365" s="325"/>
      <c r="C365" s="324" t="s">
        <v>573</v>
      </c>
      <c r="D365" s="327" t="s">
        <v>4</v>
      </c>
      <c r="E365" s="329">
        <v>0</v>
      </c>
      <c r="F365" s="329">
        <v>38.340000000000003</v>
      </c>
      <c r="G365" s="329">
        <v>38.340000000000003</v>
      </c>
    </row>
    <row r="366" spans="1:7" ht="25.5">
      <c r="A366" s="324" t="s">
        <v>574</v>
      </c>
      <c r="B366" s="325"/>
      <c r="C366" s="324" t="s">
        <v>575</v>
      </c>
      <c r="D366" s="327" t="s">
        <v>4</v>
      </c>
      <c r="E366" s="329">
        <v>0</v>
      </c>
      <c r="F366" s="329">
        <v>19.18</v>
      </c>
      <c r="G366" s="329">
        <v>19.18</v>
      </c>
    </row>
    <row r="367" spans="1:7" ht="25.5">
      <c r="A367" s="324" t="s">
        <v>576</v>
      </c>
      <c r="B367" s="325"/>
      <c r="C367" s="324" t="s">
        <v>577</v>
      </c>
      <c r="D367" s="327" t="s">
        <v>4</v>
      </c>
      <c r="E367" s="329">
        <v>0</v>
      </c>
      <c r="F367" s="329">
        <v>17.25</v>
      </c>
      <c r="G367" s="329">
        <v>17.25</v>
      </c>
    </row>
    <row r="368" spans="1:7" ht="25.5">
      <c r="A368" s="324" t="s">
        <v>578</v>
      </c>
      <c r="B368" s="325"/>
      <c r="C368" s="324" t="s">
        <v>579</v>
      </c>
      <c r="D368" s="327" t="s">
        <v>4</v>
      </c>
      <c r="E368" s="329">
        <v>0</v>
      </c>
      <c r="F368" s="329">
        <v>15.33</v>
      </c>
      <c r="G368" s="329">
        <v>15.33</v>
      </c>
    </row>
    <row r="369" spans="1:7" ht="25.5">
      <c r="A369" s="324" t="s">
        <v>580</v>
      </c>
      <c r="B369" s="325"/>
      <c r="C369" s="324" t="s">
        <v>581</v>
      </c>
      <c r="D369" s="327" t="s">
        <v>4</v>
      </c>
      <c r="E369" s="329">
        <v>0</v>
      </c>
      <c r="F369" s="329">
        <v>15.33</v>
      </c>
      <c r="G369" s="329">
        <v>15.33</v>
      </c>
    </row>
    <row r="370" spans="1:7">
      <c r="A370" s="324" t="s">
        <v>582</v>
      </c>
      <c r="B370" s="325"/>
      <c r="C370" s="324" t="s">
        <v>583</v>
      </c>
      <c r="D370" s="327" t="s">
        <v>4</v>
      </c>
      <c r="E370" s="329">
        <v>0</v>
      </c>
      <c r="F370" s="329">
        <v>11.5</v>
      </c>
      <c r="G370" s="329">
        <v>11.5</v>
      </c>
    </row>
    <row r="371" spans="1:7" ht="25.5">
      <c r="A371" s="330" t="s">
        <v>584</v>
      </c>
      <c r="B371" s="331" t="s">
        <v>585</v>
      </c>
      <c r="C371" s="330"/>
      <c r="D371" s="332"/>
      <c r="E371" s="333"/>
      <c r="F371" s="333"/>
      <c r="G371" s="333"/>
    </row>
    <row r="372" spans="1:7">
      <c r="A372" s="324" t="s">
        <v>586</v>
      </c>
      <c r="B372" s="325"/>
      <c r="C372" s="324" t="s">
        <v>587</v>
      </c>
      <c r="D372" s="327" t="s">
        <v>4</v>
      </c>
      <c r="E372" s="329">
        <v>0</v>
      </c>
      <c r="F372" s="329">
        <v>9.59</v>
      </c>
      <c r="G372" s="329">
        <v>9.59</v>
      </c>
    </row>
    <row r="373" spans="1:7" ht="25.5">
      <c r="A373" s="324" t="s">
        <v>588</v>
      </c>
      <c r="B373" s="325"/>
      <c r="C373" s="324" t="s">
        <v>589</v>
      </c>
      <c r="D373" s="327" t="s">
        <v>47</v>
      </c>
      <c r="E373" s="329">
        <v>0</v>
      </c>
      <c r="F373" s="329">
        <v>13.42</v>
      </c>
      <c r="G373" s="329">
        <v>13.42</v>
      </c>
    </row>
    <row r="374" spans="1:7" ht="25.5">
      <c r="A374" s="324" t="s">
        <v>590</v>
      </c>
      <c r="B374" s="325"/>
      <c r="C374" s="324" t="s">
        <v>591</v>
      </c>
      <c r="D374" s="327" t="s">
        <v>4</v>
      </c>
      <c r="E374" s="329">
        <v>0</v>
      </c>
      <c r="F374" s="329">
        <v>191.7</v>
      </c>
      <c r="G374" s="329">
        <v>191.7</v>
      </c>
    </row>
    <row r="375" spans="1:7" ht="25.5">
      <c r="A375" s="324" t="s">
        <v>592</v>
      </c>
      <c r="B375" s="325"/>
      <c r="C375" s="324" t="s">
        <v>593</v>
      </c>
      <c r="D375" s="327" t="s">
        <v>4</v>
      </c>
      <c r="E375" s="329">
        <v>0</v>
      </c>
      <c r="F375" s="329">
        <v>153.36000000000001</v>
      </c>
      <c r="G375" s="329">
        <v>153.36000000000001</v>
      </c>
    </row>
    <row r="376" spans="1:7" ht="25.5">
      <c r="A376" s="324" t="s">
        <v>594</v>
      </c>
      <c r="B376" s="325"/>
      <c r="C376" s="324" t="s">
        <v>595</v>
      </c>
      <c r="D376" s="327" t="s">
        <v>4</v>
      </c>
      <c r="E376" s="329">
        <v>0</v>
      </c>
      <c r="F376" s="329">
        <v>76.680000000000007</v>
      </c>
      <c r="G376" s="329">
        <v>76.680000000000007</v>
      </c>
    </row>
    <row r="377" spans="1:7" ht="25.5">
      <c r="A377" s="324" t="s">
        <v>596</v>
      </c>
      <c r="B377" s="325"/>
      <c r="C377" s="324" t="s">
        <v>597</v>
      </c>
      <c r="D377" s="327" t="s">
        <v>4</v>
      </c>
      <c r="E377" s="329">
        <v>0</v>
      </c>
      <c r="F377" s="329">
        <v>42.58</v>
      </c>
      <c r="G377" s="329">
        <v>42.58</v>
      </c>
    </row>
    <row r="378" spans="1:7">
      <c r="A378" s="324" t="s">
        <v>598</v>
      </c>
      <c r="B378" s="325"/>
      <c r="C378" s="324" t="s">
        <v>599</v>
      </c>
      <c r="D378" s="327" t="s">
        <v>4</v>
      </c>
      <c r="E378" s="329">
        <v>0</v>
      </c>
      <c r="F378" s="329">
        <v>5.69</v>
      </c>
      <c r="G378" s="329">
        <v>5.69</v>
      </c>
    </row>
    <row r="379" spans="1:7" ht="25.5">
      <c r="A379" s="324" t="s">
        <v>600</v>
      </c>
      <c r="B379" s="325"/>
      <c r="C379" s="324" t="s">
        <v>601</v>
      </c>
      <c r="D379" s="327" t="s">
        <v>4</v>
      </c>
      <c r="E379" s="329">
        <v>0</v>
      </c>
      <c r="F379" s="329">
        <v>6.82</v>
      </c>
      <c r="G379" s="329">
        <v>6.82</v>
      </c>
    </row>
    <row r="380" spans="1:7" ht="25.5">
      <c r="A380" s="324" t="s">
        <v>602</v>
      </c>
      <c r="B380" s="325"/>
      <c r="C380" s="324" t="s">
        <v>603</v>
      </c>
      <c r="D380" s="327" t="s">
        <v>4</v>
      </c>
      <c r="E380" s="329">
        <v>0</v>
      </c>
      <c r="F380" s="329">
        <v>42.58</v>
      </c>
      <c r="G380" s="329">
        <v>42.58</v>
      </c>
    </row>
    <row r="381" spans="1:7">
      <c r="A381" s="324" t="s">
        <v>604</v>
      </c>
      <c r="B381" s="325"/>
      <c r="C381" s="324" t="s">
        <v>605</v>
      </c>
      <c r="D381" s="327" t="s">
        <v>47</v>
      </c>
      <c r="E381" s="329">
        <v>0</v>
      </c>
      <c r="F381" s="329">
        <v>9.59</v>
      </c>
      <c r="G381" s="329">
        <v>9.59</v>
      </c>
    </row>
    <row r="382" spans="1:7">
      <c r="A382" s="324" t="s">
        <v>606</v>
      </c>
      <c r="B382" s="325"/>
      <c r="C382" s="324" t="s">
        <v>607</v>
      </c>
      <c r="D382" s="327" t="s">
        <v>4</v>
      </c>
      <c r="E382" s="329">
        <v>0</v>
      </c>
      <c r="F382" s="329">
        <v>19.18</v>
      </c>
      <c r="G382" s="329">
        <v>19.18</v>
      </c>
    </row>
    <row r="383" spans="1:7" ht="25.5">
      <c r="A383" s="324" t="s">
        <v>608</v>
      </c>
      <c r="B383" s="325"/>
      <c r="C383" s="324" t="s">
        <v>609</v>
      </c>
      <c r="D383" s="327" t="s">
        <v>4</v>
      </c>
      <c r="E383" s="329">
        <v>0</v>
      </c>
      <c r="F383" s="329">
        <v>15.33</v>
      </c>
      <c r="G383" s="329">
        <v>15.33</v>
      </c>
    </row>
    <row r="384" spans="1:7">
      <c r="A384" s="324" t="s">
        <v>610</v>
      </c>
      <c r="B384" s="325"/>
      <c r="C384" s="324" t="s">
        <v>13585</v>
      </c>
      <c r="D384" s="327" t="s">
        <v>4</v>
      </c>
      <c r="E384" s="329">
        <v>0</v>
      </c>
      <c r="F384" s="329">
        <v>23.01</v>
      </c>
      <c r="G384" s="329">
        <v>23.01</v>
      </c>
    </row>
    <row r="385" spans="1:7" ht="25.5">
      <c r="A385" s="324" t="s">
        <v>611</v>
      </c>
      <c r="B385" s="325"/>
      <c r="C385" s="324" t="s">
        <v>612</v>
      </c>
      <c r="D385" s="327" t="s">
        <v>4</v>
      </c>
      <c r="E385" s="329">
        <v>0</v>
      </c>
      <c r="F385" s="329">
        <v>19.18</v>
      </c>
      <c r="G385" s="329">
        <v>19.18</v>
      </c>
    </row>
    <row r="386" spans="1:7" ht="25.5">
      <c r="A386" s="324" t="s">
        <v>613</v>
      </c>
      <c r="B386" s="325"/>
      <c r="C386" s="324" t="s">
        <v>614</v>
      </c>
      <c r="D386" s="327" t="s">
        <v>4</v>
      </c>
      <c r="E386" s="329">
        <v>0</v>
      </c>
      <c r="F386" s="329">
        <v>38.340000000000003</v>
      </c>
      <c r="G386" s="329">
        <v>38.340000000000003</v>
      </c>
    </row>
    <row r="387" spans="1:7" ht="25.5">
      <c r="A387" s="324" t="s">
        <v>615</v>
      </c>
      <c r="B387" s="325"/>
      <c r="C387" s="324" t="s">
        <v>616</v>
      </c>
      <c r="D387" s="327" t="s">
        <v>4</v>
      </c>
      <c r="E387" s="329">
        <v>0</v>
      </c>
      <c r="F387" s="329">
        <v>57.52</v>
      </c>
      <c r="G387" s="329">
        <v>57.52</v>
      </c>
    </row>
    <row r="388" spans="1:7" ht="25.5">
      <c r="A388" s="324" t="s">
        <v>617</v>
      </c>
      <c r="B388" s="325"/>
      <c r="C388" s="324" t="s">
        <v>618</v>
      </c>
      <c r="D388" s="327" t="s">
        <v>4</v>
      </c>
      <c r="E388" s="329">
        <v>0</v>
      </c>
      <c r="F388" s="329">
        <v>107.88</v>
      </c>
      <c r="G388" s="329">
        <v>107.88</v>
      </c>
    </row>
    <row r="389" spans="1:7">
      <c r="A389" s="324" t="s">
        <v>619</v>
      </c>
      <c r="B389" s="325"/>
      <c r="C389" s="324" t="s">
        <v>620</v>
      </c>
      <c r="D389" s="327" t="s">
        <v>4</v>
      </c>
      <c r="E389" s="329">
        <v>0</v>
      </c>
      <c r="F389" s="329">
        <v>28.75</v>
      </c>
      <c r="G389" s="329">
        <v>28.75</v>
      </c>
    </row>
    <row r="390" spans="1:7" ht="25.5">
      <c r="A390" s="324" t="s">
        <v>621</v>
      </c>
      <c r="B390" s="325"/>
      <c r="C390" s="324" t="s">
        <v>622</v>
      </c>
      <c r="D390" s="327" t="s">
        <v>4</v>
      </c>
      <c r="E390" s="329">
        <v>0</v>
      </c>
      <c r="F390" s="329">
        <v>7.8</v>
      </c>
      <c r="G390" s="329">
        <v>7.8</v>
      </c>
    </row>
    <row r="391" spans="1:7">
      <c r="A391" s="324" t="s">
        <v>623</v>
      </c>
      <c r="B391" s="325"/>
      <c r="C391" s="324" t="s">
        <v>624</v>
      </c>
      <c r="D391" s="327" t="s">
        <v>4</v>
      </c>
      <c r="E391" s="329">
        <v>0</v>
      </c>
      <c r="F391" s="329">
        <v>15.28</v>
      </c>
      <c r="G391" s="329">
        <v>15.28</v>
      </c>
    </row>
    <row r="392" spans="1:7" ht="25.5">
      <c r="A392" s="324" t="s">
        <v>625</v>
      </c>
      <c r="B392" s="325"/>
      <c r="C392" s="324" t="s">
        <v>626</v>
      </c>
      <c r="D392" s="327" t="s">
        <v>47</v>
      </c>
      <c r="E392" s="329">
        <v>0</v>
      </c>
      <c r="F392" s="329">
        <v>4.6100000000000003</v>
      </c>
      <c r="G392" s="329">
        <v>4.6100000000000003</v>
      </c>
    </row>
    <row r="393" spans="1:7" ht="25.5">
      <c r="A393" s="324" t="s">
        <v>627</v>
      </c>
      <c r="B393" s="325"/>
      <c r="C393" s="324" t="s">
        <v>628</v>
      </c>
      <c r="D393" s="327" t="s">
        <v>47</v>
      </c>
      <c r="E393" s="329">
        <v>0</v>
      </c>
      <c r="F393" s="329">
        <v>2.29</v>
      </c>
      <c r="G393" s="329">
        <v>2.29</v>
      </c>
    </row>
    <row r="394" spans="1:7" ht="25.5">
      <c r="A394" s="324" t="s">
        <v>629</v>
      </c>
      <c r="B394" s="325"/>
      <c r="C394" s="324" t="s">
        <v>630</v>
      </c>
      <c r="D394" s="327" t="s">
        <v>47</v>
      </c>
      <c r="E394" s="329">
        <v>0</v>
      </c>
      <c r="F394" s="329">
        <v>3.83</v>
      </c>
      <c r="G394" s="329">
        <v>3.83</v>
      </c>
    </row>
    <row r="395" spans="1:7" ht="25.5">
      <c r="A395" s="324" t="s">
        <v>631</v>
      </c>
      <c r="B395" s="325"/>
      <c r="C395" s="324" t="s">
        <v>632</v>
      </c>
      <c r="D395" s="327" t="s">
        <v>47</v>
      </c>
      <c r="E395" s="329">
        <v>0</v>
      </c>
      <c r="F395" s="329">
        <v>1.92</v>
      </c>
      <c r="G395" s="329">
        <v>1.92</v>
      </c>
    </row>
    <row r="396" spans="1:7">
      <c r="A396" s="324" t="s">
        <v>633</v>
      </c>
      <c r="B396" s="325"/>
      <c r="C396" s="324" t="s">
        <v>634</v>
      </c>
      <c r="D396" s="327" t="s">
        <v>47</v>
      </c>
      <c r="E396" s="329">
        <v>0</v>
      </c>
      <c r="F396" s="329">
        <v>26.98</v>
      </c>
      <c r="G396" s="329">
        <v>26.98</v>
      </c>
    </row>
    <row r="397" spans="1:7">
      <c r="A397" s="324" t="s">
        <v>635</v>
      </c>
      <c r="B397" s="325"/>
      <c r="C397" s="324" t="s">
        <v>636</v>
      </c>
      <c r="D397" s="327" t="s">
        <v>47</v>
      </c>
      <c r="E397" s="329">
        <v>0</v>
      </c>
      <c r="F397" s="329">
        <v>7.67</v>
      </c>
      <c r="G397" s="329">
        <v>7.67</v>
      </c>
    </row>
    <row r="398" spans="1:7" ht="25.5">
      <c r="A398" s="324" t="s">
        <v>637</v>
      </c>
      <c r="B398" s="325"/>
      <c r="C398" s="324" t="s">
        <v>638</v>
      </c>
      <c r="D398" s="327" t="s">
        <v>4</v>
      </c>
      <c r="E398" s="329">
        <v>0</v>
      </c>
      <c r="F398" s="329">
        <v>38.340000000000003</v>
      </c>
      <c r="G398" s="329">
        <v>38.340000000000003</v>
      </c>
    </row>
    <row r="399" spans="1:7">
      <c r="A399" s="324" t="s">
        <v>639</v>
      </c>
      <c r="B399" s="325"/>
      <c r="C399" s="324" t="s">
        <v>640</v>
      </c>
      <c r="D399" s="327" t="s">
        <v>4</v>
      </c>
      <c r="E399" s="329">
        <v>0</v>
      </c>
      <c r="F399" s="329">
        <v>7.67</v>
      </c>
      <c r="G399" s="329">
        <v>7.67</v>
      </c>
    </row>
    <row r="400" spans="1:7" ht="25.5">
      <c r="A400" s="324" t="s">
        <v>641</v>
      </c>
      <c r="B400" s="325"/>
      <c r="C400" s="324" t="s">
        <v>642</v>
      </c>
      <c r="D400" s="327" t="s">
        <v>4</v>
      </c>
      <c r="E400" s="329">
        <v>0</v>
      </c>
      <c r="F400" s="329">
        <v>57.52</v>
      </c>
      <c r="G400" s="329">
        <v>57.52</v>
      </c>
    </row>
    <row r="401" spans="1:7">
      <c r="A401" s="324" t="s">
        <v>643</v>
      </c>
      <c r="B401" s="325"/>
      <c r="C401" s="324" t="s">
        <v>644</v>
      </c>
      <c r="D401" s="327" t="s">
        <v>4</v>
      </c>
      <c r="E401" s="329">
        <v>0</v>
      </c>
      <c r="F401" s="329">
        <v>80.92</v>
      </c>
      <c r="G401" s="329">
        <v>80.92</v>
      </c>
    </row>
    <row r="402" spans="1:7" ht="25.5">
      <c r="A402" s="330" t="s">
        <v>645</v>
      </c>
      <c r="B402" s="331" t="s">
        <v>646</v>
      </c>
      <c r="C402" s="330"/>
      <c r="D402" s="332"/>
      <c r="E402" s="333"/>
      <c r="F402" s="333"/>
      <c r="G402" s="333"/>
    </row>
    <row r="403" spans="1:7" ht="25.5">
      <c r="A403" s="324" t="s">
        <v>647</v>
      </c>
      <c r="B403" s="325"/>
      <c r="C403" s="324" t="s">
        <v>648</v>
      </c>
      <c r="D403" s="327" t="s">
        <v>4</v>
      </c>
      <c r="E403" s="329">
        <v>0</v>
      </c>
      <c r="F403" s="329">
        <v>157.85</v>
      </c>
      <c r="G403" s="329">
        <v>157.85</v>
      </c>
    </row>
    <row r="404" spans="1:7" ht="25.5">
      <c r="A404" s="324" t="s">
        <v>649</v>
      </c>
      <c r="B404" s="325"/>
      <c r="C404" s="324" t="s">
        <v>650</v>
      </c>
      <c r="D404" s="327" t="s">
        <v>4</v>
      </c>
      <c r="E404" s="329">
        <v>0</v>
      </c>
      <c r="F404" s="329">
        <v>38.340000000000003</v>
      </c>
      <c r="G404" s="329">
        <v>38.340000000000003</v>
      </c>
    </row>
    <row r="405" spans="1:7">
      <c r="A405" s="324" t="s">
        <v>651</v>
      </c>
      <c r="B405" s="325"/>
      <c r="C405" s="324" t="s">
        <v>652</v>
      </c>
      <c r="D405" s="327" t="s">
        <v>4</v>
      </c>
      <c r="E405" s="329">
        <v>0</v>
      </c>
      <c r="F405" s="329">
        <v>9.59</v>
      </c>
      <c r="G405" s="329">
        <v>9.59</v>
      </c>
    </row>
    <row r="406" spans="1:7" ht="25.5">
      <c r="A406" s="324" t="s">
        <v>653</v>
      </c>
      <c r="B406" s="325"/>
      <c r="C406" s="324" t="s">
        <v>654</v>
      </c>
      <c r="D406" s="327" t="s">
        <v>22</v>
      </c>
      <c r="E406" s="329">
        <v>0</v>
      </c>
      <c r="F406" s="329">
        <v>38.340000000000003</v>
      </c>
      <c r="G406" s="329">
        <v>38.340000000000003</v>
      </c>
    </row>
    <row r="407" spans="1:7" ht="25.5">
      <c r="A407" s="324" t="s">
        <v>655</v>
      </c>
      <c r="B407" s="325"/>
      <c r="C407" s="324" t="s">
        <v>656</v>
      </c>
      <c r="D407" s="327" t="s">
        <v>4</v>
      </c>
      <c r="E407" s="329">
        <v>0</v>
      </c>
      <c r="F407" s="329">
        <v>7.67</v>
      </c>
      <c r="G407" s="329">
        <v>7.67</v>
      </c>
    </row>
    <row r="408" spans="1:7" ht="25.5">
      <c r="A408" s="324" t="s">
        <v>657</v>
      </c>
      <c r="B408" s="325"/>
      <c r="C408" s="324" t="s">
        <v>658</v>
      </c>
      <c r="D408" s="327" t="s">
        <v>4</v>
      </c>
      <c r="E408" s="329">
        <v>0</v>
      </c>
      <c r="F408" s="329">
        <v>15.33</v>
      </c>
      <c r="G408" s="329">
        <v>15.33</v>
      </c>
    </row>
    <row r="409" spans="1:7" ht="25.5">
      <c r="A409" s="324" t="s">
        <v>659</v>
      </c>
      <c r="B409" s="325"/>
      <c r="C409" s="324" t="s">
        <v>660</v>
      </c>
      <c r="D409" s="327" t="s">
        <v>4</v>
      </c>
      <c r="E409" s="329">
        <v>0</v>
      </c>
      <c r="F409" s="329">
        <v>3.83</v>
      </c>
      <c r="G409" s="329">
        <v>3.83</v>
      </c>
    </row>
    <row r="410" spans="1:7" ht="25.5">
      <c r="A410" s="324" t="s">
        <v>661</v>
      </c>
      <c r="B410" s="325"/>
      <c r="C410" s="324" t="s">
        <v>662</v>
      </c>
      <c r="D410" s="327" t="s">
        <v>4</v>
      </c>
      <c r="E410" s="329">
        <v>0</v>
      </c>
      <c r="F410" s="329">
        <v>5.75</v>
      </c>
      <c r="G410" s="329">
        <v>5.75</v>
      </c>
    </row>
    <row r="411" spans="1:7">
      <c r="A411" s="324" t="s">
        <v>663</v>
      </c>
      <c r="B411" s="325"/>
      <c r="C411" s="324" t="s">
        <v>664</v>
      </c>
      <c r="D411" s="327" t="s">
        <v>4</v>
      </c>
      <c r="E411" s="329">
        <v>0</v>
      </c>
      <c r="F411" s="329">
        <v>9.59</v>
      </c>
      <c r="G411" s="329">
        <v>9.59</v>
      </c>
    </row>
    <row r="412" spans="1:7">
      <c r="A412" s="318" t="s">
        <v>14636</v>
      </c>
      <c r="B412" s="319"/>
      <c r="C412" s="318" t="s">
        <v>14637</v>
      </c>
      <c r="D412" s="321" t="s">
        <v>4</v>
      </c>
      <c r="E412" s="323">
        <v>0</v>
      </c>
      <c r="F412" s="323">
        <v>9.59</v>
      </c>
      <c r="G412" s="323">
        <v>9.59</v>
      </c>
    </row>
    <row r="413" spans="1:7" ht="25.5">
      <c r="A413" s="330" t="s">
        <v>665</v>
      </c>
      <c r="B413" s="331" t="s">
        <v>666</v>
      </c>
      <c r="C413" s="330"/>
      <c r="D413" s="332"/>
      <c r="E413" s="333"/>
      <c r="F413" s="333"/>
      <c r="G413" s="333"/>
    </row>
    <row r="414" spans="1:7" ht="25.5">
      <c r="A414" s="324" t="s">
        <v>667</v>
      </c>
      <c r="B414" s="325"/>
      <c r="C414" s="324" t="s">
        <v>668</v>
      </c>
      <c r="D414" s="327" t="s">
        <v>4</v>
      </c>
      <c r="E414" s="329">
        <v>0</v>
      </c>
      <c r="F414" s="329">
        <v>26.98</v>
      </c>
      <c r="G414" s="329">
        <v>26.98</v>
      </c>
    </row>
    <row r="415" spans="1:7">
      <c r="A415" s="324" t="s">
        <v>669</v>
      </c>
      <c r="B415" s="325"/>
      <c r="C415" s="324" t="s">
        <v>670</v>
      </c>
      <c r="D415" s="327" t="s">
        <v>4</v>
      </c>
      <c r="E415" s="329">
        <v>0</v>
      </c>
      <c r="F415" s="329">
        <v>3.12</v>
      </c>
      <c r="G415" s="329">
        <v>3.12</v>
      </c>
    </row>
    <row r="416" spans="1:7">
      <c r="A416" s="324" t="s">
        <v>671</v>
      </c>
      <c r="B416" s="325"/>
      <c r="C416" s="324" t="s">
        <v>672</v>
      </c>
      <c r="D416" s="327" t="s">
        <v>4</v>
      </c>
      <c r="E416" s="329">
        <v>0</v>
      </c>
      <c r="F416" s="329">
        <v>38.340000000000003</v>
      </c>
      <c r="G416" s="329">
        <v>38.340000000000003</v>
      </c>
    </row>
    <row r="417" spans="1:7" ht="25.5">
      <c r="A417" s="324" t="s">
        <v>673</v>
      </c>
      <c r="B417" s="325"/>
      <c r="C417" s="324" t="s">
        <v>674</v>
      </c>
      <c r="D417" s="327" t="s">
        <v>4</v>
      </c>
      <c r="E417" s="329">
        <v>0</v>
      </c>
      <c r="F417" s="329">
        <v>19.18</v>
      </c>
      <c r="G417" s="329">
        <v>19.18</v>
      </c>
    </row>
    <row r="418" spans="1:7">
      <c r="A418" s="324" t="s">
        <v>675</v>
      </c>
      <c r="B418" s="325"/>
      <c r="C418" s="324" t="s">
        <v>676</v>
      </c>
      <c r="D418" s="327" t="s">
        <v>4</v>
      </c>
      <c r="E418" s="329">
        <v>0</v>
      </c>
      <c r="F418" s="329">
        <v>15.6</v>
      </c>
      <c r="G418" s="329">
        <v>15.6</v>
      </c>
    </row>
    <row r="419" spans="1:7" ht="25.5">
      <c r="A419" s="324" t="s">
        <v>677</v>
      </c>
      <c r="B419" s="325"/>
      <c r="C419" s="324" t="s">
        <v>678</v>
      </c>
      <c r="D419" s="327" t="s">
        <v>4</v>
      </c>
      <c r="E419" s="329">
        <v>0</v>
      </c>
      <c r="F419" s="329">
        <v>53.94</v>
      </c>
      <c r="G419" s="329">
        <v>53.94</v>
      </c>
    </row>
    <row r="420" spans="1:7" ht="25.5">
      <c r="A420" s="330" t="s">
        <v>679</v>
      </c>
      <c r="B420" s="331" t="s">
        <v>680</v>
      </c>
      <c r="C420" s="330"/>
      <c r="D420" s="332"/>
      <c r="E420" s="333"/>
      <c r="F420" s="333"/>
      <c r="G420" s="333"/>
    </row>
    <row r="421" spans="1:7" ht="25.5">
      <c r="A421" s="324" t="s">
        <v>681</v>
      </c>
      <c r="B421" s="325"/>
      <c r="C421" s="324" t="s">
        <v>682</v>
      </c>
      <c r="D421" s="327" t="s">
        <v>683</v>
      </c>
      <c r="E421" s="329">
        <v>0</v>
      </c>
      <c r="F421" s="329">
        <v>0.63</v>
      </c>
      <c r="G421" s="329">
        <v>0.63</v>
      </c>
    </row>
    <row r="422" spans="1:7" ht="25.5">
      <c r="A422" s="324" t="s">
        <v>684</v>
      </c>
      <c r="B422" s="325"/>
      <c r="C422" s="324" t="s">
        <v>685</v>
      </c>
      <c r="D422" s="327" t="s">
        <v>4</v>
      </c>
      <c r="E422" s="329">
        <v>0</v>
      </c>
      <c r="F422" s="329">
        <v>57.52</v>
      </c>
      <c r="G422" s="329">
        <v>57.52</v>
      </c>
    </row>
    <row r="423" spans="1:7" ht="25.5">
      <c r="A423" s="324" t="s">
        <v>686</v>
      </c>
      <c r="B423" s="325"/>
      <c r="C423" s="324" t="s">
        <v>687</v>
      </c>
      <c r="D423" s="327" t="s">
        <v>4</v>
      </c>
      <c r="E423" s="329">
        <v>0</v>
      </c>
      <c r="F423" s="329">
        <v>76.680000000000007</v>
      </c>
      <c r="G423" s="329">
        <v>76.680000000000007</v>
      </c>
    </row>
    <row r="424" spans="1:7">
      <c r="A424" s="324" t="s">
        <v>688</v>
      </c>
      <c r="B424" s="325"/>
      <c r="C424" s="324" t="s">
        <v>689</v>
      </c>
      <c r="D424" s="327" t="s">
        <v>47</v>
      </c>
      <c r="E424" s="329">
        <v>0</v>
      </c>
      <c r="F424" s="329">
        <v>15.33</v>
      </c>
      <c r="G424" s="329">
        <v>15.33</v>
      </c>
    </row>
    <row r="425" spans="1:7">
      <c r="A425" s="324" t="s">
        <v>690</v>
      </c>
      <c r="B425" s="325"/>
      <c r="C425" s="324" t="s">
        <v>691</v>
      </c>
      <c r="D425" s="327" t="s">
        <v>22</v>
      </c>
      <c r="E425" s="329">
        <v>0</v>
      </c>
      <c r="F425" s="329">
        <v>38.340000000000003</v>
      </c>
      <c r="G425" s="329">
        <v>38.340000000000003</v>
      </c>
    </row>
    <row r="426" spans="1:7">
      <c r="A426" s="324" t="s">
        <v>692</v>
      </c>
      <c r="B426" s="325"/>
      <c r="C426" s="324" t="s">
        <v>693</v>
      </c>
      <c r="D426" s="327" t="s">
        <v>4</v>
      </c>
      <c r="E426" s="329">
        <v>70.77</v>
      </c>
      <c r="F426" s="329">
        <v>107.88</v>
      </c>
      <c r="G426" s="329">
        <v>178.65</v>
      </c>
    </row>
    <row r="427" spans="1:7">
      <c r="A427" s="324" t="s">
        <v>694</v>
      </c>
      <c r="B427" s="325"/>
      <c r="C427" s="324" t="s">
        <v>695</v>
      </c>
      <c r="D427" s="327" t="s">
        <v>4</v>
      </c>
      <c r="E427" s="329">
        <v>70.77</v>
      </c>
      <c r="F427" s="329">
        <v>107.88</v>
      </c>
      <c r="G427" s="329">
        <v>178.65</v>
      </c>
    </row>
    <row r="428" spans="1:7">
      <c r="A428" s="324" t="s">
        <v>696</v>
      </c>
      <c r="B428" s="325"/>
      <c r="C428" s="324" t="s">
        <v>697</v>
      </c>
      <c r="D428" s="327" t="s">
        <v>4</v>
      </c>
      <c r="E428" s="329">
        <v>0</v>
      </c>
      <c r="F428" s="329">
        <v>120.82</v>
      </c>
      <c r="G428" s="329">
        <v>120.82</v>
      </c>
    </row>
    <row r="429" spans="1:7" ht="25.5">
      <c r="A429" s="324" t="s">
        <v>698</v>
      </c>
      <c r="B429" s="325"/>
      <c r="C429" s="324" t="s">
        <v>699</v>
      </c>
      <c r="D429" s="327" t="s">
        <v>22</v>
      </c>
      <c r="E429" s="329">
        <v>0</v>
      </c>
      <c r="F429" s="329">
        <v>76.680000000000007</v>
      </c>
      <c r="G429" s="329">
        <v>76.680000000000007</v>
      </c>
    </row>
    <row r="430" spans="1:7">
      <c r="A430" s="324" t="s">
        <v>700</v>
      </c>
      <c r="B430" s="325"/>
      <c r="C430" s="324" t="s">
        <v>701</v>
      </c>
      <c r="D430" s="327" t="s">
        <v>4</v>
      </c>
      <c r="E430" s="329">
        <v>0</v>
      </c>
      <c r="F430" s="329">
        <v>13.49</v>
      </c>
      <c r="G430" s="329">
        <v>13.49</v>
      </c>
    </row>
    <row r="431" spans="1:7" ht="25.5">
      <c r="A431" s="324" t="s">
        <v>702</v>
      </c>
      <c r="B431" s="325"/>
      <c r="C431" s="324" t="s">
        <v>703</v>
      </c>
      <c r="D431" s="327" t="s">
        <v>4</v>
      </c>
      <c r="E431" s="329">
        <v>0</v>
      </c>
      <c r="F431" s="329">
        <v>76.680000000000007</v>
      </c>
      <c r="G431" s="329">
        <v>76.680000000000007</v>
      </c>
    </row>
    <row r="432" spans="1:7">
      <c r="A432" s="324" t="s">
        <v>704</v>
      </c>
      <c r="B432" s="325"/>
      <c r="C432" s="324" t="s">
        <v>705</v>
      </c>
      <c r="D432" s="327" t="s">
        <v>4</v>
      </c>
      <c r="E432" s="329">
        <v>0</v>
      </c>
      <c r="F432" s="329">
        <v>18.190000000000001</v>
      </c>
      <c r="G432" s="329">
        <v>18.190000000000001</v>
      </c>
    </row>
    <row r="433" spans="1:7">
      <c r="A433" s="324" t="s">
        <v>706</v>
      </c>
      <c r="B433" s="325"/>
      <c r="C433" s="324" t="s">
        <v>707</v>
      </c>
      <c r="D433" s="327" t="s">
        <v>4</v>
      </c>
      <c r="E433" s="329">
        <v>0</v>
      </c>
      <c r="F433" s="329">
        <v>3.12</v>
      </c>
      <c r="G433" s="329">
        <v>3.12</v>
      </c>
    </row>
    <row r="434" spans="1:7">
      <c r="A434" s="324" t="s">
        <v>708</v>
      </c>
      <c r="B434" s="325"/>
      <c r="C434" s="324" t="s">
        <v>709</v>
      </c>
      <c r="D434" s="327" t="s">
        <v>4</v>
      </c>
      <c r="E434" s="329">
        <v>0</v>
      </c>
      <c r="F434" s="329">
        <v>3.12</v>
      </c>
      <c r="G434" s="329">
        <v>3.12</v>
      </c>
    </row>
    <row r="435" spans="1:7" ht="25.5">
      <c r="A435" s="324" t="s">
        <v>710</v>
      </c>
      <c r="B435" s="325"/>
      <c r="C435" s="324" t="s">
        <v>711</v>
      </c>
      <c r="D435" s="327" t="s">
        <v>4</v>
      </c>
      <c r="E435" s="329">
        <v>0</v>
      </c>
      <c r="F435" s="329">
        <v>24.96</v>
      </c>
      <c r="G435" s="329">
        <v>24.96</v>
      </c>
    </row>
    <row r="436" spans="1:7">
      <c r="A436" s="330" t="s">
        <v>712</v>
      </c>
      <c r="B436" s="331" t="s">
        <v>713</v>
      </c>
      <c r="C436" s="330"/>
      <c r="D436" s="332"/>
      <c r="E436" s="333"/>
      <c r="F436" s="333"/>
      <c r="G436" s="333"/>
    </row>
    <row r="437" spans="1:7">
      <c r="A437" s="324" t="s">
        <v>714</v>
      </c>
      <c r="B437" s="325"/>
      <c r="C437" s="324" t="s">
        <v>715</v>
      </c>
      <c r="D437" s="327" t="s">
        <v>4</v>
      </c>
      <c r="E437" s="329">
        <v>0</v>
      </c>
      <c r="F437" s="329">
        <v>3.9</v>
      </c>
      <c r="G437" s="329">
        <v>3.9</v>
      </c>
    </row>
    <row r="438" spans="1:7" ht="25.5">
      <c r="A438" s="324" t="s">
        <v>716</v>
      </c>
      <c r="B438" s="325"/>
      <c r="C438" s="324" t="s">
        <v>717</v>
      </c>
      <c r="D438" s="327" t="s">
        <v>4</v>
      </c>
      <c r="E438" s="329">
        <v>0</v>
      </c>
      <c r="F438" s="329">
        <v>265.73</v>
      </c>
      <c r="G438" s="329">
        <v>265.73</v>
      </c>
    </row>
    <row r="439" spans="1:7" ht="25.5">
      <c r="A439" s="324" t="s">
        <v>718</v>
      </c>
      <c r="B439" s="325"/>
      <c r="C439" s="324" t="s">
        <v>719</v>
      </c>
      <c r="D439" s="327" t="s">
        <v>4</v>
      </c>
      <c r="E439" s="329">
        <v>0</v>
      </c>
      <c r="F439" s="329">
        <v>24.92</v>
      </c>
      <c r="G439" s="329">
        <v>24.92</v>
      </c>
    </row>
    <row r="440" spans="1:7" ht="25.5">
      <c r="A440" s="324" t="s">
        <v>720</v>
      </c>
      <c r="B440" s="325"/>
      <c r="C440" s="324" t="s">
        <v>721</v>
      </c>
      <c r="D440" s="327" t="s">
        <v>4</v>
      </c>
      <c r="E440" s="329">
        <v>141.53</v>
      </c>
      <c r="F440" s="329">
        <v>306.72000000000003</v>
      </c>
      <c r="G440" s="329">
        <v>448.25</v>
      </c>
    </row>
    <row r="441" spans="1:7" ht="25.5">
      <c r="A441" s="324" t="s">
        <v>722</v>
      </c>
      <c r="B441" s="325"/>
      <c r="C441" s="324" t="s">
        <v>723</v>
      </c>
      <c r="D441" s="327" t="s">
        <v>47</v>
      </c>
      <c r="E441" s="329">
        <v>0</v>
      </c>
      <c r="F441" s="329">
        <v>19.18</v>
      </c>
      <c r="G441" s="329">
        <v>19.18</v>
      </c>
    </row>
    <row r="442" spans="1:7" ht="25.5">
      <c r="A442" s="324" t="s">
        <v>724</v>
      </c>
      <c r="B442" s="325"/>
      <c r="C442" s="324" t="s">
        <v>725</v>
      </c>
      <c r="D442" s="327" t="s">
        <v>47</v>
      </c>
      <c r="E442" s="329">
        <v>0</v>
      </c>
      <c r="F442" s="329">
        <v>9.59</v>
      </c>
      <c r="G442" s="329">
        <v>9.59</v>
      </c>
    </row>
    <row r="443" spans="1:7" ht="25.5">
      <c r="A443" s="324" t="s">
        <v>726</v>
      </c>
      <c r="B443" s="325"/>
      <c r="C443" s="324" t="s">
        <v>727</v>
      </c>
      <c r="D443" s="327" t="s">
        <v>47</v>
      </c>
      <c r="E443" s="329">
        <v>0</v>
      </c>
      <c r="F443" s="329">
        <v>38.340000000000003</v>
      </c>
      <c r="G443" s="329">
        <v>38.340000000000003</v>
      </c>
    </row>
    <row r="444" spans="1:7" ht="25.5">
      <c r="A444" s="324" t="s">
        <v>728</v>
      </c>
      <c r="B444" s="325"/>
      <c r="C444" s="324" t="s">
        <v>729</v>
      </c>
      <c r="D444" s="327" t="s">
        <v>47</v>
      </c>
      <c r="E444" s="329">
        <v>0</v>
      </c>
      <c r="F444" s="329">
        <v>19.18</v>
      </c>
      <c r="G444" s="329">
        <v>19.18</v>
      </c>
    </row>
    <row r="445" spans="1:7">
      <c r="A445" s="324" t="s">
        <v>730</v>
      </c>
      <c r="B445" s="325"/>
      <c r="C445" s="324" t="s">
        <v>731</v>
      </c>
      <c r="D445" s="327" t="s">
        <v>47</v>
      </c>
      <c r="E445" s="329">
        <v>0</v>
      </c>
      <c r="F445" s="329">
        <v>7.67</v>
      </c>
      <c r="G445" s="329">
        <v>7.67</v>
      </c>
    </row>
    <row r="446" spans="1:7" ht="25.5">
      <c r="A446" s="330" t="s">
        <v>732</v>
      </c>
      <c r="B446" s="331" t="s">
        <v>733</v>
      </c>
      <c r="C446" s="330"/>
      <c r="D446" s="332"/>
      <c r="E446" s="333"/>
      <c r="F446" s="333"/>
      <c r="G446" s="333"/>
    </row>
    <row r="447" spans="1:7">
      <c r="A447" s="324" t="s">
        <v>734</v>
      </c>
      <c r="B447" s="325"/>
      <c r="C447" s="324" t="s">
        <v>735</v>
      </c>
      <c r="D447" s="327" t="s">
        <v>47</v>
      </c>
      <c r="E447" s="329">
        <v>0</v>
      </c>
      <c r="F447" s="329">
        <v>3.59</v>
      </c>
      <c r="G447" s="329">
        <v>3.59</v>
      </c>
    </row>
    <row r="448" spans="1:7">
      <c r="A448" s="324" t="s">
        <v>736</v>
      </c>
      <c r="B448" s="325"/>
      <c r="C448" s="324" t="s">
        <v>737</v>
      </c>
      <c r="D448" s="327" t="s">
        <v>47</v>
      </c>
      <c r="E448" s="329">
        <v>0</v>
      </c>
      <c r="F448" s="329">
        <v>2.34</v>
      </c>
      <c r="G448" s="329">
        <v>2.34</v>
      </c>
    </row>
    <row r="449" spans="1:7" ht="25.5">
      <c r="A449" s="324" t="s">
        <v>738</v>
      </c>
      <c r="B449" s="325"/>
      <c r="C449" s="324" t="s">
        <v>739</v>
      </c>
      <c r="D449" s="327" t="s">
        <v>47</v>
      </c>
      <c r="E449" s="329">
        <v>0</v>
      </c>
      <c r="F449" s="329">
        <v>6.24</v>
      </c>
      <c r="G449" s="329">
        <v>6.24</v>
      </c>
    </row>
    <row r="450" spans="1:7">
      <c r="A450" s="324" t="s">
        <v>740</v>
      </c>
      <c r="B450" s="325"/>
      <c r="C450" s="324" t="s">
        <v>741</v>
      </c>
      <c r="D450" s="327" t="s">
        <v>4</v>
      </c>
      <c r="E450" s="329">
        <v>0</v>
      </c>
      <c r="F450" s="329">
        <v>68.22</v>
      </c>
      <c r="G450" s="329">
        <v>68.22</v>
      </c>
    </row>
    <row r="451" spans="1:7" ht="25.5">
      <c r="A451" s="324" t="s">
        <v>742</v>
      </c>
      <c r="B451" s="325"/>
      <c r="C451" s="324" t="s">
        <v>743</v>
      </c>
      <c r="D451" s="327" t="s">
        <v>4</v>
      </c>
      <c r="E451" s="329">
        <v>0</v>
      </c>
      <c r="F451" s="329">
        <v>115.02</v>
      </c>
      <c r="G451" s="329">
        <v>115.02</v>
      </c>
    </row>
    <row r="452" spans="1:7" ht="25.5">
      <c r="A452" s="330" t="s">
        <v>744</v>
      </c>
      <c r="B452" s="331" t="s">
        <v>745</v>
      </c>
      <c r="C452" s="330"/>
      <c r="D452" s="332"/>
      <c r="E452" s="333"/>
      <c r="F452" s="333"/>
      <c r="G452" s="333"/>
    </row>
    <row r="453" spans="1:7">
      <c r="A453" s="324" t="s">
        <v>746</v>
      </c>
      <c r="B453" s="325"/>
      <c r="C453" s="324" t="s">
        <v>747</v>
      </c>
      <c r="D453" s="327" t="s">
        <v>4</v>
      </c>
      <c r="E453" s="329">
        <v>0</v>
      </c>
      <c r="F453" s="329">
        <v>10.79</v>
      </c>
      <c r="G453" s="329">
        <v>10.79</v>
      </c>
    </row>
    <row r="454" spans="1:7">
      <c r="A454" s="330" t="s">
        <v>748</v>
      </c>
      <c r="B454" s="331" t="s">
        <v>749</v>
      </c>
      <c r="C454" s="330"/>
      <c r="D454" s="332"/>
      <c r="E454" s="333"/>
      <c r="F454" s="333"/>
      <c r="G454" s="333"/>
    </row>
    <row r="455" spans="1:7" ht="25.5">
      <c r="A455" s="324" t="s">
        <v>750</v>
      </c>
      <c r="B455" s="325"/>
      <c r="C455" s="324" t="s">
        <v>751</v>
      </c>
      <c r="D455" s="327" t="s">
        <v>4</v>
      </c>
      <c r="E455" s="329">
        <v>0</v>
      </c>
      <c r="F455" s="329">
        <v>17.39</v>
      </c>
      <c r="G455" s="329">
        <v>17.39</v>
      </c>
    </row>
    <row r="456" spans="1:7" ht="25.5">
      <c r="A456" s="330" t="s">
        <v>752</v>
      </c>
      <c r="B456" s="331" t="s">
        <v>7243</v>
      </c>
      <c r="C456" s="330"/>
      <c r="D456" s="332"/>
      <c r="E456" s="333"/>
      <c r="F456" s="333"/>
      <c r="G456" s="333"/>
    </row>
    <row r="457" spans="1:7" ht="38.25">
      <c r="A457" s="324" t="s">
        <v>753</v>
      </c>
      <c r="B457" s="325"/>
      <c r="C457" s="324" t="s">
        <v>14638</v>
      </c>
      <c r="D457" s="327" t="s">
        <v>47</v>
      </c>
      <c r="E457" s="329">
        <v>0.48</v>
      </c>
      <c r="F457" s="329">
        <v>6.24</v>
      </c>
      <c r="G457" s="329">
        <v>6.72</v>
      </c>
    </row>
    <row r="458" spans="1:7">
      <c r="A458" s="324" t="s">
        <v>754</v>
      </c>
      <c r="B458" s="325"/>
      <c r="C458" s="324" t="s">
        <v>755</v>
      </c>
      <c r="D458" s="327" t="s">
        <v>47</v>
      </c>
      <c r="E458" s="329">
        <v>0</v>
      </c>
      <c r="F458" s="329">
        <v>3.12</v>
      </c>
      <c r="G458" s="329">
        <v>3.12</v>
      </c>
    </row>
    <row r="459" spans="1:7" ht="25.5">
      <c r="A459" s="324" t="s">
        <v>756</v>
      </c>
      <c r="B459" s="325"/>
      <c r="C459" s="324" t="s">
        <v>757</v>
      </c>
      <c r="D459" s="327" t="s">
        <v>47</v>
      </c>
      <c r="E459" s="329">
        <v>0</v>
      </c>
      <c r="F459" s="329">
        <v>6.24</v>
      </c>
      <c r="G459" s="329">
        <v>6.24</v>
      </c>
    </row>
    <row r="460" spans="1:7" ht="38.25">
      <c r="A460" s="324" t="s">
        <v>758</v>
      </c>
      <c r="B460" s="325"/>
      <c r="C460" s="324" t="s">
        <v>14639</v>
      </c>
      <c r="D460" s="327" t="s">
        <v>22</v>
      </c>
      <c r="E460" s="329">
        <v>3.82</v>
      </c>
      <c r="F460" s="329">
        <v>9.36</v>
      </c>
      <c r="G460" s="329">
        <v>13.18</v>
      </c>
    </row>
    <row r="461" spans="1:7" ht="25.5">
      <c r="A461" s="324" t="s">
        <v>759</v>
      </c>
      <c r="B461" s="325"/>
      <c r="C461" s="324" t="s">
        <v>760</v>
      </c>
      <c r="D461" s="327" t="s">
        <v>22</v>
      </c>
      <c r="E461" s="329">
        <v>0</v>
      </c>
      <c r="F461" s="329">
        <v>9.36</v>
      </c>
      <c r="G461" s="329">
        <v>9.36</v>
      </c>
    </row>
    <row r="462" spans="1:7">
      <c r="A462" s="334" t="s">
        <v>761</v>
      </c>
      <c r="B462" s="334" t="s">
        <v>762</v>
      </c>
      <c r="C462" s="335"/>
      <c r="D462" s="336"/>
      <c r="E462" s="337"/>
      <c r="F462" s="337"/>
      <c r="G462" s="337"/>
    </row>
    <row r="463" spans="1:7">
      <c r="A463" s="315" t="s">
        <v>763</v>
      </c>
      <c r="B463" s="315" t="s">
        <v>764</v>
      </c>
      <c r="C463" s="316"/>
      <c r="D463" s="338"/>
      <c r="E463" s="339"/>
      <c r="F463" s="339"/>
      <c r="G463" s="339"/>
    </row>
    <row r="464" spans="1:7" ht="25.5">
      <c r="A464" s="324" t="s">
        <v>765</v>
      </c>
      <c r="B464" s="325"/>
      <c r="C464" s="324" t="s">
        <v>766</v>
      </c>
      <c r="D464" s="327" t="s">
        <v>72</v>
      </c>
      <c r="E464" s="329">
        <v>13.68</v>
      </c>
      <c r="F464" s="329">
        <v>84.24</v>
      </c>
      <c r="G464" s="329">
        <v>97.92</v>
      </c>
    </row>
    <row r="465" spans="1:7" ht="25.5">
      <c r="A465" s="330" t="s">
        <v>767</v>
      </c>
      <c r="B465" s="331" t="s">
        <v>768</v>
      </c>
      <c r="C465" s="330"/>
      <c r="D465" s="332"/>
      <c r="E465" s="333"/>
      <c r="F465" s="333"/>
      <c r="G465" s="333"/>
    </row>
    <row r="466" spans="1:7" ht="38.25">
      <c r="A466" s="324" t="s">
        <v>7016</v>
      </c>
      <c r="B466" s="325"/>
      <c r="C466" s="324" t="s">
        <v>7017</v>
      </c>
      <c r="D466" s="327" t="s">
        <v>72</v>
      </c>
      <c r="E466" s="329">
        <v>79.819999999999993</v>
      </c>
      <c r="F466" s="329">
        <v>9.36</v>
      </c>
      <c r="G466" s="329">
        <v>89.18</v>
      </c>
    </row>
    <row r="467" spans="1:7" ht="51">
      <c r="A467" s="324" t="s">
        <v>7018</v>
      </c>
      <c r="B467" s="325"/>
      <c r="C467" s="324" t="s">
        <v>13586</v>
      </c>
      <c r="D467" s="327" t="s">
        <v>72</v>
      </c>
      <c r="E467" s="329">
        <v>80.819999999999993</v>
      </c>
      <c r="F467" s="329">
        <v>9.36</v>
      </c>
      <c r="G467" s="329">
        <v>90.18</v>
      </c>
    </row>
    <row r="468" spans="1:7" ht="38.25">
      <c r="A468" s="324" t="s">
        <v>7019</v>
      </c>
      <c r="B468" s="325"/>
      <c r="C468" s="324" t="s">
        <v>7020</v>
      </c>
      <c r="D468" s="327" t="s">
        <v>72</v>
      </c>
      <c r="E468" s="329">
        <v>91.82</v>
      </c>
      <c r="F468" s="329">
        <v>9.36</v>
      </c>
      <c r="G468" s="329">
        <v>101.18</v>
      </c>
    </row>
    <row r="469" spans="1:7" ht="25.5">
      <c r="A469" s="324" t="s">
        <v>7021</v>
      </c>
      <c r="B469" s="325"/>
      <c r="C469" s="324" t="s">
        <v>13587</v>
      </c>
      <c r="D469" s="327" t="s">
        <v>72</v>
      </c>
      <c r="E469" s="329">
        <v>84.2</v>
      </c>
      <c r="F469" s="329">
        <v>9.36</v>
      </c>
      <c r="G469" s="329">
        <v>93.56</v>
      </c>
    </row>
    <row r="470" spans="1:7" ht="25.5">
      <c r="A470" s="330" t="s">
        <v>769</v>
      </c>
      <c r="B470" s="331" t="s">
        <v>770</v>
      </c>
      <c r="C470" s="330"/>
      <c r="D470" s="332"/>
      <c r="E470" s="333"/>
      <c r="F470" s="333"/>
      <c r="G470" s="333"/>
    </row>
    <row r="471" spans="1:7" ht="25.5">
      <c r="A471" s="324" t="s">
        <v>771</v>
      </c>
      <c r="B471" s="325"/>
      <c r="C471" s="324" t="s">
        <v>772</v>
      </c>
      <c r="D471" s="327" t="s">
        <v>72</v>
      </c>
      <c r="E471" s="329">
        <v>11.66</v>
      </c>
      <c r="F471" s="329">
        <v>0</v>
      </c>
      <c r="G471" s="329">
        <v>11.66</v>
      </c>
    </row>
    <row r="472" spans="1:7" ht="25.5">
      <c r="A472" s="324" t="s">
        <v>773</v>
      </c>
      <c r="B472" s="325"/>
      <c r="C472" s="324" t="s">
        <v>774</v>
      </c>
      <c r="D472" s="327" t="s">
        <v>72</v>
      </c>
      <c r="E472" s="329">
        <v>21.86</v>
      </c>
      <c r="F472" s="329">
        <v>0</v>
      </c>
      <c r="G472" s="329">
        <v>21.86</v>
      </c>
    </row>
    <row r="473" spans="1:7" ht="25.5">
      <c r="A473" s="324" t="s">
        <v>775</v>
      </c>
      <c r="B473" s="325"/>
      <c r="C473" s="324" t="s">
        <v>776</v>
      </c>
      <c r="D473" s="327" t="s">
        <v>72</v>
      </c>
      <c r="E473" s="329">
        <v>27.14</v>
      </c>
      <c r="F473" s="329">
        <v>0</v>
      </c>
      <c r="G473" s="329">
        <v>27.14</v>
      </c>
    </row>
    <row r="474" spans="1:7" ht="25.5">
      <c r="A474" s="324" t="s">
        <v>777</v>
      </c>
      <c r="B474" s="325"/>
      <c r="C474" s="324" t="s">
        <v>778</v>
      </c>
      <c r="D474" s="327" t="s">
        <v>72</v>
      </c>
      <c r="E474" s="329">
        <v>30.87</v>
      </c>
      <c r="F474" s="329">
        <v>0</v>
      </c>
      <c r="G474" s="329">
        <v>30.87</v>
      </c>
    </row>
    <row r="475" spans="1:7" ht="25.5">
      <c r="A475" s="324" t="s">
        <v>779</v>
      </c>
      <c r="B475" s="325"/>
      <c r="C475" s="324" t="s">
        <v>780</v>
      </c>
      <c r="D475" s="327" t="s">
        <v>781</v>
      </c>
      <c r="E475" s="329">
        <v>1.54</v>
      </c>
      <c r="F475" s="329">
        <v>0</v>
      </c>
      <c r="G475" s="329">
        <v>1.54</v>
      </c>
    </row>
    <row r="476" spans="1:7" ht="38.25">
      <c r="A476" s="324" t="s">
        <v>782</v>
      </c>
      <c r="B476" s="325"/>
      <c r="C476" s="324" t="s">
        <v>14640</v>
      </c>
      <c r="D476" s="327" t="s">
        <v>72</v>
      </c>
      <c r="E476" s="329">
        <v>9.23</v>
      </c>
      <c r="F476" s="329">
        <v>0</v>
      </c>
      <c r="G476" s="329">
        <v>9.23</v>
      </c>
    </row>
    <row r="477" spans="1:7" ht="25.5">
      <c r="A477" s="330" t="s">
        <v>7024</v>
      </c>
      <c r="B477" s="331" t="s">
        <v>7025</v>
      </c>
      <c r="C477" s="330"/>
      <c r="D477" s="332"/>
      <c r="E477" s="333"/>
      <c r="F477" s="333"/>
      <c r="G477" s="333"/>
    </row>
    <row r="478" spans="1:7" ht="25.5">
      <c r="A478" s="324" t="s">
        <v>7032</v>
      </c>
      <c r="B478" s="325"/>
      <c r="C478" s="324" t="s">
        <v>7033</v>
      </c>
      <c r="D478" s="327" t="s">
        <v>7027</v>
      </c>
      <c r="E478" s="329">
        <v>29.85</v>
      </c>
      <c r="F478" s="329">
        <v>0</v>
      </c>
      <c r="G478" s="329">
        <v>29.85</v>
      </c>
    </row>
    <row r="479" spans="1:7" ht="25.5">
      <c r="A479" s="324" t="s">
        <v>7034</v>
      </c>
      <c r="B479" s="325"/>
      <c r="C479" s="324" t="s">
        <v>7035</v>
      </c>
      <c r="D479" s="327" t="s">
        <v>72</v>
      </c>
      <c r="E479" s="329">
        <v>22.87</v>
      </c>
      <c r="F479" s="329">
        <v>0</v>
      </c>
      <c r="G479" s="329">
        <v>22.87</v>
      </c>
    </row>
    <row r="480" spans="1:7" ht="25.5">
      <c r="A480" s="324" t="s">
        <v>7244</v>
      </c>
      <c r="B480" s="325"/>
      <c r="C480" s="324" t="s">
        <v>7245</v>
      </c>
      <c r="D480" s="327" t="s">
        <v>7027</v>
      </c>
      <c r="E480" s="329">
        <v>766.67</v>
      </c>
      <c r="F480" s="329">
        <v>0</v>
      </c>
      <c r="G480" s="329">
        <v>766.67</v>
      </c>
    </row>
    <row r="481" spans="1:7" ht="25.5">
      <c r="A481" s="330" t="s">
        <v>783</v>
      </c>
      <c r="B481" s="331" t="s">
        <v>784</v>
      </c>
      <c r="C481" s="330"/>
      <c r="D481" s="332"/>
      <c r="E481" s="333"/>
      <c r="F481" s="333"/>
      <c r="G481" s="333"/>
    </row>
    <row r="482" spans="1:7" ht="25.5">
      <c r="A482" s="324" t="s">
        <v>785</v>
      </c>
      <c r="B482" s="325"/>
      <c r="C482" s="324" t="s">
        <v>786</v>
      </c>
      <c r="D482" s="327" t="s">
        <v>72</v>
      </c>
      <c r="E482" s="329">
        <v>2.79</v>
      </c>
      <c r="F482" s="329">
        <v>0</v>
      </c>
      <c r="G482" s="329">
        <v>2.79</v>
      </c>
    </row>
    <row r="483" spans="1:7" ht="25.5">
      <c r="A483" s="324" t="s">
        <v>787</v>
      </c>
      <c r="B483" s="325"/>
      <c r="C483" s="324" t="s">
        <v>788</v>
      </c>
      <c r="D483" s="327" t="s">
        <v>72</v>
      </c>
      <c r="E483" s="329">
        <v>4.68</v>
      </c>
      <c r="F483" s="329">
        <v>0</v>
      </c>
      <c r="G483" s="329">
        <v>4.68</v>
      </c>
    </row>
    <row r="484" spans="1:7" ht="38.25">
      <c r="A484" s="324" t="s">
        <v>789</v>
      </c>
      <c r="B484" s="325"/>
      <c r="C484" s="324" t="s">
        <v>790</v>
      </c>
      <c r="D484" s="327" t="s">
        <v>72</v>
      </c>
      <c r="E484" s="329">
        <v>6.99</v>
      </c>
      <c r="F484" s="329">
        <v>0</v>
      </c>
      <c r="G484" s="329">
        <v>6.99</v>
      </c>
    </row>
    <row r="485" spans="1:7" ht="38.25">
      <c r="A485" s="324" t="s">
        <v>791</v>
      </c>
      <c r="B485" s="325"/>
      <c r="C485" s="324" t="s">
        <v>792</v>
      </c>
      <c r="D485" s="327" t="s">
        <v>72</v>
      </c>
      <c r="E485" s="329">
        <v>7.72</v>
      </c>
      <c r="F485" s="329">
        <v>0</v>
      </c>
      <c r="G485" s="329">
        <v>7.72</v>
      </c>
    </row>
    <row r="486" spans="1:7" ht="38.25">
      <c r="A486" s="324" t="s">
        <v>793</v>
      </c>
      <c r="B486" s="325"/>
      <c r="C486" s="324" t="s">
        <v>794</v>
      </c>
      <c r="D486" s="327" t="s">
        <v>72</v>
      </c>
      <c r="E486" s="329">
        <v>10.32</v>
      </c>
      <c r="F486" s="329">
        <v>0</v>
      </c>
      <c r="G486" s="329">
        <v>10.32</v>
      </c>
    </row>
    <row r="487" spans="1:7" ht="38.25">
      <c r="A487" s="324" t="s">
        <v>795</v>
      </c>
      <c r="B487" s="325"/>
      <c r="C487" s="324" t="s">
        <v>796</v>
      </c>
      <c r="D487" s="327" t="s">
        <v>72</v>
      </c>
      <c r="E487" s="329">
        <v>15.47</v>
      </c>
      <c r="F487" s="329">
        <v>0</v>
      </c>
      <c r="G487" s="329">
        <v>15.47</v>
      </c>
    </row>
    <row r="488" spans="1:7" ht="38.25">
      <c r="A488" s="324" t="s">
        <v>797</v>
      </c>
      <c r="B488" s="325"/>
      <c r="C488" s="324" t="s">
        <v>798</v>
      </c>
      <c r="D488" s="327" t="s">
        <v>72</v>
      </c>
      <c r="E488" s="329">
        <v>20.6</v>
      </c>
      <c r="F488" s="329">
        <v>0</v>
      </c>
      <c r="G488" s="329">
        <v>20.6</v>
      </c>
    </row>
    <row r="489" spans="1:7" ht="38.25">
      <c r="A489" s="324" t="s">
        <v>799</v>
      </c>
      <c r="B489" s="325"/>
      <c r="C489" s="324" t="s">
        <v>800</v>
      </c>
      <c r="D489" s="327" t="s">
        <v>781</v>
      </c>
      <c r="E489" s="329">
        <v>1</v>
      </c>
      <c r="F489" s="329">
        <v>0</v>
      </c>
      <c r="G489" s="329">
        <v>1</v>
      </c>
    </row>
    <row r="490" spans="1:7" ht="25.5">
      <c r="A490" s="324" t="s">
        <v>801</v>
      </c>
      <c r="B490" s="325"/>
      <c r="C490" s="324" t="s">
        <v>802</v>
      </c>
      <c r="D490" s="327" t="s">
        <v>72</v>
      </c>
      <c r="E490" s="329">
        <v>8.0500000000000007</v>
      </c>
      <c r="F490" s="329">
        <v>0</v>
      </c>
      <c r="G490" s="329">
        <v>8.0500000000000007</v>
      </c>
    </row>
    <row r="491" spans="1:7" ht="25.5">
      <c r="A491" s="324" t="s">
        <v>803</v>
      </c>
      <c r="B491" s="325"/>
      <c r="C491" s="324" t="s">
        <v>804</v>
      </c>
      <c r="D491" s="327" t="s">
        <v>72</v>
      </c>
      <c r="E491" s="329">
        <v>11.1</v>
      </c>
      <c r="F491" s="329">
        <v>0</v>
      </c>
      <c r="G491" s="329">
        <v>11.1</v>
      </c>
    </row>
    <row r="492" spans="1:7" ht="25.5">
      <c r="A492" s="324" t="s">
        <v>805</v>
      </c>
      <c r="B492" s="325"/>
      <c r="C492" s="324" t="s">
        <v>806</v>
      </c>
      <c r="D492" s="327" t="s">
        <v>72</v>
      </c>
      <c r="E492" s="329">
        <v>11.59</v>
      </c>
      <c r="F492" s="329">
        <v>0</v>
      </c>
      <c r="G492" s="329">
        <v>11.59</v>
      </c>
    </row>
    <row r="493" spans="1:7" ht="25.5">
      <c r="A493" s="324" t="s">
        <v>807</v>
      </c>
      <c r="B493" s="325"/>
      <c r="C493" s="324" t="s">
        <v>808</v>
      </c>
      <c r="D493" s="327" t="s">
        <v>72</v>
      </c>
      <c r="E493" s="329">
        <v>14.81</v>
      </c>
      <c r="F493" s="329">
        <v>0</v>
      </c>
      <c r="G493" s="329">
        <v>14.81</v>
      </c>
    </row>
    <row r="494" spans="1:7" ht="25.5">
      <c r="A494" s="324" t="s">
        <v>809</v>
      </c>
      <c r="B494" s="325"/>
      <c r="C494" s="324" t="s">
        <v>810</v>
      </c>
      <c r="D494" s="327" t="s">
        <v>72</v>
      </c>
      <c r="E494" s="329">
        <v>22.21</v>
      </c>
      <c r="F494" s="329">
        <v>0</v>
      </c>
      <c r="G494" s="329">
        <v>22.21</v>
      </c>
    </row>
    <row r="495" spans="1:7" ht="25.5">
      <c r="A495" s="324" t="s">
        <v>811</v>
      </c>
      <c r="B495" s="325"/>
      <c r="C495" s="324" t="s">
        <v>812</v>
      </c>
      <c r="D495" s="327" t="s">
        <v>72</v>
      </c>
      <c r="E495" s="329">
        <v>29.6</v>
      </c>
      <c r="F495" s="329">
        <v>0</v>
      </c>
      <c r="G495" s="329">
        <v>29.6</v>
      </c>
    </row>
    <row r="496" spans="1:7" ht="25.5">
      <c r="A496" s="324" t="s">
        <v>813</v>
      </c>
      <c r="B496" s="325"/>
      <c r="C496" s="324" t="s">
        <v>814</v>
      </c>
      <c r="D496" s="327" t="s">
        <v>781</v>
      </c>
      <c r="E496" s="329">
        <v>1.44</v>
      </c>
      <c r="F496" s="329">
        <v>0</v>
      </c>
      <c r="G496" s="329">
        <v>1.44</v>
      </c>
    </row>
    <row r="497" spans="1:7">
      <c r="A497" s="334" t="s">
        <v>815</v>
      </c>
      <c r="B497" s="334" t="s">
        <v>816</v>
      </c>
      <c r="C497" s="335"/>
      <c r="D497" s="336"/>
      <c r="E497" s="337"/>
      <c r="F497" s="337"/>
      <c r="G497" s="337"/>
    </row>
    <row r="498" spans="1:7">
      <c r="A498" s="315" t="s">
        <v>817</v>
      </c>
      <c r="B498" s="315" t="s">
        <v>818</v>
      </c>
      <c r="C498" s="316"/>
      <c r="D498" s="338"/>
      <c r="E498" s="339"/>
      <c r="F498" s="339"/>
      <c r="G498" s="339"/>
    </row>
    <row r="499" spans="1:7" ht="25.5">
      <c r="A499" s="324" t="s">
        <v>819</v>
      </c>
      <c r="B499" s="325"/>
      <c r="C499" s="324" t="s">
        <v>820</v>
      </c>
      <c r="D499" s="327" t="s">
        <v>72</v>
      </c>
      <c r="E499" s="329">
        <v>0</v>
      </c>
      <c r="F499" s="329">
        <v>39</v>
      </c>
      <c r="G499" s="329">
        <v>39</v>
      </c>
    </row>
    <row r="500" spans="1:7" ht="25.5">
      <c r="A500" s="324" t="s">
        <v>821</v>
      </c>
      <c r="B500" s="325"/>
      <c r="C500" s="324" t="s">
        <v>822</v>
      </c>
      <c r="D500" s="327" t="s">
        <v>72</v>
      </c>
      <c r="E500" s="329">
        <v>0</v>
      </c>
      <c r="F500" s="329">
        <v>48.68</v>
      </c>
      <c r="G500" s="329">
        <v>48.68</v>
      </c>
    </row>
    <row r="501" spans="1:7" ht="25.5">
      <c r="A501" s="330" t="s">
        <v>823</v>
      </c>
      <c r="B501" s="331" t="s">
        <v>824</v>
      </c>
      <c r="C501" s="330"/>
      <c r="D501" s="332"/>
      <c r="E501" s="333"/>
      <c r="F501" s="333"/>
      <c r="G501" s="333"/>
    </row>
    <row r="502" spans="1:7" ht="25.5">
      <c r="A502" s="324" t="s">
        <v>825</v>
      </c>
      <c r="B502" s="325"/>
      <c r="C502" s="324" t="s">
        <v>14641</v>
      </c>
      <c r="D502" s="327" t="s">
        <v>72</v>
      </c>
      <c r="E502" s="329">
        <v>0</v>
      </c>
      <c r="F502" s="329">
        <v>46.8</v>
      </c>
      <c r="G502" s="329">
        <v>46.8</v>
      </c>
    </row>
    <row r="503" spans="1:7" ht="25.5">
      <c r="A503" s="324" t="s">
        <v>826</v>
      </c>
      <c r="B503" s="325"/>
      <c r="C503" s="324" t="s">
        <v>14642</v>
      </c>
      <c r="D503" s="327" t="s">
        <v>72</v>
      </c>
      <c r="E503" s="329">
        <v>0</v>
      </c>
      <c r="F503" s="329">
        <v>60.52</v>
      </c>
      <c r="G503" s="329">
        <v>60.52</v>
      </c>
    </row>
    <row r="504" spans="1:7" ht="25.5">
      <c r="A504" s="330" t="s">
        <v>827</v>
      </c>
      <c r="B504" s="331" t="s">
        <v>828</v>
      </c>
      <c r="C504" s="330"/>
      <c r="D504" s="332"/>
      <c r="E504" s="333"/>
      <c r="F504" s="333"/>
      <c r="G504" s="333"/>
    </row>
    <row r="505" spans="1:7" ht="25.5">
      <c r="A505" s="324" t="s">
        <v>829</v>
      </c>
      <c r="B505" s="325"/>
      <c r="C505" s="324" t="s">
        <v>830</v>
      </c>
      <c r="D505" s="327" t="s">
        <v>72</v>
      </c>
      <c r="E505" s="329">
        <v>0</v>
      </c>
      <c r="F505" s="329">
        <v>6.71</v>
      </c>
      <c r="G505" s="329">
        <v>6.71</v>
      </c>
    </row>
    <row r="506" spans="1:7" ht="25.5">
      <c r="A506" s="324" t="s">
        <v>831</v>
      </c>
      <c r="B506" s="325"/>
      <c r="C506" s="324" t="s">
        <v>832</v>
      </c>
      <c r="D506" s="327" t="s">
        <v>72</v>
      </c>
      <c r="E506" s="329">
        <v>0</v>
      </c>
      <c r="F506" s="329">
        <v>14.56</v>
      </c>
      <c r="G506" s="329">
        <v>14.56</v>
      </c>
    </row>
    <row r="507" spans="1:7" ht="25.5">
      <c r="A507" s="324" t="s">
        <v>833</v>
      </c>
      <c r="B507" s="325"/>
      <c r="C507" s="324" t="s">
        <v>834</v>
      </c>
      <c r="D507" s="327" t="s">
        <v>72</v>
      </c>
      <c r="E507" s="329">
        <v>11.36</v>
      </c>
      <c r="F507" s="329">
        <v>52.42</v>
      </c>
      <c r="G507" s="329">
        <v>63.78</v>
      </c>
    </row>
    <row r="508" spans="1:7" ht="25.5">
      <c r="A508" s="330" t="s">
        <v>835</v>
      </c>
      <c r="B508" s="331" t="s">
        <v>836</v>
      </c>
      <c r="C508" s="330"/>
      <c r="D508" s="332"/>
      <c r="E508" s="333"/>
      <c r="F508" s="333"/>
      <c r="G508" s="333"/>
    </row>
    <row r="509" spans="1:7" ht="25.5">
      <c r="A509" s="324" t="s">
        <v>837</v>
      </c>
      <c r="B509" s="325"/>
      <c r="C509" s="324" t="s">
        <v>838</v>
      </c>
      <c r="D509" s="327" t="s">
        <v>72</v>
      </c>
      <c r="E509" s="329">
        <v>0</v>
      </c>
      <c r="F509" s="329">
        <v>48.18</v>
      </c>
      <c r="G509" s="329">
        <v>48.18</v>
      </c>
    </row>
    <row r="510" spans="1:7" ht="25.5">
      <c r="A510" s="330" t="s">
        <v>839</v>
      </c>
      <c r="B510" s="331" t="s">
        <v>840</v>
      </c>
      <c r="C510" s="330"/>
      <c r="D510" s="332"/>
      <c r="E510" s="333"/>
      <c r="F510" s="333"/>
      <c r="G510" s="333"/>
    </row>
    <row r="511" spans="1:7">
      <c r="A511" s="324" t="s">
        <v>841</v>
      </c>
      <c r="B511" s="325"/>
      <c r="C511" s="324" t="s">
        <v>842</v>
      </c>
      <c r="D511" s="327" t="s">
        <v>72</v>
      </c>
      <c r="E511" s="329">
        <v>0</v>
      </c>
      <c r="F511" s="329">
        <v>9.36</v>
      </c>
      <c r="G511" s="329">
        <v>9.36</v>
      </c>
    </row>
    <row r="512" spans="1:7">
      <c r="A512" s="334" t="s">
        <v>843</v>
      </c>
      <c r="B512" s="334" t="s">
        <v>844</v>
      </c>
      <c r="C512" s="335"/>
      <c r="D512" s="336"/>
      <c r="E512" s="337"/>
      <c r="F512" s="337"/>
      <c r="G512" s="337"/>
    </row>
    <row r="513" spans="1:7">
      <c r="A513" s="315" t="s">
        <v>845</v>
      </c>
      <c r="B513" s="315" t="s">
        <v>846</v>
      </c>
      <c r="C513" s="316"/>
      <c r="D513" s="338"/>
      <c r="E513" s="339"/>
      <c r="F513" s="339"/>
      <c r="G513" s="339"/>
    </row>
    <row r="514" spans="1:7" ht="25.5">
      <c r="A514" s="324" t="s">
        <v>847</v>
      </c>
      <c r="B514" s="325"/>
      <c r="C514" s="324" t="s">
        <v>848</v>
      </c>
      <c r="D514" s="327" t="s">
        <v>72</v>
      </c>
      <c r="E514" s="329">
        <v>8.36</v>
      </c>
      <c r="F514" s="329">
        <v>0.22</v>
      </c>
      <c r="G514" s="329">
        <v>8.58</v>
      </c>
    </row>
    <row r="515" spans="1:7" ht="25.5">
      <c r="A515" s="324" t="s">
        <v>849</v>
      </c>
      <c r="B515" s="325"/>
      <c r="C515" s="324" t="s">
        <v>850</v>
      </c>
      <c r="D515" s="327" t="s">
        <v>72</v>
      </c>
      <c r="E515" s="329">
        <v>8.6</v>
      </c>
      <c r="F515" s="329">
        <v>0.22</v>
      </c>
      <c r="G515" s="329">
        <v>8.82</v>
      </c>
    </row>
    <row r="516" spans="1:7" ht="25.5">
      <c r="A516" s="324" t="s">
        <v>851</v>
      </c>
      <c r="B516" s="325"/>
      <c r="C516" s="324" t="s">
        <v>852</v>
      </c>
      <c r="D516" s="327" t="s">
        <v>72</v>
      </c>
      <c r="E516" s="329">
        <v>14.19</v>
      </c>
      <c r="F516" s="329">
        <v>0.73</v>
      </c>
      <c r="G516" s="329">
        <v>14.92</v>
      </c>
    </row>
    <row r="517" spans="1:7" ht="25.5">
      <c r="A517" s="324" t="s">
        <v>853</v>
      </c>
      <c r="B517" s="325"/>
      <c r="C517" s="324" t="s">
        <v>14643</v>
      </c>
      <c r="D517" s="327" t="s">
        <v>72</v>
      </c>
      <c r="E517" s="329">
        <v>8.0299999999999994</v>
      </c>
      <c r="F517" s="329">
        <v>0</v>
      </c>
      <c r="G517" s="329">
        <v>8.0299999999999994</v>
      </c>
    </row>
    <row r="518" spans="1:7" ht="25.5">
      <c r="A518" s="330" t="s">
        <v>854</v>
      </c>
      <c r="B518" s="331" t="s">
        <v>855</v>
      </c>
      <c r="C518" s="330"/>
      <c r="D518" s="332"/>
      <c r="E518" s="333"/>
      <c r="F518" s="333"/>
      <c r="G518" s="333"/>
    </row>
    <row r="519" spans="1:7" ht="25.5">
      <c r="A519" s="324" t="s">
        <v>856</v>
      </c>
      <c r="B519" s="325"/>
      <c r="C519" s="324" t="s">
        <v>14644</v>
      </c>
      <c r="D519" s="327" t="s">
        <v>72</v>
      </c>
      <c r="E519" s="329">
        <v>5.69</v>
      </c>
      <c r="F519" s="329">
        <v>1</v>
      </c>
      <c r="G519" s="329">
        <v>6.69</v>
      </c>
    </row>
    <row r="520" spans="1:7" ht="25.5">
      <c r="A520" s="324" t="s">
        <v>857</v>
      </c>
      <c r="B520" s="325"/>
      <c r="C520" s="324" t="s">
        <v>14645</v>
      </c>
      <c r="D520" s="327" t="s">
        <v>72</v>
      </c>
      <c r="E520" s="329">
        <v>6.41</v>
      </c>
      <c r="F520" s="329">
        <v>1.1299999999999999</v>
      </c>
      <c r="G520" s="329">
        <v>7.54</v>
      </c>
    </row>
    <row r="521" spans="1:7" ht="25.5">
      <c r="A521" s="324" t="s">
        <v>858</v>
      </c>
      <c r="B521" s="325"/>
      <c r="C521" s="324" t="s">
        <v>14646</v>
      </c>
      <c r="D521" s="327" t="s">
        <v>72</v>
      </c>
      <c r="E521" s="329">
        <v>10.64</v>
      </c>
      <c r="F521" s="329">
        <v>0.65</v>
      </c>
      <c r="G521" s="329">
        <v>11.29</v>
      </c>
    </row>
    <row r="522" spans="1:7" ht="38.25">
      <c r="A522" s="324" t="s">
        <v>859</v>
      </c>
      <c r="B522" s="325"/>
      <c r="C522" s="324" t="s">
        <v>14647</v>
      </c>
      <c r="D522" s="327" t="s">
        <v>72</v>
      </c>
      <c r="E522" s="329">
        <v>11.37</v>
      </c>
      <c r="F522" s="329">
        <v>0.62</v>
      </c>
      <c r="G522" s="329">
        <v>11.99</v>
      </c>
    </row>
    <row r="523" spans="1:7" ht="25.5">
      <c r="A523" s="330" t="s">
        <v>860</v>
      </c>
      <c r="B523" s="331" t="s">
        <v>861</v>
      </c>
      <c r="C523" s="330"/>
      <c r="D523" s="332"/>
      <c r="E523" s="333"/>
      <c r="F523" s="333"/>
      <c r="G523" s="333"/>
    </row>
    <row r="524" spans="1:7" ht="25.5">
      <c r="A524" s="324" t="s">
        <v>862</v>
      </c>
      <c r="B524" s="325"/>
      <c r="C524" s="324" t="s">
        <v>863</v>
      </c>
      <c r="D524" s="327" t="s">
        <v>72</v>
      </c>
      <c r="E524" s="329">
        <v>23.89</v>
      </c>
      <c r="F524" s="329">
        <v>1.45</v>
      </c>
      <c r="G524" s="329">
        <v>25.34</v>
      </c>
    </row>
    <row r="525" spans="1:7" ht="25.5">
      <c r="A525" s="324" t="s">
        <v>864</v>
      </c>
      <c r="B525" s="325"/>
      <c r="C525" s="324" t="s">
        <v>865</v>
      </c>
      <c r="D525" s="327" t="s">
        <v>72</v>
      </c>
      <c r="E525" s="329">
        <v>20.29</v>
      </c>
      <c r="F525" s="329">
        <v>1.17</v>
      </c>
      <c r="G525" s="329">
        <v>21.46</v>
      </c>
    </row>
    <row r="526" spans="1:7" ht="25.5">
      <c r="A526" s="330" t="s">
        <v>866</v>
      </c>
      <c r="B526" s="331" t="s">
        <v>867</v>
      </c>
      <c r="C526" s="330"/>
      <c r="D526" s="332"/>
      <c r="E526" s="333"/>
      <c r="F526" s="333"/>
      <c r="G526" s="333"/>
    </row>
    <row r="527" spans="1:7" ht="25.5">
      <c r="A527" s="324" t="s">
        <v>868</v>
      </c>
      <c r="B527" s="325"/>
      <c r="C527" s="324" t="s">
        <v>869</v>
      </c>
      <c r="D527" s="327" t="s">
        <v>72</v>
      </c>
      <c r="E527" s="329">
        <v>233.34</v>
      </c>
      <c r="F527" s="329">
        <v>0</v>
      </c>
      <c r="G527" s="329">
        <v>233.34</v>
      </c>
    </row>
    <row r="528" spans="1:7" ht="25.5">
      <c r="A528" s="330" t="s">
        <v>870</v>
      </c>
      <c r="B528" s="331" t="s">
        <v>871</v>
      </c>
      <c r="C528" s="330"/>
      <c r="D528" s="332"/>
      <c r="E528" s="333"/>
      <c r="F528" s="333"/>
      <c r="G528" s="333"/>
    </row>
    <row r="529" spans="1:7" ht="25.5">
      <c r="A529" s="324" t="s">
        <v>872</v>
      </c>
      <c r="B529" s="325"/>
      <c r="C529" s="324" t="s">
        <v>873</v>
      </c>
      <c r="D529" s="327" t="s">
        <v>72</v>
      </c>
      <c r="E529" s="329">
        <v>3.17</v>
      </c>
      <c r="F529" s="329">
        <v>0.09</v>
      </c>
      <c r="G529" s="329">
        <v>3.26</v>
      </c>
    </row>
    <row r="530" spans="1:7" ht="25.5">
      <c r="A530" s="330" t="s">
        <v>874</v>
      </c>
      <c r="B530" s="331" t="s">
        <v>875</v>
      </c>
      <c r="C530" s="330"/>
      <c r="D530" s="332"/>
      <c r="E530" s="333"/>
      <c r="F530" s="333"/>
      <c r="G530" s="333"/>
    </row>
    <row r="531" spans="1:7" ht="25.5">
      <c r="A531" s="324" t="s">
        <v>876</v>
      </c>
      <c r="B531" s="325"/>
      <c r="C531" s="324" t="s">
        <v>877</v>
      </c>
      <c r="D531" s="327" t="s">
        <v>72</v>
      </c>
      <c r="E531" s="329">
        <v>2.7</v>
      </c>
      <c r="F531" s="329">
        <v>2.1800000000000002</v>
      </c>
      <c r="G531" s="329">
        <v>4.88</v>
      </c>
    </row>
    <row r="532" spans="1:7" ht="25.5">
      <c r="A532" s="324" t="s">
        <v>878</v>
      </c>
      <c r="B532" s="325"/>
      <c r="C532" s="324" t="s">
        <v>879</v>
      </c>
      <c r="D532" s="327" t="s">
        <v>72</v>
      </c>
      <c r="E532" s="329">
        <v>11.76</v>
      </c>
      <c r="F532" s="329">
        <v>2</v>
      </c>
      <c r="G532" s="329">
        <v>13.76</v>
      </c>
    </row>
    <row r="533" spans="1:7" ht="25.5">
      <c r="A533" s="330" t="s">
        <v>880</v>
      </c>
      <c r="B533" s="331" t="s">
        <v>881</v>
      </c>
      <c r="C533" s="330"/>
      <c r="D533" s="332"/>
      <c r="E533" s="333"/>
      <c r="F533" s="333"/>
      <c r="G533" s="333"/>
    </row>
    <row r="534" spans="1:7" ht="38.25">
      <c r="A534" s="324" t="s">
        <v>882</v>
      </c>
      <c r="B534" s="325"/>
      <c r="C534" s="324" t="s">
        <v>883</v>
      </c>
      <c r="D534" s="327" t="s">
        <v>72</v>
      </c>
      <c r="E534" s="329">
        <v>9.15</v>
      </c>
      <c r="F534" s="329">
        <v>0.33</v>
      </c>
      <c r="G534" s="329">
        <v>9.48</v>
      </c>
    </row>
    <row r="535" spans="1:7" ht="38.25">
      <c r="A535" s="324" t="s">
        <v>884</v>
      </c>
      <c r="B535" s="325"/>
      <c r="C535" s="324" t="s">
        <v>885</v>
      </c>
      <c r="D535" s="327" t="s">
        <v>72</v>
      </c>
      <c r="E535" s="329">
        <v>6.52</v>
      </c>
      <c r="F535" s="329">
        <v>0.23</v>
      </c>
      <c r="G535" s="329">
        <v>6.75</v>
      </c>
    </row>
    <row r="536" spans="1:7" ht="38.25">
      <c r="A536" s="324" t="s">
        <v>886</v>
      </c>
      <c r="B536" s="325"/>
      <c r="C536" s="324" t="s">
        <v>887</v>
      </c>
      <c r="D536" s="327" t="s">
        <v>72</v>
      </c>
      <c r="E536" s="329">
        <v>6.62</v>
      </c>
      <c r="F536" s="329">
        <v>0.11</v>
      </c>
      <c r="G536" s="329">
        <v>6.73</v>
      </c>
    </row>
    <row r="537" spans="1:7" ht="38.25">
      <c r="A537" s="324" t="s">
        <v>888</v>
      </c>
      <c r="B537" s="325"/>
      <c r="C537" s="324" t="s">
        <v>889</v>
      </c>
      <c r="D537" s="327" t="s">
        <v>72</v>
      </c>
      <c r="E537" s="329">
        <v>10.88</v>
      </c>
      <c r="F537" s="329">
        <v>0.31</v>
      </c>
      <c r="G537" s="329">
        <v>11.19</v>
      </c>
    </row>
    <row r="538" spans="1:7">
      <c r="A538" s="334" t="s">
        <v>890</v>
      </c>
      <c r="B538" s="334" t="s">
        <v>891</v>
      </c>
      <c r="C538" s="335"/>
      <c r="D538" s="336"/>
      <c r="E538" s="337"/>
      <c r="F538" s="337"/>
      <c r="G538" s="337"/>
    </row>
    <row r="539" spans="1:7">
      <c r="A539" s="315" t="s">
        <v>892</v>
      </c>
      <c r="B539" s="315" t="s">
        <v>893</v>
      </c>
      <c r="C539" s="316"/>
      <c r="D539" s="338"/>
      <c r="E539" s="339"/>
      <c r="F539" s="339"/>
      <c r="G539" s="339"/>
    </row>
    <row r="540" spans="1:7">
      <c r="A540" s="324" t="s">
        <v>894</v>
      </c>
      <c r="B540" s="325"/>
      <c r="C540" s="324" t="s">
        <v>895</v>
      </c>
      <c r="D540" s="327" t="s">
        <v>22</v>
      </c>
      <c r="E540" s="329">
        <v>18.55</v>
      </c>
      <c r="F540" s="329">
        <v>45.99</v>
      </c>
      <c r="G540" s="329">
        <v>64.540000000000006</v>
      </c>
    </row>
    <row r="541" spans="1:7">
      <c r="A541" s="324" t="s">
        <v>896</v>
      </c>
      <c r="B541" s="325"/>
      <c r="C541" s="324" t="s">
        <v>897</v>
      </c>
      <c r="D541" s="327" t="s">
        <v>22</v>
      </c>
      <c r="E541" s="329">
        <v>10.42</v>
      </c>
      <c r="F541" s="329">
        <v>27.67</v>
      </c>
      <c r="G541" s="329">
        <v>38.090000000000003</v>
      </c>
    </row>
    <row r="542" spans="1:7">
      <c r="A542" s="324" t="s">
        <v>898</v>
      </c>
      <c r="B542" s="325"/>
      <c r="C542" s="324" t="s">
        <v>899</v>
      </c>
      <c r="D542" s="327" t="s">
        <v>22</v>
      </c>
      <c r="E542" s="329">
        <v>6.91</v>
      </c>
      <c r="F542" s="329">
        <v>6.68</v>
      </c>
      <c r="G542" s="329">
        <v>13.59</v>
      </c>
    </row>
    <row r="543" spans="1:7">
      <c r="A543" s="324" t="s">
        <v>900</v>
      </c>
      <c r="B543" s="325"/>
      <c r="C543" s="324" t="s">
        <v>901</v>
      </c>
      <c r="D543" s="327" t="s">
        <v>22</v>
      </c>
      <c r="E543" s="329">
        <v>22.93</v>
      </c>
      <c r="F543" s="329">
        <v>53.53</v>
      </c>
      <c r="G543" s="329">
        <v>76.459999999999994</v>
      </c>
    </row>
    <row r="544" spans="1:7" ht="25.5">
      <c r="A544" s="324" t="s">
        <v>902</v>
      </c>
      <c r="B544" s="325"/>
      <c r="C544" s="324" t="s">
        <v>14648</v>
      </c>
      <c r="D544" s="327" t="s">
        <v>22</v>
      </c>
      <c r="E544" s="329">
        <v>130.44999999999999</v>
      </c>
      <c r="F544" s="329">
        <v>0</v>
      </c>
      <c r="G544" s="329">
        <v>130.44999999999999</v>
      </c>
    </row>
    <row r="545" spans="1:7" ht="25.5">
      <c r="A545" s="324" t="s">
        <v>904</v>
      </c>
      <c r="B545" s="325"/>
      <c r="C545" s="324" t="s">
        <v>14649</v>
      </c>
      <c r="D545" s="327" t="s">
        <v>22</v>
      </c>
      <c r="E545" s="329">
        <v>142.94999999999999</v>
      </c>
      <c r="F545" s="329">
        <v>0</v>
      </c>
      <c r="G545" s="329">
        <v>142.94999999999999</v>
      </c>
    </row>
    <row r="546" spans="1:7" ht="25.5">
      <c r="A546" s="324" t="s">
        <v>906</v>
      </c>
      <c r="B546" s="325"/>
      <c r="C546" s="324" t="s">
        <v>14650</v>
      </c>
      <c r="D546" s="327" t="s">
        <v>22</v>
      </c>
      <c r="E546" s="329">
        <v>158.29</v>
      </c>
      <c r="F546" s="329">
        <v>0</v>
      </c>
      <c r="G546" s="329">
        <v>158.29</v>
      </c>
    </row>
    <row r="547" spans="1:7" ht="25.5">
      <c r="A547" s="330" t="s">
        <v>908</v>
      </c>
      <c r="B547" s="331" t="s">
        <v>909</v>
      </c>
      <c r="C547" s="330"/>
      <c r="D547" s="332"/>
      <c r="E547" s="333"/>
      <c r="F547" s="333"/>
      <c r="G547" s="333"/>
    </row>
    <row r="548" spans="1:7" ht="25.5">
      <c r="A548" s="324" t="s">
        <v>910</v>
      </c>
      <c r="B548" s="325"/>
      <c r="C548" s="324" t="s">
        <v>911</v>
      </c>
      <c r="D548" s="327" t="s">
        <v>72</v>
      </c>
      <c r="E548" s="329">
        <v>12.83</v>
      </c>
      <c r="F548" s="329">
        <v>25.1</v>
      </c>
      <c r="G548" s="329">
        <v>37.93</v>
      </c>
    </row>
    <row r="549" spans="1:7" ht="25.5">
      <c r="A549" s="324" t="s">
        <v>912</v>
      </c>
      <c r="B549" s="325"/>
      <c r="C549" s="324" t="s">
        <v>913</v>
      </c>
      <c r="D549" s="327" t="s">
        <v>424</v>
      </c>
      <c r="E549" s="329">
        <v>3.33</v>
      </c>
      <c r="F549" s="329">
        <v>1.73</v>
      </c>
      <c r="G549" s="329">
        <v>5.0599999999999996</v>
      </c>
    </row>
    <row r="550" spans="1:7">
      <c r="A550" s="324" t="s">
        <v>914</v>
      </c>
      <c r="B550" s="325"/>
      <c r="C550" s="324" t="s">
        <v>915</v>
      </c>
      <c r="D550" s="327" t="s">
        <v>916</v>
      </c>
      <c r="E550" s="329">
        <v>3.16</v>
      </c>
      <c r="F550" s="329">
        <v>1.56</v>
      </c>
      <c r="G550" s="329">
        <v>4.72</v>
      </c>
    </row>
    <row r="551" spans="1:7" ht="25.5">
      <c r="A551" s="324" t="s">
        <v>917</v>
      </c>
      <c r="B551" s="325"/>
      <c r="C551" s="324" t="s">
        <v>918</v>
      </c>
      <c r="D551" s="327" t="s">
        <v>72</v>
      </c>
      <c r="E551" s="329">
        <v>0</v>
      </c>
      <c r="F551" s="329">
        <v>11.86</v>
      </c>
      <c r="G551" s="329">
        <v>11.86</v>
      </c>
    </row>
    <row r="552" spans="1:7" ht="25.5">
      <c r="A552" s="330" t="s">
        <v>919</v>
      </c>
      <c r="B552" s="331" t="s">
        <v>920</v>
      </c>
      <c r="C552" s="330"/>
      <c r="D552" s="332"/>
      <c r="E552" s="333"/>
      <c r="F552" s="333"/>
      <c r="G552" s="333"/>
    </row>
    <row r="553" spans="1:7">
      <c r="A553" s="324" t="s">
        <v>921</v>
      </c>
      <c r="B553" s="325"/>
      <c r="C553" s="324" t="s">
        <v>922</v>
      </c>
      <c r="D553" s="327" t="s">
        <v>72</v>
      </c>
      <c r="E553" s="329">
        <v>0</v>
      </c>
      <c r="F553" s="329">
        <v>6.91</v>
      </c>
      <c r="G553" s="329">
        <v>6.91</v>
      </c>
    </row>
    <row r="554" spans="1:7" ht="25.5">
      <c r="A554" s="330" t="s">
        <v>923</v>
      </c>
      <c r="B554" s="331" t="s">
        <v>7246</v>
      </c>
      <c r="C554" s="330"/>
      <c r="D554" s="332"/>
      <c r="E554" s="333"/>
      <c r="F554" s="333"/>
      <c r="G554" s="333"/>
    </row>
    <row r="555" spans="1:7" ht="25.5">
      <c r="A555" s="324" t="s">
        <v>924</v>
      </c>
      <c r="B555" s="325"/>
      <c r="C555" s="324" t="s">
        <v>14651</v>
      </c>
      <c r="D555" s="327" t="s">
        <v>22</v>
      </c>
      <c r="E555" s="329">
        <v>18.63</v>
      </c>
      <c r="F555" s="329">
        <v>0.59</v>
      </c>
      <c r="G555" s="329">
        <v>19.22</v>
      </c>
    </row>
    <row r="556" spans="1:7">
      <c r="A556" s="324" t="s">
        <v>925</v>
      </c>
      <c r="B556" s="325"/>
      <c r="C556" s="324" t="s">
        <v>926</v>
      </c>
      <c r="D556" s="327" t="s">
        <v>72</v>
      </c>
      <c r="E556" s="329">
        <v>76.900000000000006</v>
      </c>
      <c r="F556" s="329">
        <v>17.3</v>
      </c>
      <c r="G556" s="329">
        <v>94.2</v>
      </c>
    </row>
    <row r="557" spans="1:7">
      <c r="A557" s="324" t="s">
        <v>927</v>
      </c>
      <c r="B557" s="325"/>
      <c r="C557" s="324" t="s">
        <v>928</v>
      </c>
      <c r="D557" s="327" t="s">
        <v>72</v>
      </c>
      <c r="E557" s="329">
        <v>86.46</v>
      </c>
      <c r="F557" s="329">
        <v>10.37</v>
      </c>
      <c r="G557" s="329">
        <v>96.83</v>
      </c>
    </row>
    <row r="558" spans="1:7" ht="25.5">
      <c r="A558" s="324" t="s">
        <v>929</v>
      </c>
      <c r="B558" s="325"/>
      <c r="C558" s="324" t="s">
        <v>930</v>
      </c>
      <c r="D558" s="327" t="s">
        <v>22</v>
      </c>
      <c r="E558" s="329">
        <v>3.12</v>
      </c>
      <c r="F558" s="329">
        <v>10.37</v>
      </c>
      <c r="G558" s="329">
        <v>13.49</v>
      </c>
    </row>
    <row r="559" spans="1:7" ht="38.25">
      <c r="A559" s="324" t="s">
        <v>931</v>
      </c>
      <c r="B559" s="325"/>
      <c r="C559" s="324" t="s">
        <v>932</v>
      </c>
      <c r="D559" s="327" t="s">
        <v>22</v>
      </c>
      <c r="E559" s="329">
        <v>4.38</v>
      </c>
      <c r="F559" s="329">
        <v>10.37</v>
      </c>
      <c r="G559" s="329">
        <v>14.75</v>
      </c>
    </row>
    <row r="560" spans="1:7" ht="38.25">
      <c r="A560" s="324" t="s">
        <v>933</v>
      </c>
      <c r="B560" s="325"/>
      <c r="C560" s="324" t="s">
        <v>934</v>
      </c>
      <c r="D560" s="327" t="s">
        <v>22</v>
      </c>
      <c r="E560" s="329">
        <v>8.8000000000000007</v>
      </c>
      <c r="F560" s="329">
        <v>10.37</v>
      </c>
      <c r="G560" s="329">
        <v>19.170000000000002</v>
      </c>
    </row>
    <row r="561" spans="1:7" ht="25.5">
      <c r="A561" s="330" t="s">
        <v>935</v>
      </c>
      <c r="B561" s="331" t="s">
        <v>7247</v>
      </c>
      <c r="C561" s="330"/>
      <c r="D561" s="332"/>
      <c r="E561" s="333"/>
      <c r="F561" s="333"/>
      <c r="G561" s="333"/>
    </row>
    <row r="562" spans="1:7" ht="25.5">
      <c r="A562" s="324" t="s">
        <v>936</v>
      </c>
      <c r="B562" s="325"/>
      <c r="C562" s="324" t="s">
        <v>937</v>
      </c>
      <c r="D562" s="327" t="s">
        <v>47</v>
      </c>
      <c r="E562" s="329">
        <v>7.32</v>
      </c>
      <c r="F562" s="329">
        <v>12.1</v>
      </c>
      <c r="G562" s="329">
        <v>19.420000000000002</v>
      </c>
    </row>
    <row r="563" spans="1:7" ht="25.5">
      <c r="A563" s="324" t="s">
        <v>938</v>
      </c>
      <c r="B563" s="325"/>
      <c r="C563" s="324" t="s">
        <v>939</v>
      </c>
      <c r="D563" s="327" t="s">
        <v>47</v>
      </c>
      <c r="E563" s="329">
        <v>9.94</v>
      </c>
      <c r="F563" s="329">
        <v>13.83</v>
      </c>
      <c r="G563" s="329">
        <v>23.77</v>
      </c>
    </row>
    <row r="564" spans="1:7" ht="25.5">
      <c r="A564" s="324" t="s">
        <v>940</v>
      </c>
      <c r="B564" s="325"/>
      <c r="C564" s="324" t="s">
        <v>941</v>
      </c>
      <c r="D564" s="327" t="s">
        <v>47</v>
      </c>
      <c r="E564" s="329">
        <v>10.54</v>
      </c>
      <c r="F564" s="329">
        <v>17.3</v>
      </c>
      <c r="G564" s="329">
        <v>27.84</v>
      </c>
    </row>
    <row r="565" spans="1:7" ht="25.5">
      <c r="A565" s="330" t="s">
        <v>942</v>
      </c>
      <c r="B565" s="331" t="s">
        <v>943</v>
      </c>
      <c r="C565" s="330"/>
      <c r="D565" s="332"/>
      <c r="E565" s="333"/>
      <c r="F565" s="333"/>
      <c r="G565" s="333"/>
    </row>
    <row r="566" spans="1:7" ht="38.25">
      <c r="A566" s="324" t="s">
        <v>944</v>
      </c>
      <c r="B566" s="325"/>
      <c r="C566" s="324" t="s">
        <v>945</v>
      </c>
      <c r="D566" s="327" t="s">
        <v>21</v>
      </c>
      <c r="E566" s="329">
        <v>6360.41</v>
      </c>
      <c r="F566" s="329">
        <v>0</v>
      </c>
      <c r="G566" s="329">
        <v>6360.41</v>
      </c>
    </row>
    <row r="567" spans="1:7" ht="51">
      <c r="A567" s="324" t="s">
        <v>946</v>
      </c>
      <c r="B567" s="325"/>
      <c r="C567" s="324" t="s">
        <v>947</v>
      </c>
      <c r="D567" s="327" t="s">
        <v>948</v>
      </c>
      <c r="E567" s="329">
        <v>545.24</v>
      </c>
      <c r="F567" s="329">
        <v>0</v>
      </c>
      <c r="G567" s="329">
        <v>545.24</v>
      </c>
    </row>
    <row r="568" spans="1:7">
      <c r="A568" s="324" t="s">
        <v>949</v>
      </c>
      <c r="B568" s="325"/>
      <c r="C568" s="324" t="s">
        <v>14652</v>
      </c>
      <c r="D568" s="327" t="s">
        <v>4</v>
      </c>
      <c r="E568" s="329">
        <v>343.94</v>
      </c>
      <c r="F568" s="329">
        <v>0</v>
      </c>
      <c r="G568" s="329">
        <v>343.94</v>
      </c>
    </row>
    <row r="569" spans="1:7" ht="25.5">
      <c r="A569" s="324" t="s">
        <v>950</v>
      </c>
      <c r="B569" s="325"/>
      <c r="C569" s="324" t="s">
        <v>951</v>
      </c>
      <c r="D569" s="327" t="s">
        <v>952</v>
      </c>
      <c r="E569" s="329">
        <v>2.37</v>
      </c>
      <c r="F569" s="329">
        <v>3.12</v>
      </c>
      <c r="G569" s="329">
        <v>5.49</v>
      </c>
    </row>
    <row r="570" spans="1:7" ht="25.5">
      <c r="A570" s="330" t="s">
        <v>953</v>
      </c>
      <c r="B570" s="331" t="s">
        <v>954</v>
      </c>
      <c r="C570" s="330"/>
      <c r="D570" s="332"/>
      <c r="E570" s="333"/>
      <c r="F570" s="333"/>
      <c r="G570" s="333"/>
    </row>
    <row r="571" spans="1:7">
      <c r="A571" s="324" t="s">
        <v>955</v>
      </c>
      <c r="B571" s="325"/>
      <c r="C571" s="324" t="s">
        <v>956</v>
      </c>
      <c r="D571" s="327" t="s">
        <v>72</v>
      </c>
      <c r="E571" s="329">
        <v>86.76</v>
      </c>
      <c r="F571" s="329">
        <v>103.74</v>
      </c>
      <c r="G571" s="329">
        <v>190.5</v>
      </c>
    </row>
    <row r="572" spans="1:7">
      <c r="A572" s="324" t="s">
        <v>957</v>
      </c>
      <c r="B572" s="325"/>
      <c r="C572" s="324" t="s">
        <v>958</v>
      </c>
      <c r="D572" s="327" t="s">
        <v>72</v>
      </c>
      <c r="E572" s="329">
        <v>168.06</v>
      </c>
      <c r="F572" s="329">
        <v>200.72</v>
      </c>
      <c r="G572" s="329">
        <v>368.78</v>
      </c>
    </row>
    <row r="573" spans="1:7" ht="51">
      <c r="A573" s="324" t="s">
        <v>7036</v>
      </c>
      <c r="B573" s="325"/>
      <c r="C573" s="324" t="s">
        <v>14653</v>
      </c>
      <c r="D573" s="327" t="s">
        <v>72</v>
      </c>
      <c r="E573" s="329">
        <v>469.78</v>
      </c>
      <c r="F573" s="329">
        <v>93.33</v>
      </c>
      <c r="G573" s="329">
        <v>563.11</v>
      </c>
    </row>
    <row r="574" spans="1:7" ht="51">
      <c r="A574" s="324" t="s">
        <v>7037</v>
      </c>
      <c r="B574" s="325"/>
      <c r="C574" s="324" t="s">
        <v>14654</v>
      </c>
      <c r="D574" s="327" t="s">
        <v>72</v>
      </c>
      <c r="E574" s="329">
        <v>375.82</v>
      </c>
      <c r="F574" s="329">
        <v>114.63</v>
      </c>
      <c r="G574" s="329">
        <v>490.45</v>
      </c>
    </row>
    <row r="575" spans="1:7">
      <c r="A575" s="334" t="s">
        <v>959</v>
      </c>
      <c r="B575" s="334" t="s">
        <v>960</v>
      </c>
      <c r="C575" s="335"/>
      <c r="D575" s="336"/>
      <c r="E575" s="337"/>
      <c r="F575" s="337"/>
      <c r="G575" s="337"/>
    </row>
    <row r="576" spans="1:7">
      <c r="A576" s="315" t="s">
        <v>961</v>
      </c>
      <c r="B576" s="315" t="s">
        <v>962</v>
      </c>
      <c r="C576" s="316"/>
      <c r="D576" s="338"/>
      <c r="E576" s="339"/>
      <c r="F576" s="339"/>
      <c r="G576" s="339"/>
    </row>
    <row r="577" spans="1:7">
      <c r="A577" s="324" t="s">
        <v>963</v>
      </c>
      <c r="B577" s="325"/>
      <c r="C577" s="324" t="s">
        <v>964</v>
      </c>
      <c r="D577" s="327" t="s">
        <v>22</v>
      </c>
      <c r="E577" s="329">
        <v>20.96</v>
      </c>
      <c r="F577" s="329">
        <v>44.95</v>
      </c>
      <c r="G577" s="329">
        <v>65.91</v>
      </c>
    </row>
    <row r="578" spans="1:7">
      <c r="A578" s="324" t="s">
        <v>965</v>
      </c>
      <c r="B578" s="325"/>
      <c r="C578" s="324" t="s">
        <v>966</v>
      </c>
      <c r="D578" s="327" t="s">
        <v>22</v>
      </c>
      <c r="E578" s="329">
        <v>83.93</v>
      </c>
      <c r="F578" s="329">
        <v>51.88</v>
      </c>
      <c r="G578" s="329">
        <v>135.81</v>
      </c>
    </row>
    <row r="579" spans="1:7" ht="25.5">
      <c r="A579" s="324" t="s">
        <v>967</v>
      </c>
      <c r="B579" s="325"/>
      <c r="C579" s="324" t="s">
        <v>968</v>
      </c>
      <c r="D579" s="327" t="s">
        <v>22</v>
      </c>
      <c r="E579" s="329">
        <v>29.53</v>
      </c>
      <c r="F579" s="329">
        <v>41.49</v>
      </c>
      <c r="G579" s="329">
        <v>71.02</v>
      </c>
    </row>
    <row r="580" spans="1:7" ht="25.5">
      <c r="A580" s="324" t="s">
        <v>7248</v>
      </c>
      <c r="B580" s="325"/>
      <c r="C580" s="324" t="s">
        <v>14166</v>
      </c>
      <c r="D580" s="327" t="s">
        <v>22</v>
      </c>
      <c r="E580" s="329">
        <v>0</v>
      </c>
      <c r="F580" s="329">
        <v>5.33</v>
      </c>
      <c r="G580" s="329">
        <v>5.33</v>
      </c>
    </row>
    <row r="581" spans="1:7" ht="25.5">
      <c r="A581" s="324" t="s">
        <v>7249</v>
      </c>
      <c r="B581" s="325"/>
      <c r="C581" s="324" t="s">
        <v>13588</v>
      </c>
      <c r="D581" s="327" t="s">
        <v>22</v>
      </c>
      <c r="E581" s="329">
        <v>0</v>
      </c>
      <c r="F581" s="329">
        <v>6.33</v>
      </c>
      <c r="G581" s="329">
        <v>6.33</v>
      </c>
    </row>
    <row r="582" spans="1:7" ht="25.5">
      <c r="A582" s="330" t="s">
        <v>969</v>
      </c>
      <c r="B582" s="331" t="s">
        <v>970</v>
      </c>
      <c r="C582" s="330"/>
      <c r="D582" s="332"/>
      <c r="E582" s="333"/>
      <c r="F582" s="333"/>
      <c r="G582" s="333"/>
    </row>
    <row r="583" spans="1:7" ht="25.5">
      <c r="A583" s="324" t="s">
        <v>971</v>
      </c>
      <c r="B583" s="325"/>
      <c r="C583" s="324" t="s">
        <v>972</v>
      </c>
      <c r="D583" s="327" t="s">
        <v>22</v>
      </c>
      <c r="E583" s="329">
        <v>60.51</v>
      </c>
      <c r="F583" s="329">
        <v>48.41</v>
      </c>
      <c r="G583" s="329">
        <v>108.92</v>
      </c>
    </row>
    <row r="584" spans="1:7" ht="25.5">
      <c r="A584" s="324" t="s">
        <v>973</v>
      </c>
      <c r="B584" s="325"/>
      <c r="C584" s="324" t="s">
        <v>974</v>
      </c>
      <c r="D584" s="327" t="s">
        <v>22</v>
      </c>
      <c r="E584" s="329">
        <v>64.08</v>
      </c>
      <c r="F584" s="329">
        <v>48.41</v>
      </c>
      <c r="G584" s="329">
        <v>112.49</v>
      </c>
    </row>
    <row r="585" spans="1:7" ht="25.5">
      <c r="A585" s="324" t="s">
        <v>975</v>
      </c>
      <c r="B585" s="325"/>
      <c r="C585" s="324" t="s">
        <v>976</v>
      </c>
      <c r="D585" s="327" t="s">
        <v>22</v>
      </c>
      <c r="E585" s="329">
        <v>55.11</v>
      </c>
      <c r="F585" s="329">
        <v>86.46</v>
      </c>
      <c r="G585" s="329">
        <v>141.57</v>
      </c>
    </row>
    <row r="586" spans="1:7" ht="25.5">
      <c r="A586" s="324" t="s">
        <v>977</v>
      </c>
      <c r="B586" s="325"/>
      <c r="C586" s="324" t="s">
        <v>978</v>
      </c>
      <c r="D586" s="327" t="s">
        <v>22</v>
      </c>
      <c r="E586" s="329">
        <v>37.729999999999997</v>
      </c>
      <c r="F586" s="329">
        <v>46.68</v>
      </c>
      <c r="G586" s="329">
        <v>84.41</v>
      </c>
    </row>
    <row r="587" spans="1:7" ht="25.5">
      <c r="A587" s="324" t="s">
        <v>979</v>
      </c>
      <c r="B587" s="325"/>
      <c r="C587" s="324" t="s">
        <v>980</v>
      </c>
      <c r="D587" s="327" t="s">
        <v>22</v>
      </c>
      <c r="E587" s="329">
        <v>22.01</v>
      </c>
      <c r="F587" s="329">
        <v>38.04</v>
      </c>
      <c r="G587" s="329">
        <v>60.05</v>
      </c>
    </row>
    <row r="588" spans="1:7">
      <c r="A588" s="324" t="s">
        <v>981</v>
      </c>
      <c r="B588" s="325"/>
      <c r="C588" s="324" t="s">
        <v>13589</v>
      </c>
      <c r="D588" s="327" t="s">
        <v>22</v>
      </c>
      <c r="E588" s="329">
        <v>60.27</v>
      </c>
      <c r="F588" s="329">
        <v>75.66</v>
      </c>
      <c r="G588" s="329">
        <v>135.93</v>
      </c>
    </row>
    <row r="589" spans="1:7" ht="38.25">
      <c r="A589" s="324" t="s">
        <v>982</v>
      </c>
      <c r="B589" s="325"/>
      <c r="C589" s="324" t="s">
        <v>983</v>
      </c>
      <c r="D589" s="327" t="s">
        <v>22</v>
      </c>
      <c r="E589" s="329">
        <v>47.44</v>
      </c>
      <c r="F589" s="329">
        <v>29.78</v>
      </c>
      <c r="G589" s="329">
        <v>77.22</v>
      </c>
    </row>
    <row r="590" spans="1:7" ht="25.5">
      <c r="A590" s="324" t="s">
        <v>984</v>
      </c>
      <c r="B590" s="325"/>
      <c r="C590" s="324" t="s">
        <v>985</v>
      </c>
      <c r="D590" s="327" t="s">
        <v>22</v>
      </c>
      <c r="E590" s="329">
        <v>47.44</v>
      </c>
      <c r="F590" s="329">
        <v>53.09</v>
      </c>
      <c r="G590" s="329">
        <v>100.53</v>
      </c>
    </row>
    <row r="591" spans="1:7" ht="38.25">
      <c r="A591" s="324" t="s">
        <v>986</v>
      </c>
      <c r="B591" s="325"/>
      <c r="C591" s="324" t="s">
        <v>987</v>
      </c>
      <c r="D591" s="327" t="s">
        <v>22</v>
      </c>
      <c r="E591" s="329">
        <v>30.46</v>
      </c>
      <c r="F591" s="329">
        <v>91.14</v>
      </c>
      <c r="G591" s="329">
        <v>121.6</v>
      </c>
    </row>
    <row r="592" spans="1:7" ht="25.5">
      <c r="A592" s="330" t="s">
        <v>988</v>
      </c>
      <c r="B592" s="331" t="s">
        <v>989</v>
      </c>
      <c r="C592" s="330"/>
      <c r="D592" s="332"/>
      <c r="E592" s="333"/>
      <c r="F592" s="333"/>
      <c r="G592" s="333"/>
    </row>
    <row r="593" spans="1:7" ht="25.5">
      <c r="A593" s="324" t="s">
        <v>990</v>
      </c>
      <c r="B593" s="325"/>
      <c r="C593" s="324" t="s">
        <v>991</v>
      </c>
      <c r="D593" s="327" t="s">
        <v>47</v>
      </c>
      <c r="E593" s="329">
        <v>74.12</v>
      </c>
      <c r="F593" s="329">
        <v>8.2100000000000009</v>
      </c>
      <c r="G593" s="329">
        <v>82.33</v>
      </c>
    </row>
    <row r="594" spans="1:7" ht="25.5">
      <c r="A594" s="324" t="s">
        <v>992</v>
      </c>
      <c r="B594" s="325"/>
      <c r="C594" s="324" t="s">
        <v>993</v>
      </c>
      <c r="D594" s="327" t="s">
        <v>47</v>
      </c>
      <c r="E594" s="329">
        <v>90.68</v>
      </c>
      <c r="F594" s="329">
        <v>8.2100000000000009</v>
      </c>
      <c r="G594" s="329">
        <v>98.89</v>
      </c>
    </row>
    <row r="595" spans="1:7" ht="25.5">
      <c r="A595" s="324" t="s">
        <v>994</v>
      </c>
      <c r="B595" s="325"/>
      <c r="C595" s="324" t="s">
        <v>995</v>
      </c>
      <c r="D595" s="327" t="s">
        <v>47</v>
      </c>
      <c r="E595" s="329">
        <v>111.28</v>
      </c>
      <c r="F595" s="329">
        <v>8.2100000000000009</v>
      </c>
      <c r="G595" s="329">
        <v>119.49</v>
      </c>
    </row>
    <row r="596" spans="1:7" ht="25.5">
      <c r="A596" s="324" t="s">
        <v>996</v>
      </c>
      <c r="B596" s="325"/>
      <c r="C596" s="324" t="s">
        <v>997</v>
      </c>
      <c r="D596" s="327" t="s">
        <v>47</v>
      </c>
      <c r="E596" s="329">
        <v>130.01</v>
      </c>
      <c r="F596" s="329">
        <v>8.2100000000000009</v>
      </c>
      <c r="G596" s="329">
        <v>138.22</v>
      </c>
    </row>
    <row r="597" spans="1:7" ht="25.5">
      <c r="A597" s="324" t="s">
        <v>998</v>
      </c>
      <c r="B597" s="325"/>
      <c r="C597" s="324" t="s">
        <v>999</v>
      </c>
      <c r="D597" s="327" t="s">
        <v>47</v>
      </c>
      <c r="E597" s="329">
        <v>138.55000000000001</v>
      </c>
      <c r="F597" s="329">
        <v>8.2100000000000009</v>
      </c>
      <c r="G597" s="329">
        <v>146.76</v>
      </c>
    </row>
    <row r="598" spans="1:7" ht="25.5">
      <c r="A598" s="330" t="s">
        <v>1000</v>
      </c>
      <c r="B598" s="331" t="s">
        <v>1001</v>
      </c>
      <c r="C598" s="330"/>
      <c r="D598" s="332"/>
      <c r="E598" s="333"/>
      <c r="F598" s="333"/>
      <c r="G598" s="333"/>
    </row>
    <row r="599" spans="1:7" ht="38.25">
      <c r="A599" s="324" t="s">
        <v>1002</v>
      </c>
      <c r="B599" s="325"/>
      <c r="C599" s="324" t="s">
        <v>1003</v>
      </c>
      <c r="D599" s="327" t="s">
        <v>72</v>
      </c>
      <c r="E599" s="329">
        <v>250.55</v>
      </c>
      <c r="F599" s="329">
        <v>60.52</v>
      </c>
      <c r="G599" s="329">
        <v>311.07</v>
      </c>
    </row>
    <row r="600" spans="1:7">
      <c r="A600" s="334" t="s">
        <v>1004</v>
      </c>
      <c r="B600" s="334" t="s">
        <v>1005</v>
      </c>
      <c r="C600" s="335"/>
      <c r="D600" s="336"/>
      <c r="E600" s="337"/>
      <c r="F600" s="337"/>
      <c r="G600" s="337"/>
    </row>
    <row r="601" spans="1:7">
      <c r="A601" s="315" t="s">
        <v>1006</v>
      </c>
      <c r="B601" s="315" t="s">
        <v>1007</v>
      </c>
      <c r="C601" s="316"/>
      <c r="D601" s="338"/>
      <c r="E601" s="339"/>
      <c r="F601" s="339"/>
      <c r="G601" s="339"/>
    </row>
    <row r="602" spans="1:7" ht="25.5">
      <c r="A602" s="324" t="s">
        <v>1008</v>
      </c>
      <c r="B602" s="325"/>
      <c r="C602" s="324" t="s">
        <v>1009</v>
      </c>
      <c r="D602" s="327" t="s">
        <v>424</v>
      </c>
      <c r="E602" s="329">
        <v>5.33</v>
      </c>
      <c r="F602" s="329">
        <v>2</v>
      </c>
      <c r="G602" s="329">
        <v>7.33</v>
      </c>
    </row>
    <row r="603" spans="1:7" ht="25.5">
      <c r="A603" s="324" t="s">
        <v>1010</v>
      </c>
      <c r="B603" s="325"/>
      <c r="C603" s="324" t="s">
        <v>13590</v>
      </c>
      <c r="D603" s="327" t="s">
        <v>424</v>
      </c>
      <c r="E603" s="329">
        <v>4.83</v>
      </c>
      <c r="F603" s="329">
        <v>2</v>
      </c>
      <c r="G603" s="329">
        <v>6.83</v>
      </c>
    </row>
    <row r="604" spans="1:7" ht="25.5">
      <c r="A604" s="324" t="s">
        <v>1011</v>
      </c>
      <c r="B604" s="325"/>
      <c r="C604" s="324" t="s">
        <v>13591</v>
      </c>
      <c r="D604" s="327" t="s">
        <v>424</v>
      </c>
      <c r="E604" s="329">
        <v>5.52</v>
      </c>
      <c r="F604" s="329">
        <v>2</v>
      </c>
      <c r="G604" s="329">
        <v>7.52</v>
      </c>
    </row>
    <row r="605" spans="1:7" ht="25.5">
      <c r="A605" s="330" t="s">
        <v>1012</v>
      </c>
      <c r="B605" s="331" t="s">
        <v>1013</v>
      </c>
      <c r="C605" s="330"/>
      <c r="D605" s="332"/>
      <c r="E605" s="333"/>
      <c r="F605" s="333"/>
      <c r="G605" s="333"/>
    </row>
    <row r="606" spans="1:7">
      <c r="A606" s="324" t="s">
        <v>1014</v>
      </c>
      <c r="B606" s="325"/>
      <c r="C606" s="324" t="s">
        <v>1015</v>
      </c>
      <c r="D606" s="327" t="s">
        <v>424</v>
      </c>
      <c r="E606" s="329">
        <v>6.28</v>
      </c>
      <c r="F606" s="329">
        <v>1.01</v>
      </c>
      <c r="G606" s="329">
        <v>7.29</v>
      </c>
    </row>
    <row r="607" spans="1:7">
      <c r="A607" s="334" t="s">
        <v>1016</v>
      </c>
      <c r="B607" s="334" t="s">
        <v>1017</v>
      </c>
      <c r="C607" s="335"/>
      <c r="D607" s="336"/>
      <c r="E607" s="337"/>
      <c r="F607" s="337"/>
      <c r="G607" s="337"/>
    </row>
    <row r="608" spans="1:7">
      <c r="A608" s="315" t="s">
        <v>1018</v>
      </c>
      <c r="B608" s="315" t="s">
        <v>1019</v>
      </c>
      <c r="C608" s="316"/>
      <c r="D608" s="338"/>
      <c r="E608" s="339"/>
      <c r="F608" s="339"/>
      <c r="G608" s="339"/>
    </row>
    <row r="609" spans="1:7">
      <c r="A609" s="324" t="s">
        <v>1020</v>
      </c>
      <c r="B609" s="325"/>
      <c r="C609" s="324" t="s">
        <v>14655</v>
      </c>
      <c r="D609" s="327" t="s">
        <v>72</v>
      </c>
      <c r="E609" s="329">
        <v>268.64</v>
      </c>
      <c r="F609" s="329">
        <v>0</v>
      </c>
      <c r="G609" s="329">
        <v>268.64</v>
      </c>
    </row>
    <row r="610" spans="1:7">
      <c r="A610" s="324" t="s">
        <v>1021</v>
      </c>
      <c r="B610" s="325"/>
      <c r="C610" s="324" t="s">
        <v>14656</v>
      </c>
      <c r="D610" s="327" t="s">
        <v>72</v>
      </c>
      <c r="E610" s="329">
        <v>279.29000000000002</v>
      </c>
      <c r="F610" s="329">
        <v>0</v>
      </c>
      <c r="G610" s="329">
        <v>279.29000000000002</v>
      </c>
    </row>
    <row r="611" spans="1:7">
      <c r="A611" s="324" t="s">
        <v>1022</v>
      </c>
      <c r="B611" s="325"/>
      <c r="C611" s="324" t="s">
        <v>14657</v>
      </c>
      <c r="D611" s="327" t="s">
        <v>72</v>
      </c>
      <c r="E611" s="329">
        <v>290.36</v>
      </c>
      <c r="F611" s="329">
        <v>0</v>
      </c>
      <c r="G611" s="329">
        <v>290.36</v>
      </c>
    </row>
    <row r="612" spans="1:7">
      <c r="A612" s="324" t="s">
        <v>1023</v>
      </c>
      <c r="B612" s="325"/>
      <c r="C612" s="324" t="s">
        <v>14658</v>
      </c>
      <c r="D612" s="327" t="s">
        <v>72</v>
      </c>
      <c r="E612" s="329">
        <v>301.85000000000002</v>
      </c>
      <c r="F612" s="329">
        <v>0</v>
      </c>
      <c r="G612" s="329">
        <v>301.85000000000002</v>
      </c>
    </row>
    <row r="613" spans="1:7">
      <c r="A613" s="324" t="s">
        <v>1024</v>
      </c>
      <c r="B613" s="325"/>
      <c r="C613" s="324" t="s">
        <v>14659</v>
      </c>
      <c r="D613" s="327" t="s">
        <v>72</v>
      </c>
      <c r="E613" s="329">
        <v>313.82</v>
      </c>
      <c r="F613" s="329">
        <v>0</v>
      </c>
      <c r="G613" s="329">
        <v>313.82</v>
      </c>
    </row>
    <row r="614" spans="1:7" ht="25.5">
      <c r="A614" s="324" t="s">
        <v>1025</v>
      </c>
      <c r="B614" s="325"/>
      <c r="C614" s="324" t="s">
        <v>14660</v>
      </c>
      <c r="D614" s="327" t="s">
        <v>72</v>
      </c>
      <c r="E614" s="329">
        <v>302.69</v>
      </c>
      <c r="F614" s="329">
        <v>0</v>
      </c>
      <c r="G614" s="329">
        <v>302.69</v>
      </c>
    </row>
    <row r="615" spans="1:7" ht="25.5">
      <c r="A615" s="324" t="s">
        <v>1026</v>
      </c>
      <c r="B615" s="325"/>
      <c r="C615" s="324" t="s">
        <v>14661</v>
      </c>
      <c r="D615" s="327" t="s">
        <v>72</v>
      </c>
      <c r="E615" s="329">
        <v>313.37</v>
      </c>
      <c r="F615" s="329">
        <v>0</v>
      </c>
      <c r="G615" s="329">
        <v>313.37</v>
      </c>
    </row>
    <row r="616" spans="1:7" ht="25.5">
      <c r="A616" s="324" t="s">
        <v>1027</v>
      </c>
      <c r="B616" s="325"/>
      <c r="C616" s="324" t="s">
        <v>14662</v>
      </c>
      <c r="D616" s="327" t="s">
        <v>72</v>
      </c>
      <c r="E616" s="329">
        <v>324.47000000000003</v>
      </c>
      <c r="F616" s="329">
        <v>0</v>
      </c>
      <c r="G616" s="329">
        <v>324.47000000000003</v>
      </c>
    </row>
    <row r="617" spans="1:7" ht="25.5">
      <c r="A617" s="324" t="s">
        <v>1028</v>
      </c>
      <c r="B617" s="325"/>
      <c r="C617" s="324" t="s">
        <v>14663</v>
      </c>
      <c r="D617" s="327" t="s">
        <v>72</v>
      </c>
      <c r="E617" s="329">
        <v>336.02</v>
      </c>
      <c r="F617" s="329">
        <v>0</v>
      </c>
      <c r="G617" s="329">
        <v>336.02</v>
      </c>
    </row>
    <row r="618" spans="1:7" ht="25.5">
      <c r="A618" s="324" t="s">
        <v>1029</v>
      </c>
      <c r="B618" s="325"/>
      <c r="C618" s="324" t="s">
        <v>14664</v>
      </c>
      <c r="D618" s="327" t="s">
        <v>72</v>
      </c>
      <c r="E618" s="329">
        <v>348.02</v>
      </c>
      <c r="F618" s="329">
        <v>0</v>
      </c>
      <c r="G618" s="329">
        <v>348.02</v>
      </c>
    </row>
    <row r="619" spans="1:7" ht="25.5">
      <c r="A619" s="324" t="s">
        <v>1030</v>
      </c>
      <c r="B619" s="325"/>
      <c r="C619" s="324" t="s">
        <v>14665</v>
      </c>
      <c r="D619" s="327" t="s">
        <v>72</v>
      </c>
      <c r="E619" s="329">
        <v>320.89</v>
      </c>
      <c r="F619" s="329">
        <v>0</v>
      </c>
      <c r="G619" s="329">
        <v>320.89</v>
      </c>
    </row>
    <row r="620" spans="1:7" ht="25.5">
      <c r="A620" s="324" t="s">
        <v>1031</v>
      </c>
      <c r="B620" s="325"/>
      <c r="C620" s="324" t="s">
        <v>14666</v>
      </c>
      <c r="D620" s="327" t="s">
        <v>72</v>
      </c>
      <c r="E620" s="329">
        <v>328.37</v>
      </c>
      <c r="F620" s="329">
        <v>0</v>
      </c>
      <c r="G620" s="329">
        <v>328.37</v>
      </c>
    </row>
    <row r="621" spans="1:7" ht="25.5">
      <c r="A621" s="330" t="s">
        <v>1032</v>
      </c>
      <c r="B621" s="331" t="s">
        <v>1033</v>
      </c>
      <c r="C621" s="330"/>
      <c r="D621" s="332"/>
      <c r="E621" s="333"/>
      <c r="F621" s="333"/>
      <c r="G621" s="333"/>
    </row>
    <row r="622" spans="1:7" ht="25.5">
      <c r="A622" s="324" t="s">
        <v>1034</v>
      </c>
      <c r="B622" s="325"/>
      <c r="C622" s="324" t="s">
        <v>1035</v>
      </c>
      <c r="D622" s="327" t="s">
        <v>72</v>
      </c>
      <c r="E622" s="329">
        <v>276.68</v>
      </c>
      <c r="F622" s="329">
        <v>0</v>
      </c>
      <c r="G622" s="329">
        <v>276.68</v>
      </c>
    </row>
    <row r="623" spans="1:7" ht="25.5">
      <c r="A623" s="324" t="s">
        <v>1036</v>
      </c>
      <c r="B623" s="325"/>
      <c r="C623" s="324" t="s">
        <v>1037</v>
      </c>
      <c r="D623" s="327" t="s">
        <v>72</v>
      </c>
      <c r="E623" s="329">
        <v>288.69</v>
      </c>
      <c r="F623" s="329">
        <v>0</v>
      </c>
      <c r="G623" s="329">
        <v>288.69</v>
      </c>
    </row>
    <row r="624" spans="1:7" ht="25.5">
      <c r="A624" s="324" t="s">
        <v>1038</v>
      </c>
      <c r="B624" s="325"/>
      <c r="C624" s="324" t="s">
        <v>1039</v>
      </c>
      <c r="D624" s="327" t="s">
        <v>72</v>
      </c>
      <c r="E624" s="329">
        <v>303.27999999999997</v>
      </c>
      <c r="F624" s="329">
        <v>0</v>
      </c>
      <c r="G624" s="329">
        <v>303.27999999999997</v>
      </c>
    </row>
    <row r="625" spans="1:7" ht="25.5">
      <c r="A625" s="330" t="s">
        <v>1040</v>
      </c>
      <c r="B625" s="331" t="s">
        <v>1041</v>
      </c>
      <c r="C625" s="330"/>
      <c r="D625" s="332"/>
      <c r="E625" s="333"/>
      <c r="F625" s="333"/>
      <c r="G625" s="333"/>
    </row>
    <row r="626" spans="1:7">
      <c r="A626" s="324" t="s">
        <v>1042</v>
      </c>
      <c r="B626" s="325"/>
      <c r="C626" s="324" t="s">
        <v>14667</v>
      </c>
      <c r="D626" s="327" t="s">
        <v>72</v>
      </c>
      <c r="E626" s="329">
        <v>235.23</v>
      </c>
      <c r="F626" s="329">
        <v>93.6</v>
      </c>
      <c r="G626" s="329">
        <v>328.83</v>
      </c>
    </row>
    <row r="627" spans="1:7">
      <c r="A627" s="324" t="s">
        <v>1043</v>
      </c>
      <c r="B627" s="325"/>
      <c r="C627" s="324" t="s">
        <v>14668</v>
      </c>
      <c r="D627" s="327" t="s">
        <v>72</v>
      </c>
      <c r="E627" s="329">
        <v>269.51</v>
      </c>
      <c r="F627" s="329">
        <v>93.6</v>
      </c>
      <c r="G627" s="329">
        <v>363.11</v>
      </c>
    </row>
    <row r="628" spans="1:7" ht="25.5">
      <c r="A628" s="330" t="s">
        <v>1044</v>
      </c>
      <c r="B628" s="331" t="s">
        <v>1045</v>
      </c>
      <c r="C628" s="330"/>
      <c r="D628" s="332"/>
      <c r="E628" s="333"/>
      <c r="F628" s="333"/>
      <c r="G628" s="333"/>
    </row>
    <row r="629" spans="1:7" ht="25.5">
      <c r="A629" s="324" t="s">
        <v>1046</v>
      </c>
      <c r="B629" s="325"/>
      <c r="C629" s="324" t="s">
        <v>1047</v>
      </c>
      <c r="D629" s="327" t="s">
        <v>72</v>
      </c>
      <c r="E629" s="329">
        <v>187.7</v>
      </c>
      <c r="F629" s="329">
        <v>39</v>
      </c>
      <c r="G629" s="329">
        <v>226.7</v>
      </c>
    </row>
    <row r="630" spans="1:7" ht="25.5">
      <c r="A630" s="324" t="s">
        <v>1048</v>
      </c>
      <c r="B630" s="325"/>
      <c r="C630" s="324" t="s">
        <v>1049</v>
      </c>
      <c r="D630" s="327" t="s">
        <v>72</v>
      </c>
      <c r="E630" s="329">
        <v>207.7</v>
      </c>
      <c r="F630" s="329">
        <v>39</v>
      </c>
      <c r="G630" s="329">
        <v>246.7</v>
      </c>
    </row>
    <row r="631" spans="1:7" ht="25.5">
      <c r="A631" s="324" t="s">
        <v>1050</v>
      </c>
      <c r="B631" s="325"/>
      <c r="C631" s="324" t="s">
        <v>1051</v>
      </c>
      <c r="D631" s="327" t="s">
        <v>72</v>
      </c>
      <c r="E631" s="329">
        <v>249.74</v>
      </c>
      <c r="F631" s="329">
        <v>39</v>
      </c>
      <c r="G631" s="329">
        <v>288.74</v>
      </c>
    </row>
    <row r="632" spans="1:7" ht="25.5">
      <c r="A632" s="330" t="s">
        <v>1052</v>
      </c>
      <c r="B632" s="331" t="s">
        <v>1053</v>
      </c>
      <c r="C632" s="330"/>
      <c r="D632" s="332"/>
      <c r="E632" s="333"/>
      <c r="F632" s="333"/>
      <c r="G632" s="333"/>
    </row>
    <row r="633" spans="1:7">
      <c r="A633" s="324" t="s">
        <v>1054</v>
      </c>
      <c r="B633" s="325"/>
      <c r="C633" s="324" t="s">
        <v>1055</v>
      </c>
      <c r="D633" s="327" t="s">
        <v>72</v>
      </c>
      <c r="E633" s="329">
        <v>50.03</v>
      </c>
      <c r="F633" s="329">
        <v>39</v>
      </c>
      <c r="G633" s="329">
        <v>89.03</v>
      </c>
    </row>
    <row r="634" spans="1:7" ht="25.5">
      <c r="A634" s="324" t="s">
        <v>1056</v>
      </c>
      <c r="B634" s="325"/>
      <c r="C634" s="324" t="s">
        <v>1057</v>
      </c>
      <c r="D634" s="327" t="s">
        <v>72</v>
      </c>
      <c r="E634" s="329">
        <v>3242.03</v>
      </c>
      <c r="F634" s="329">
        <v>43.74</v>
      </c>
      <c r="G634" s="329">
        <v>3285.77</v>
      </c>
    </row>
    <row r="635" spans="1:7">
      <c r="A635" s="324" t="s">
        <v>1058</v>
      </c>
      <c r="B635" s="325"/>
      <c r="C635" s="324" t="s">
        <v>1059</v>
      </c>
      <c r="D635" s="327" t="s">
        <v>72</v>
      </c>
      <c r="E635" s="329">
        <v>216.33</v>
      </c>
      <c r="F635" s="329">
        <v>43.74</v>
      </c>
      <c r="G635" s="329">
        <v>260.07</v>
      </c>
    </row>
    <row r="636" spans="1:7" ht="38.25">
      <c r="A636" s="324" t="s">
        <v>1060</v>
      </c>
      <c r="B636" s="325"/>
      <c r="C636" s="324" t="s">
        <v>14669</v>
      </c>
      <c r="D636" s="327" t="s">
        <v>72</v>
      </c>
      <c r="E636" s="329">
        <v>215.73</v>
      </c>
      <c r="F636" s="329">
        <v>287.56</v>
      </c>
      <c r="G636" s="329">
        <v>503.29</v>
      </c>
    </row>
    <row r="637" spans="1:7" ht="25.5">
      <c r="A637" s="324" t="s">
        <v>1061</v>
      </c>
      <c r="B637" s="325"/>
      <c r="C637" s="324" t="s">
        <v>1062</v>
      </c>
      <c r="D637" s="327" t="s">
        <v>72</v>
      </c>
      <c r="E637" s="329">
        <v>1315.28</v>
      </c>
      <c r="F637" s="329">
        <v>526.24</v>
      </c>
      <c r="G637" s="329">
        <v>1841.52</v>
      </c>
    </row>
    <row r="638" spans="1:7" ht="25.5">
      <c r="A638" s="330" t="s">
        <v>1063</v>
      </c>
      <c r="B638" s="331" t="s">
        <v>1064</v>
      </c>
      <c r="C638" s="330"/>
      <c r="D638" s="332"/>
      <c r="E638" s="333"/>
      <c r="F638" s="333"/>
      <c r="G638" s="333"/>
    </row>
    <row r="639" spans="1:7" ht="25.5">
      <c r="A639" s="324" t="s">
        <v>1065</v>
      </c>
      <c r="B639" s="325"/>
      <c r="C639" s="324" t="s">
        <v>1066</v>
      </c>
      <c r="D639" s="327" t="s">
        <v>72</v>
      </c>
      <c r="E639" s="329">
        <v>0</v>
      </c>
      <c r="F639" s="329">
        <v>65.78</v>
      </c>
      <c r="G639" s="329">
        <v>65.78</v>
      </c>
    </row>
    <row r="640" spans="1:7" ht="25.5">
      <c r="A640" s="324" t="s">
        <v>1067</v>
      </c>
      <c r="B640" s="325"/>
      <c r="C640" s="324" t="s">
        <v>1068</v>
      </c>
      <c r="D640" s="327" t="s">
        <v>72</v>
      </c>
      <c r="E640" s="329">
        <v>0</v>
      </c>
      <c r="F640" s="329">
        <v>131.56</v>
      </c>
      <c r="G640" s="329">
        <v>131.56</v>
      </c>
    </row>
    <row r="641" spans="1:7" ht="25.5">
      <c r="A641" s="324" t="s">
        <v>1069</v>
      </c>
      <c r="B641" s="325"/>
      <c r="C641" s="324" t="s">
        <v>1070</v>
      </c>
      <c r="D641" s="327" t="s">
        <v>72</v>
      </c>
      <c r="E641" s="329">
        <v>0</v>
      </c>
      <c r="F641" s="329">
        <v>90.88</v>
      </c>
      <c r="G641" s="329">
        <v>90.88</v>
      </c>
    </row>
    <row r="642" spans="1:7" ht="25.5">
      <c r="A642" s="324" t="s">
        <v>1071</v>
      </c>
      <c r="B642" s="325"/>
      <c r="C642" s="324" t="s">
        <v>1072</v>
      </c>
      <c r="D642" s="327" t="s">
        <v>72</v>
      </c>
      <c r="E642" s="329">
        <v>32.24</v>
      </c>
      <c r="F642" s="329">
        <v>100.36</v>
      </c>
      <c r="G642" s="329">
        <v>132.6</v>
      </c>
    </row>
    <row r="643" spans="1:7" ht="25.5">
      <c r="A643" s="324" t="s">
        <v>1073</v>
      </c>
      <c r="B643" s="325"/>
      <c r="C643" s="324" t="s">
        <v>1074</v>
      </c>
      <c r="D643" s="327" t="s">
        <v>22</v>
      </c>
      <c r="E643" s="329">
        <v>13.52</v>
      </c>
      <c r="F643" s="329">
        <v>0</v>
      </c>
      <c r="G643" s="329">
        <v>13.52</v>
      </c>
    </row>
    <row r="644" spans="1:7" ht="25.5">
      <c r="A644" s="330" t="s">
        <v>1075</v>
      </c>
      <c r="B644" s="331" t="s">
        <v>7250</v>
      </c>
      <c r="C644" s="330"/>
      <c r="D644" s="332"/>
      <c r="E644" s="333"/>
      <c r="F644" s="333"/>
      <c r="G644" s="333"/>
    </row>
    <row r="645" spans="1:7">
      <c r="A645" s="324" t="s">
        <v>1076</v>
      </c>
      <c r="B645" s="325"/>
      <c r="C645" s="324" t="s">
        <v>1077</v>
      </c>
      <c r="D645" s="327" t="s">
        <v>72</v>
      </c>
      <c r="E645" s="329">
        <v>99.95</v>
      </c>
      <c r="F645" s="329">
        <v>54.6</v>
      </c>
      <c r="G645" s="329">
        <v>154.55000000000001</v>
      </c>
    </row>
    <row r="646" spans="1:7">
      <c r="A646" s="324" t="s">
        <v>1078</v>
      </c>
      <c r="B646" s="325"/>
      <c r="C646" s="324" t="s">
        <v>1079</v>
      </c>
      <c r="D646" s="327" t="s">
        <v>72</v>
      </c>
      <c r="E646" s="329">
        <v>92.28</v>
      </c>
      <c r="F646" s="329">
        <v>23.4</v>
      </c>
      <c r="G646" s="329">
        <v>115.68</v>
      </c>
    </row>
    <row r="647" spans="1:7">
      <c r="A647" s="324" t="s">
        <v>1080</v>
      </c>
      <c r="B647" s="325"/>
      <c r="C647" s="324" t="s">
        <v>1081</v>
      </c>
      <c r="D647" s="327" t="s">
        <v>22</v>
      </c>
      <c r="E647" s="329">
        <v>1.64</v>
      </c>
      <c r="F647" s="329">
        <v>0.47</v>
      </c>
      <c r="G647" s="329">
        <v>2.11</v>
      </c>
    </row>
    <row r="648" spans="1:7" ht="25.5">
      <c r="A648" s="324" t="s">
        <v>1082</v>
      </c>
      <c r="B648" s="325"/>
      <c r="C648" s="324" t="s">
        <v>1083</v>
      </c>
      <c r="D648" s="327" t="s">
        <v>72</v>
      </c>
      <c r="E648" s="329">
        <v>315.73</v>
      </c>
      <c r="F648" s="329">
        <v>40.700000000000003</v>
      </c>
      <c r="G648" s="329">
        <v>356.43</v>
      </c>
    </row>
    <row r="649" spans="1:7" ht="25.5">
      <c r="A649" s="324" t="s">
        <v>1084</v>
      </c>
      <c r="B649" s="325"/>
      <c r="C649" s="324" t="s">
        <v>1085</v>
      </c>
      <c r="D649" s="327" t="s">
        <v>72</v>
      </c>
      <c r="E649" s="329">
        <v>160.13</v>
      </c>
      <c r="F649" s="329">
        <v>31.2</v>
      </c>
      <c r="G649" s="329">
        <v>191.33</v>
      </c>
    </row>
    <row r="650" spans="1:7" ht="25.5">
      <c r="A650" s="324" t="s">
        <v>1086</v>
      </c>
      <c r="B650" s="325"/>
      <c r="C650" s="324" t="s">
        <v>1087</v>
      </c>
      <c r="D650" s="327" t="s">
        <v>72</v>
      </c>
      <c r="E650" s="329">
        <v>0</v>
      </c>
      <c r="F650" s="329">
        <v>31.2</v>
      </c>
      <c r="G650" s="329">
        <v>31.2</v>
      </c>
    </row>
    <row r="651" spans="1:7">
      <c r="A651" s="324" t="s">
        <v>1088</v>
      </c>
      <c r="B651" s="325"/>
      <c r="C651" s="324" t="s">
        <v>1089</v>
      </c>
      <c r="D651" s="327" t="s">
        <v>72</v>
      </c>
      <c r="E651" s="329">
        <v>110.06</v>
      </c>
      <c r="F651" s="329">
        <v>15.6</v>
      </c>
      <c r="G651" s="329">
        <v>125.66</v>
      </c>
    </row>
    <row r="652" spans="1:7">
      <c r="A652" s="324" t="s">
        <v>1090</v>
      </c>
      <c r="B652" s="325"/>
      <c r="C652" s="324" t="s">
        <v>1091</v>
      </c>
      <c r="D652" s="327" t="s">
        <v>72</v>
      </c>
      <c r="E652" s="329">
        <v>93.16</v>
      </c>
      <c r="F652" s="329">
        <v>46.8</v>
      </c>
      <c r="G652" s="329">
        <v>139.96</v>
      </c>
    </row>
    <row r="653" spans="1:7">
      <c r="A653" s="324" t="s">
        <v>1092</v>
      </c>
      <c r="B653" s="325"/>
      <c r="C653" s="324" t="s">
        <v>1093</v>
      </c>
      <c r="D653" s="327" t="s">
        <v>72</v>
      </c>
      <c r="E653" s="329">
        <v>99.95</v>
      </c>
      <c r="F653" s="329">
        <v>73.58</v>
      </c>
      <c r="G653" s="329">
        <v>173.53</v>
      </c>
    </row>
    <row r="654" spans="1:7">
      <c r="A654" s="324" t="s">
        <v>1094</v>
      </c>
      <c r="B654" s="325"/>
      <c r="C654" s="324" t="s">
        <v>1095</v>
      </c>
      <c r="D654" s="327" t="s">
        <v>72</v>
      </c>
      <c r="E654" s="329">
        <v>109.61</v>
      </c>
      <c r="F654" s="329">
        <v>0.16</v>
      </c>
      <c r="G654" s="329">
        <v>109.77</v>
      </c>
    </row>
    <row r="655" spans="1:7" ht="25.5">
      <c r="A655" s="324" t="s">
        <v>1096</v>
      </c>
      <c r="B655" s="325"/>
      <c r="C655" s="324" t="s">
        <v>1097</v>
      </c>
      <c r="D655" s="327" t="s">
        <v>72</v>
      </c>
      <c r="E655" s="329">
        <v>217.4</v>
      </c>
      <c r="F655" s="329">
        <v>12.48</v>
      </c>
      <c r="G655" s="329">
        <v>229.88</v>
      </c>
    </row>
    <row r="656" spans="1:7" ht="25.5">
      <c r="A656" s="330" t="s">
        <v>1098</v>
      </c>
      <c r="B656" s="331" t="s">
        <v>1099</v>
      </c>
      <c r="C656" s="330"/>
      <c r="D656" s="332"/>
      <c r="E656" s="333"/>
      <c r="F656" s="333"/>
      <c r="G656" s="333"/>
    </row>
    <row r="657" spans="1:7" ht="25.5">
      <c r="A657" s="324" t="s">
        <v>1100</v>
      </c>
      <c r="B657" s="325"/>
      <c r="C657" s="324" t="s">
        <v>1101</v>
      </c>
      <c r="D657" s="327" t="s">
        <v>22</v>
      </c>
      <c r="E657" s="329">
        <v>1.02</v>
      </c>
      <c r="F657" s="329">
        <v>3.9</v>
      </c>
      <c r="G657" s="329">
        <v>4.92</v>
      </c>
    </row>
    <row r="658" spans="1:7" ht="25.5">
      <c r="A658" s="324" t="s">
        <v>1102</v>
      </c>
      <c r="B658" s="325"/>
      <c r="C658" s="324" t="s">
        <v>1103</v>
      </c>
      <c r="D658" s="327" t="s">
        <v>47</v>
      </c>
      <c r="E658" s="329">
        <v>11.95</v>
      </c>
      <c r="F658" s="329">
        <v>0</v>
      </c>
      <c r="G658" s="329">
        <v>11.95</v>
      </c>
    </row>
    <row r="659" spans="1:7">
      <c r="A659" s="324" t="s">
        <v>1104</v>
      </c>
      <c r="B659" s="325"/>
      <c r="C659" s="324" t="s">
        <v>1105</v>
      </c>
      <c r="D659" s="327" t="s">
        <v>22</v>
      </c>
      <c r="E659" s="329">
        <v>2.4</v>
      </c>
      <c r="F659" s="329">
        <v>3.9</v>
      </c>
      <c r="G659" s="329">
        <v>6.3</v>
      </c>
    </row>
    <row r="660" spans="1:7" ht="25.5">
      <c r="A660" s="324" t="s">
        <v>1106</v>
      </c>
      <c r="B660" s="325"/>
      <c r="C660" s="324" t="s">
        <v>1107</v>
      </c>
      <c r="D660" s="327" t="s">
        <v>72</v>
      </c>
      <c r="E660" s="329">
        <v>6668.11</v>
      </c>
      <c r="F660" s="329">
        <v>1354.6</v>
      </c>
      <c r="G660" s="329">
        <v>8022.71</v>
      </c>
    </row>
    <row r="661" spans="1:7" ht="25.5">
      <c r="A661" s="324" t="s">
        <v>1108</v>
      </c>
      <c r="B661" s="325"/>
      <c r="C661" s="324" t="s">
        <v>1109</v>
      </c>
      <c r="D661" s="327" t="s">
        <v>47</v>
      </c>
      <c r="E661" s="329">
        <v>87.88</v>
      </c>
      <c r="F661" s="329">
        <v>103.74</v>
      </c>
      <c r="G661" s="329">
        <v>191.62</v>
      </c>
    </row>
    <row r="662" spans="1:7">
      <c r="A662" s="334" t="s">
        <v>1110</v>
      </c>
      <c r="B662" s="334" t="s">
        <v>1111</v>
      </c>
      <c r="C662" s="335"/>
      <c r="D662" s="336"/>
      <c r="E662" s="337"/>
      <c r="F662" s="337"/>
      <c r="G662" s="337"/>
    </row>
    <row r="663" spans="1:7">
      <c r="A663" s="315" t="s">
        <v>1112</v>
      </c>
      <c r="B663" s="315" t="s">
        <v>1113</v>
      </c>
      <c r="C663" s="316"/>
      <c r="D663" s="338"/>
      <c r="E663" s="339"/>
      <c r="F663" s="339"/>
      <c r="G663" s="339"/>
    </row>
    <row r="664" spans="1:7" ht="25.5">
      <c r="A664" s="324" t="s">
        <v>1114</v>
      </c>
      <c r="B664" s="325"/>
      <c r="C664" s="324" t="s">
        <v>1115</v>
      </c>
      <c r="D664" s="327" t="s">
        <v>47</v>
      </c>
      <c r="E664" s="329">
        <v>12.93</v>
      </c>
      <c r="F664" s="329">
        <v>36.409999999999997</v>
      </c>
      <c r="G664" s="329">
        <v>49.34</v>
      </c>
    </row>
    <row r="665" spans="1:7" ht="25.5">
      <c r="A665" s="324" t="s">
        <v>1116</v>
      </c>
      <c r="B665" s="325"/>
      <c r="C665" s="324" t="s">
        <v>1117</v>
      </c>
      <c r="D665" s="327" t="s">
        <v>47</v>
      </c>
      <c r="E665" s="329">
        <v>17.84</v>
      </c>
      <c r="F665" s="329">
        <v>38.99</v>
      </c>
      <c r="G665" s="329">
        <v>56.83</v>
      </c>
    </row>
    <row r="666" spans="1:7" ht="25.5">
      <c r="A666" s="324" t="s">
        <v>1118</v>
      </c>
      <c r="B666" s="325"/>
      <c r="C666" s="324" t="s">
        <v>1119</v>
      </c>
      <c r="D666" s="327" t="s">
        <v>47</v>
      </c>
      <c r="E666" s="329">
        <v>25.13</v>
      </c>
      <c r="F666" s="329">
        <v>42.5</v>
      </c>
      <c r="G666" s="329">
        <v>67.63</v>
      </c>
    </row>
    <row r="667" spans="1:7" ht="25.5">
      <c r="A667" s="330" t="s">
        <v>1120</v>
      </c>
      <c r="B667" s="331" t="s">
        <v>1121</v>
      </c>
      <c r="C667" s="330"/>
      <c r="D667" s="332"/>
      <c r="E667" s="333"/>
      <c r="F667" s="333"/>
      <c r="G667" s="333"/>
    </row>
    <row r="668" spans="1:7" ht="38.25">
      <c r="A668" s="324" t="s">
        <v>1122</v>
      </c>
      <c r="B668" s="325"/>
      <c r="C668" s="324" t="s">
        <v>1123</v>
      </c>
      <c r="D668" s="327" t="s">
        <v>21</v>
      </c>
      <c r="E668" s="329">
        <v>7690.35</v>
      </c>
      <c r="F668" s="329">
        <v>0</v>
      </c>
      <c r="G668" s="329">
        <v>7690.35</v>
      </c>
    </row>
    <row r="669" spans="1:7">
      <c r="A669" s="324" t="s">
        <v>1124</v>
      </c>
      <c r="B669" s="325"/>
      <c r="C669" s="324" t="s">
        <v>1125</v>
      </c>
      <c r="D669" s="327" t="s">
        <v>47</v>
      </c>
      <c r="E669" s="329">
        <v>58.99</v>
      </c>
      <c r="F669" s="329">
        <v>1.56</v>
      </c>
      <c r="G669" s="329">
        <v>60.55</v>
      </c>
    </row>
    <row r="670" spans="1:7">
      <c r="A670" s="324" t="s">
        <v>1126</v>
      </c>
      <c r="B670" s="325"/>
      <c r="C670" s="324" t="s">
        <v>1127</v>
      </c>
      <c r="D670" s="327" t="s">
        <v>47</v>
      </c>
      <c r="E670" s="329">
        <v>66.33</v>
      </c>
      <c r="F670" s="329">
        <v>1.56</v>
      </c>
      <c r="G670" s="329">
        <v>67.89</v>
      </c>
    </row>
    <row r="671" spans="1:7">
      <c r="A671" s="324" t="s">
        <v>1128</v>
      </c>
      <c r="B671" s="325"/>
      <c r="C671" s="324" t="s">
        <v>1129</v>
      </c>
      <c r="D671" s="327" t="s">
        <v>47</v>
      </c>
      <c r="E671" s="329">
        <v>82.46</v>
      </c>
      <c r="F671" s="329">
        <v>1.56</v>
      </c>
      <c r="G671" s="329">
        <v>84.02</v>
      </c>
    </row>
    <row r="672" spans="1:7">
      <c r="A672" s="324" t="s">
        <v>1130</v>
      </c>
      <c r="B672" s="325"/>
      <c r="C672" s="324" t="s">
        <v>1131</v>
      </c>
      <c r="D672" s="327" t="s">
        <v>47</v>
      </c>
      <c r="E672" s="329">
        <v>91.94</v>
      </c>
      <c r="F672" s="329">
        <v>1.56</v>
      </c>
      <c r="G672" s="329">
        <v>93.5</v>
      </c>
    </row>
    <row r="673" spans="1:7">
      <c r="A673" s="324" t="s">
        <v>1132</v>
      </c>
      <c r="B673" s="325"/>
      <c r="C673" s="324" t="s">
        <v>1133</v>
      </c>
      <c r="D673" s="327" t="s">
        <v>47</v>
      </c>
      <c r="E673" s="329">
        <v>128.22</v>
      </c>
      <c r="F673" s="329">
        <v>1.56</v>
      </c>
      <c r="G673" s="329">
        <v>129.78</v>
      </c>
    </row>
    <row r="674" spans="1:7">
      <c r="A674" s="324" t="s">
        <v>1134</v>
      </c>
      <c r="B674" s="325"/>
      <c r="C674" s="324" t="s">
        <v>1135</v>
      </c>
      <c r="D674" s="327" t="s">
        <v>47</v>
      </c>
      <c r="E674" s="329">
        <v>130.62</v>
      </c>
      <c r="F674" s="329">
        <v>1.56</v>
      </c>
      <c r="G674" s="329">
        <v>132.18</v>
      </c>
    </row>
    <row r="675" spans="1:7" ht="25.5">
      <c r="A675" s="330" t="s">
        <v>1136</v>
      </c>
      <c r="B675" s="331" t="s">
        <v>1137</v>
      </c>
      <c r="C675" s="330"/>
      <c r="D675" s="332"/>
      <c r="E675" s="333"/>
      <c r="F675" s="333"/>
      <c r="G675" s="333"/>
    </row>
    <row r="676" spans="1:7" ht="38.25">
      <c r="A676" s="324" t="s">
        <v>1138</v>
      </c>
      <c r="B676" s="325"/>
      <c r="C676" s="324" t="s">
        <v>1139</v>
      </c>
      <c r="D676" s="327" t="s">
        <v>21</v>
      </c>
      <c r="E676" s="329">
        <v>1610.83</v>
      </c>
      <c r="F676" s="329">
        <v>0</v>
      </c>
      <c r="G676" s="329">
        <v>1610.83</v>
      </c>
    </row>
    <row r="677" spans="1:7" ht="25.5">
      <c r="A677" s="324" t="s">
        <v>1140</v>
      </c>
      <c r="B677" s="325"/>
      <c r="C677" s="324" t="s">
        <v>1141</v>
      </c>
      <c r="D677" s="327" t="s">
        <v>47</v>
      </c>
      <c r="E677" s="329">
        <v>25.76</v>
      </c>
      <c r="F677" s="329">
        <v>11.52</v>
      </c>
      <c r="G677" s="329">
        <v>37.28</v>
      </c>
    </row>
    <row r="678" spans="1:7" ht="25.5">
      <c r="A678" s="324" t="s">
        <v>1142</v>
      </c>
      <c r="B678" s="325"/>
      <c r="C678" s="324" t="s">
        <v>1143</v>
      </c>
      <c r="D678" s="327" t="s">
        <v>47</v>
      </c>
      <c r="E678" s="329">
        <v>33.79</v>
      </c>
      <c r="F678" s="329">
        <v>16.66</v>
      </c>
      <c r="G678" s="329">
        <v>50.45</v>
      </c>
    </row>
    <row r="679" spans="1:7" ht="25.5">
      <c r="A679" s="324" t="s">
        <v>1144</v>
      </c>
      <c r="B679" s="325"/>
      <c r="C679" s="324" t="s">
        <v>1145</v>
      </c>
      <c r="D679" s="327" t="s">
        <v>47</v>
      </c>
      <c r="E679" s="329">
        <v>44.04</v>
      </c>
      <c r="F679" s="329">
        <v>22.82</v>
      </c>
      <c r="G679" s="329">
        <v>66.86</v>
      </c>
    </row>
    <row r="680" spans="1:7" ht="25.5">
      <c r="A680" s="324" t="s">
        <v>1146</v>
      </c>
      <c r="B680" s="325"/>
      <c r="C680" s="324" t="s">
        <v>1147</v>
      </c>
      <c r="D680" s="327" t="s">
        <v>47</v>
      </c>
      <c r="E680" s="329">
        <v>56.41</v>
      </c>
      <c r="F680" s="329">
        <v>30.21</v>
      </c>
      <c r="G680" s="329">
        <v>86.62</v>
      </c>
    </row>
    <row r="681" spans="1:7" ht="25.5">
      <c r="A681" s="330" t="s">
        <v>1148</v>
      </c>
      <c r="B681" s="331" t="s">
        <v>1149</v>
      </c>
      <c r="C681" s="330"/>
      <c r="D681" s="332"/>
      <c r="E681" s="333"/>
      <c r="F681" s="333"/>
      <c r="G681" s="333"/>
    </row>
    <row r="682" spans="1:7" ht="38.25">
      <c r="A682" s="324" t="s">
        <v>1150</v>
      </c>
      <c r="B682" s="325"/>
      <c r="C682" s="324" t="s">
        <v>1151</v>
      </c>
      <c r="D682" s="327" t="s">
        <v>21</v>
      </c>
      <c r="E682" s="329">
        <v>1747.43</v>
      </c>
      <c r="F682" s="329">
        <v>0</v>
      </c>
      <c r="G682" s="329">
        <v>1747.43</v>
      </c>
    </row>
    <row r="683" spans="1:7" ht="25.5">
      <c r="A683" s="324" t="s">
        <v>1152</v>
      </c>
      <c r="B683" s="325"/>
      <c r="C683" s="324" t="s">
        <v>1153</v>
      </c>
      <c r="D683" s="327" t="s">
        <v>47</v>
      </c>
      <c r="E683" s="329">
        <v>44.41</v>
      </c>
      <c r="F683" s="329">
        <v>9.6999999999999993</v>
      </c>
      <c r="G683" s="329">
        <v>54.11</v>
      </c>
    </row>
    <row r="684" spans="1:7" ht="25.5">
      <c r="A684" s="324" t="s">
        <v>1154</v>
      </c>
      <c r="B684" s="325"/>
      <c r="C684" s="324" t="s">
        <v>1155</v>
      </c>
      <c r="D684" s="327" t="s">
        <v>47</v>
      </c>
      <c r="E684" s="329">
        <v>55.07</v>
      </c>
      <c r="F684" s="329">
        <v>14.02</v>
      </c>
      <c r="G684" s="329">
        <v>69.09</v>
      </c>
    </row>
    <row r="685" spans="1:7" ht="25.5">
      <c r="A685" s="324" t="s">
        <v>1156</v>
      </c>
      <c r="B685" s="325"/>
      <c r="C685" s="324" t="s">
        <v>1157</v>
      </c>
      <c r="D685" s="327" t="s">
        <v>47</v>
      </c>
      <c r="E685" s="329">
        <v>71.33</v>
      </c>
      <c r="F685" s="329">
        <v>19.100000000000001</v>
      </c>
      <c r="G685" s="329">
        <v>90.43</v>
      </c>
    </row>
    <row r="686" spans="1:7" ht="25.5">
      <c r="A686" s="324" t="s">
        <v>1158</v>
      </c>
      <c r="B686" s="325"/>
      <c r="C686" s="324" t="s">
        <v>1159</v>
      </c>
      <c r="D686" s="327" t="s">
        <v>47</v>
      </c>
      <c r="E686" s="329">
        <v>111.24</v>
      </c>
      <c r="F686" s="329">
        <v>24.9</v>
      </c>
      <c r="G686" s="329">
        <v>136.13999999999999</v>
      </c>
    </row>
    <row r="687" spans="1:7" ht="25.5">
      <c r="A687" s="330" t="s">
        <v>1160</v>
      </c>
      <c r="B687" s="331" t="s">
        <v>1161</v>
      </c>
      <c r="C687" s="330"/>
      <c r="D687" s="332"/>
      <c r="E687" s="333"/>
      <c r="F687" s="333"/>
      <c r="G687" s="333"/>
    </row>
    <row r="688" spans="1:7" ht="38.25">
      <c r="A688" s="324" t="s">
        <v>1162</v>
      </c>
      <c r="B688" s="325"/>
      <c r="C688" s="324" t="s">
        <v>1163</v>
      </c>
      <c r="D688" s="327" t="s">
        <v>21</v>
      </c>
      <c r="E688" s="329">
        <v>14855.63</v>
      </c>
      <c r="F688" s="329">
        <v>0</v>
      </c>
      <c r="G688" s="329">
        <v>14855.63</v>
      </c>
    </row>
    <row r="689" spans="1:7" ht="25.5">
      <c r="A689" s="324" t="s">
        <v>1164</v>
      </c>
      <c r="B689" s="325"/>
      <c r="C689" s="324" t="s">
        <v>1165</v>
      </c>
      <c r="D689" s="327" t="s">
        <v>47</v>
      </c>
      <c r="E689" s="329">
        <v>136.26</v>
      </c>
      <c r="F689" s="329">
        <v>7.07</v>
      </c>
      <c r="G689" s="329">
        <v>143.33000000000001</v>
      </c>
    </row>
    <row r="690" spans="1:7" ht="25.5">
      <c r="A690" s="324" t="s">
        <v>1166</v>
      </c>
      <c r="B690" s="325"/>
      <c r="C690" s="324" t="s">
        <v>1167</v>
      </c>
      <c r="D690" s="327" t="s">
        <v>47</v>
      </c>
      <c r="E690" s="329">
        <v>146.91999999999999</v>
      </c>
      <c r="F690" s="329">
        <v>8.86</v>
      </c>
      <c r="G690" s="329">
        <v>155.78</v>
      </c>
    </row>
    <row r="691" spans="1:7" ht="25.5">
      <c r="A691" s="324" t="s">
        <v>1168</v>
      </c>
      <c r="B691" s="325"/>
      <c r="C691" s="324" t="s">
        <v>1169</v>
      </c>
      <c r="D691" s="327" t="s">
        <v>47</v>
      </c>
      <c r="E691" s="329">
        <v>166.28</v>
      </c>
      <c r="F691" s="329">
        <v>13.39</v>
      </c>
      <c r="G691" s="329">
        <v>179.67</v>
      </c>
    </row>
    <row r="692" spans="1:7" ht="25.5">
      <c r="A692" s="324" t="s">
        <v>1170</v>
      </c>
      <c r="B692" s="325"/>
      <c r="C692" s="324" t="s">
        <v>1171</v>
      </c>
      <c r="D692" s="327" t="s">
        <v>47</v>
      </c>
      <c r="E692" s="329">
        <v>190.73</v>
      </c>
      <c r="F692" s="329">
        <v>18.75</v>
      </c>
      <c r="G692" s="329">
        <v>209.48</v>
      </c>
    </row>
    <row r="693" spans="1:7" ht="25.5">
      <c r="A693" s="324" t="s">
        <v>1172</v>
      </c>
      <c r="B693" s="325"/>
      <c r="C693" s="324" t="s">
        <v>1173</v>
      </c>
      <c r="D693" s="327" t="s">
        <v>47</v>
      </c>
      <c r="E693" s="329">
        <v>233.32</v>
      </c>
      <c r="F693" s="329">
        <v>28.65</v>
      </c>
      <c r="G693" s="329">
        <v>261.97000000000003</v>
      </c>
    </row>
    <row r="694" spans="1:7" ht="25.5">
      <c r="A694" s="324" t="s">
        <v>1174</v>
      </c>
      <c r="B694" s="325"/>
      <c r="C694" s="324" t="s">
        <v>1175</v>
      </c>
      <c r="D694" s="327" t="s">
        <v>47</v>
      </c>
      <c r="E694" s="329">
        <v>273.10000000000002</v>
      </c>
      <c r="F694" s="329">
        <v>33.590000000000003</v>
      </c>
      <c r="G694" s="329">
        <v>306.69</v>
      </c>
    </row>
    <row r="695" spans="1:7" ht="25.5">
      <c r="A695" s="324" t="s">
        <v>1176</v>
      </c>
      <c r="B695" s="325"/>
      <c r="C695" s="324" t="s">
        <v>1177</v>
      </c>
      <c r="D695" s="327" t="s">
        <v>47</v>
      </c>
      <c r="E695" s="329">
        <v>323.14999999999998</v>
      </c>
      <c r="F695" s="329">
        <v>39.72</v>
      </c>
      <c r="G695" s="329">
        <v>362.87</v>
      </c>
    </row>
    <row r="696" spans="1:7" ht="25.5">
      <c r="A696" s="324" t="s">
        <v>1178</v>
      </c>
      <c r="B696" s="325"/>
      <c r="C696" s="324" t="s">
        <v>1179</v>
      </c>
      <c r="D696" s="327" t="s">
        <v>47</v>
      </c>
      <c r="E696" s="329">
        <v>397.25</v>
      </c>
      <c r="F696" s="329">
        <v>33.590000000000003</v>
      </c>
      <c r="G696" s="329">
        <v>430.84</v>
      </c>
    </row>
    <row r="697" spans="1:7" ht="25.5">
      <c r="A697" s="324" t="s">
        <v>1180</v>
      </c>
      <c r="B697" s="325"/>
      <c r="C697" s="324" t="s">
        <v>1181</v>
      </c>
      <c r="D697" s="327" t="s">
        <v>47</v>
      </c>
      <c r="E697" s="329">
        <v>198.8</v>
      </c>
      <c r="F697" s="329">
        <v>0</v>
      </c>
      <c r="G697" s="329">
        <v>198.8</v>
      </c>
    </row>
    <row r="698" spans="1:7" ht="25.5">
      <c r="A698" s="324" t="s">
        <v>1182</v>
      </c>
      <c r="B698" s="325"/>
      <c r="C698" s="324" t="s">
        <v>1183</v>
      </c>
      <c r="D698" s="327" t="s">
        <v>47</v>
      </c>
      <c r="E698" s="329">
        <v>441.47</v>
      </c>
      <c r="F698" s="329">
        <v>0</v>
      </c>
      <c r="G698" s="329">
        <v>441.47</v>
      </c>
    </row>
    <row r="699" spans="1:7" ht="38.25">
      <c r="A699" s="324" t="s">
        <v>7161</v>
      </c>
      <c r="B699" s="325"/>
      <c r="C699" s="324" t="s">
        <v>7162</v>
      </c>
      <c r="D699" s="327" t="s">
        <v>21</v>
      </c>
      <c r="E699" s="329">
        <v>14855.63</v>
      </c>
      <c r="F699" s="329">
        <v>0</v>
      </c>
      <c r="G699" s="329">
        <v>14855.63</v>
      </c>
    </row>
    <row r="700" spans="1:7" ht="25.5">
      <c r="A700" s="324" t="s">
        <v>1184</v>
      </c>
      <c r="B700" s="325"/>
      <c r="C700" s="324" t="s">
        <v>1185</v>
      </c>
      <c r="D700" s="327" t="s">
        <v>47</v>
      </c>
      <c r="E700" s="329">
        <v>802.16</v>
      </c>
      <c r="F700" s="329">
        <v>0</v>
      </c>
      <c r="G700" s="329">
        <v>802.16</v>
      </c>
    </row>
    <row r="701" spans="1:7" ht="25.5">
      <c r="A701" s="324" t="s">
        <v>1186</v>
      </c>
      <c r="B701" s="325"/>
      <c r="C701" s="324" t="s">
        <v>1187</v>
      </c>
      <c r="D701" s="327" t="s">
        <v>47</v>
      </c>
      <c r="E701" s="329">
        <v>1028.82</v>
      </c>
      <c r="F701" s="329">
        <v>0</v>
      </c>
      <c r="G701" s="329">
        <v>1028.82</v>
      </c>
    </row>
    <row r="702" spans="1:7" ht="25.5">
      <c r="A702" s="324" t="s">
        <v>1188</v>
      </c>
      <c r="B702" s="325"/>
      <c r="C702" s="324" t="s">
        <v>1189</v>
      </c>
      <c r="D702" s="327" t="s">
        <v>47</v>
      </c>
      <c r="E702" s="329">
        <v>1178.42</v>
      </c>
      <c r="F702" s="329">
        <v>0</v>
      </c>
      <c r="G702" s="329">
        <v>1178.42</v>
      </c>
    </row>
    <row r="703" spans="1:7" ht="25.5">
      <c r="A703" s="330" t="s">
        <v>1190</v>
      </c>
      <c r="B703" s="331" t="s">
        <v>1191</v>
      </c>
      <c r="C703" s="330"/>
      <c r="D703" s="332"/>
      <c r="E703" s="333"/>
      <c r="F703" s="333"/>
      <c r="G703" s="333"/>
    </row>
    <row r="704" spans="1:7" ht="38.25">
      <c r="A704" s="324" t="s">
        <v>1192</v>
      </c>
      <c r="B704" s="325"/>
      <c r="C704" s="324" t="s">
        <v>1193</v>
      </c>
      <c r="D704" s="327" t="s">
        <v>21</v>
      </c>
      <c r="E704" s="329">
        <v>1484.86</v>
      </c>
      <c r="F704" s="329">
        <v>0</v>
      </c>
      <c r="G704" s="329">
        <v>1484.86</v>
      </c>
    </row>
    <row r="705" spans="1:7" ht="25.5">
      <c r="A705" s="324" t="s">
        <v>1194</v>
      </c>
      <c r="B705" s="325"/>
      <c r="C705" s="324" t="s">
        <v>1195</v>
      </c>
      <c r="D705" s="327" t="s">
        <v>47</v>
      </c>
      <c r="E705" s="329">
        <v>24.81</v>
      </c>
      <c r="F705" s="329">
        <v>0</v>
      </c>
      <c r="G705" s="329">
        <v>24.81</v>
      </c>
    </row>
    <row r="706" spans="1:7" ht="25.5">
      <c r="A706" s="324" t="s">
        <v>1196</v>
      </c>
      <c r="B706" s="325"/>
      <c r="C706" s="324" t="s">
        <v>1197</v>
      </c>
      <c r="D706" s="327" t="s">
        <v>47</v>
      </c>
      <c r="E706" s="329">
        <v>27.21</v>
      </c>
      <c r="F706" s="329">
        <v>0</v>
      </c>
      <c r="G706" s="329">
        <v>27.21</v>
      </c>
    </row>
    <row r="707" spans="1:7" ht="25.5">
      <c r="A707" s="324" t="s">
        <v>1198</v>
      </c>
      <c r="B707" s="325"/>
      <c r="C707" s="324" t="s">
        <v>1199</v>
      </c>
      <c r="D707" s="327" t="s">
        <v>47</v>
      </c>
      <c r="E707" s="329">
        <v>42.61</v>
      </c>
      <c r="F707" s="329">
        <v>0</v>
      </c>
      <c r="G707" s="329">
        <v>42.61</v>
      </c>
    </row>
    <row r="708" spans="1:7" ht="25.5">
      <c r="A708" s="324" t="s">
        <v>1200</v>
      </c>
      <c r="B708" s="325"/>
      <c r="C708" s="324" t="s">
        <v>1201</v>
      </c>
      <c r="D708" s="327" t="s">
        <v>72</v>
      </c>
      <c r="E708" s="329">
        <v>0</v>
      </c>
      <c r="F708" s="329">
        <v>383.4</v>
      </c>
      <c r="G708" s="329">
        <v>383.4</v>
      </c>
    </row>
    <row r="709" spans="1:7" ht="25.5">
      <c r="A709" s="330" t="s">
        <v>1202</v>
      </c>
      <c r="B709" s="331" t="s">
        <v>1203</v>
      </c>
      <c r="C709" s="330"/>
      <c r="D709" s="332"/>
      <c r="E709" s="333"/>
      <c r="F709" s="333"/>
      <c r="G709" s="333"/>
    </row>
    <row r="710" spans="1:7" ht="38.25">
      <c r="A710" s="324" t="s">
        <v>1204</v>
      </c>
      <c r="B710" s="325"/>
      <c r="C710" s="324" t="s">
        <v>1205</v>
      </c>
      <c r="D710" s="327" t="s">
        <v>21</v>
      </c>
      <c r="E710" s="329">
        <v>9000</v>
      </c>
      <c r="F710" s="329">
        <v>0</v>
      </c>
      <c r="G710" s="329">
        <v>9000</v>
      </c>
    </row>
    <row r="711" spans="1:7" ht="25.5">
      <c r="A711" s="324" t="s">
        <v>1206</v>
      </c>
      <c r="B711" s="325"/>
      <c r="C711" s="324" t="s">
        <v>1207</v>
      </c>
      <c r="D711" s="327" t="s">
        <v>47</v>
      </c>
      <c r="E711" s="329">
        <v>32.44</v>
      </c>
      <c r="F711" s="329">
        <v>4.16</v>
      </c>
      <c r="G711" s="329">
        <v>36.6</v>
      </c>
    </row>
    <row r="712" spans="1:7" ht="25.5">
      <c r="A712" s="324" t="s">
        <v>1208</v>
      </c>
      <c r="B712" s="325"/>
      <c r="C712" s="324" t="s">
        <v>1209</v>
      </c>
      <c r="D712" s="327" t="s">
        <v>47</v>
      </c>
      <c r="E712" s="329">
        <v>33.57</v>
      </c>
      <c r="F712" s="329">
        <v>4.16</v>
      </c>
      <c r="G712" s="329">
        <v>37.729999999999997</v>
      </c>
    </row>
    <row r="713" spans="1:7" ht="25.5">
      <c r="A713" s="324" t="s">
        <v>1210</v>
      </c>
      <c r="B713" s="325"/>
      <c r="C713" s="324" t="s">
        <v>1211</v>
      </c>
      <c r="D713" s="327" t="s">
        <v>47</v>
      </c>
      <c r="E713" s="329">
        <v>37.76</v>
      </c>
      <c r="F713" s="329">
        <v>4.16</v>
      </c>
      <c r="G713" s="329">
        <v>41.92</v>
      </c>
    </row>
    <row r="714" spans="1:7" ht="25.5">
      <c r="A714" s="324" t="s">
        <v>1212</v>
      </c>
      <c r="B714" s="325"/>
      <c r="C714" s="324" t="s">
        <v>1213</v>
      </c>
      <c r="D714" s="327" t="s">
        <v>47</v>
      </c>
      <c r="E714" s="329">
        <v>44.22</v>
      </c>
      <c r="F714" s="329">
        <v>4.16</v>
      </c>
      <c r="G714" s="329">
        <v>48.38</v>
      </c>
    </row>
    <row r="715" spans="1:7" ht="25.5">
      <c r="A715" s="324" t="s">
        <v>1214</v>
      </c>
      <c r="B715" s="325"/>
      <c r="C715" s="324" t="s">
        <v>1215</v>
      </c>
      <c r="D715" s="327" t="s">
        <v>47</v>
      </c>
      <c r="E715" s="329">
        <v>56.32</v>
      </c>
      <c r="F715" s="329">
        <v>4.16</v>
      </c>
      <c r="G715" s="329">
        <v>60.48</v>
      </c>
    </row>
    <row r="716" spans="1:7" ht="25.5">
      <c r="A716" s="324" t="s">
        <v>1216</v>
      </c>
      <c r="B716" s="325"/>
      <c r="C716" s="324" t="s">
        <v>1217</v>
      </c>
      <c r="D716" s="327" t="s">
        <v>47</v>
      </c>
      <c r="E716" s="329">
        <v>69.510000000000005</v>
      </c>
      <c r="F716" s="329">
        <v>4.16</v>
      </c>
      <c r="G716" s="329">
        <v>73.67</v>
      </c>
    </row>
    <row r="717" spans="1:7" ht="25.5">
      <c r="A717" s="324" t="s">
        <v>1218</v>
      </c>
      <c r="B717" s="325"/>
      <c r="C717" s="324" t="s">
        <v>1219</v>
      </c>
      <c r="D717" s="327" t="s">
        <v>47</v>
      </c>
      <c r="E717" s="329">
        <v>83.05</v>
      </c>
      <c r="F717" s="329">
        <v>4.16</v>
      </c>
      <c r="G717" s="329">
        <v>87.21</v>
      </c>
    </row>
    <row r="718" spans="1:7" ht="25.5">
      <c r="A718" s="324" t="s">
        <v>1220</v>
      </c>
      <c r="B718" s="325"/>
      <c r="C718" s="324" t="s">
        <v>1221</v>
      </c>
      <c r="D718" s="327" t="s">
        <v>47</v>
      </c>
      <c r="E718" s="329">
        <v>99.61</v>
      </c>
      <c r="F718" s="329">
        <v>4.16</v>
      </c>
      <c r="G718" s="329">
        <v>103.77</v>
      </c>
    </row>
    <row r="719" spans="1:7" ht="25.5">
      <c r="A719" s="330" t="s">
        <v>1222</v>
      </c>
      <c r="B719" s="331" t="s">
        <v>1223</v>
      </c>
      <c r="C719" s="330"/>
      <c r="D719" s="332"/>
      <c r="E719" s="333"/>
      <c r="F719" s="333"/>
      <c r="G719" s="333"/>
    </row>
    <row r="720" spans="1:7" ht="38.25">
      <c r="A720" s="324" t="s">
        <v>1224</v>
      </c>
      <c r="B720" s="325"/>
      <c r="C720" s="324" t="s">
        <v>1225</v>
      </c>
      <c r="D720" s="327" t="s">
        <v>21</v>
      </c>
      <c r="E720" s="329">
        <v>15313.89</v>
      </c>
      <c r="F720" s="329">
        <v>0</v>
      </c>
      <c r="G720" s="329">
        <v>15313.89</v>
      </c>
    </row>
    <row r="721" spans="1:7" ht="25.5">
      <c r="A721" s="324" t="s">
        <v>1226</v>
      </c>
      <c r="B721" s="325"/>
      <c r="C721" s="324" t="s">
        <v>1227</v>
      </c>
      <c r="D721" s="327" t="s">
        <v>47</v>
      </c>
      <c r="E721" s="329">
        <v>181.78</v>
      </c>
      <c r="F721" s="329">
        <v>18.75</v>
      </c>
      <c r="G721" s="329">
        <v>200.53</v>
      </c>
    </row>
    <row r="722" spans="1:7" ht="25.5">
      <c r="A722" s="324" t="s">
        <v>1228</v>
      </c>
      <c r="B722" s="325"/>
      <c r="C722" s="324" t="s">
        <v>1229</v>
      </c>
      <c r="D722" s="327" t="s">
        <v>47</v>
      </c>
      <c r="E722" s="329">
        <v>220.21</v>
      </c>
      <c r="F722" s="329">
        <v>28.65</v>
      </c>
      <c r="G722" s="329">
        <v>248.86</v>
      </c>
    </row>
    <row r="723" spans="1:7" ht="25.5">
      <c r="A723" s="324" t="s">
        <v>1230</v>
      </c>
      <c r="B723" s="325"/>
      <c r="C723" s="324" t="s">
        <v>1231</v>
      </c>
      <c r="D723" s="327" t="s">
        <v>47</v>
      </c>
      <c r="E723" s="329">
        <v>260.89999999999998</v>
      </c>
      <c r="F723" s="329">
        <v>33.590000000000003</v>
      </c>
      <c r="G723" s="329">
        <v>294.49</v>
      </c>
    </row>
    <row r="724" spans="1:7">
      <c r="A724" s="334" t="s">
        <v>1232</v>
      </c>
      <c r="B724" s="334" t="s">
        <v>1233</v>
      </c>
      <c r="C724" s="335"/>
      <c r="D724" s="336"/>
      <c r="E724" s="337"/>
      <c r="F724" s="337"/>
      <c r="G724" s="337"/>
    </row>
    <row r="725" spans="1:7">
      <c r="A725" s="315" t="s">
        <v>1234</v>
      </c>
      <c r="B725" s="315" t="s">
        <v>1235</v>
      </c>
      <c r="C725" s="316"/>
      <c r="D725" s="338"/>
      <c r="E725" s="339"/>
      <c r="F725" s="339"/>
      <c r="G725" s="339"/>
    </row>
    <row r="726" spans="1:7" ht="38.25">
      <c r="A726" s="324" t="s">
        <v>14167</v>
      </c>
      <c r="B726" s="325"/>
      <c r="C726" s="324" t="s">
        <v>14168</v>
      </c>
      <c r="D726" s="327" t="s">
        <v>22</v>
      </c>
      <c r="E726" s="329">
        <v>60.43</v>
      </c>
      <c r="F726" s="329">
        <v>25.16</v>
      </c>
      <c r="G726" s="329">
        <v>85.59</v>
      </c>
    </row>
    <row r="727" spans="1:7" ht="38.25">
      <c r="A727" s="324" t="s">
        <v>14169</v>
      </c>
      <c r="B727" s="325"/>
      <c r="C727" s="324" t="s">
        <v>14170</v>
      </c>
      <c r="D727" s="327" t="s">
        <v>22</v>
      </c>
      <c r="E727" s="329">
        <v>73.83</v>
      </c>
      <c r="F727" s="329">
        <v>27.67</v>
      </c>
      <c r="G727" s="329">
        <v>101.5</v>
      </c>
    </row>
    <row r="728" spans="1:7" ht="38.25">
      <c r="A728" s="324" t="s">
        <v>14171</v>
      </c>
      <c r="B728" s="325"/>
      <c r="C728" s="324" t="s">
        <v>14172</v>
      </c>
      <c r="D728" s="327" t="s">
        <v>22</v>
      </c>
      <c r="E728" s="329">
        <v>89.18</v>
      </c>
      <c r="F728" s="329">
        <v>30.18</v>
      </c>
      <c r="G728" s="329">
        <v>119.36</v>
      </c>
    </row>
    <row r="729" spans="1:7" ht="38.25">
      <c r="A729" s="324" t="s">
        <v>14173</v>
      </c>
      <c r="B729" s="325"/>
      <c r="C729" s="324" t="s">
        <v>14174</v>
      </c>
      <c r="D729" s="327" t="s">
        <v>22</v>
      </c>
      <c r="E729" s="329">
        <v>99.39</v>
      </c>
      <c r="F729" s="329">
        <v>32.700000000000003</v>
      </c>
      <c r="G729" s="329">
        <v>132.09</v>
      </c>
    </row>
    <row r="730" spans="1:7" ht="38.25">
      <c r="A730" s="324" t="s">
        <v>14175</v>
      </c>
      <c r="B730" s="325"/>
      <c r="C730" s="324" t="s">
        <v>14176</v>
      </c>
      <c r="D730" s="327" t="s">
        <v>22</v>
      </c>
      <c r="E730" s="329">
        <v>125.24</v>
      </c>
      <c r="F730" s="329">
        <v>35.9</v>
      </c>
      <c r="G730" s="329">
        <v>161.13999999999999</v>
      </c>
    </row>
    <row r="731" spans="1:7" ht="38.25">
      <c r="A731" s="324" t="s">
        <v>14177</v>
      </c>
      <c r="B731" s="325"/>
      <c r="C731" s="324" t="s">
        <v>14178</v>
      </c>
      <c r="D731" s="327" t="s">
        <v>22</v>
      </c>
      <c r="E731" s="329">
        <v>70.17</v>
      </c>
      <c r="F731" s="329">
        <v>27.67</v>
      </c>
      <c r="G731" s="329">
        <v>97.84</v>
      </c>
    </row>
    <row r="732" spans="1:7" ht="38.25">
      <c r="A732" s="324" t="s">
        <v>14179</v>
      </c>
      <c r="B732" s="325"/>
      <c r="C732" s="324" t="s">
        <v>14180</v>
      </c>
      <c r="D732" s="327" t="s">
        <v>22</v>
      </c>
      <c r="E732" s="329">
        <v>82.15</v>
      </c>
      <c r="F732" s="329">
        <v>27.67</v>
      </c>
      <c r="G732" s="329">
        <v>109.82</v>
      </c>
    </row>
    <row r="733" spans="1:7" ht="38.25">
      <c r="A733" s="324" t="s">
        <v>14181</v>
      </c>
      <c r="B733" s="325"/>
      <c r="C733" s="324" t="s">
        <v>14182</v>
      </c>
      <c r="D733" s="327" t="s">
        <v>22</v>
      </c>
      <c r="E733" s="329">
        <v>92.88</v>
      </c>
      <c r="F733" s="329">
        <v>30.18</v>
      </c>
      <c r="G733" s="329">
        <v>123.06</v>
      </c>
    </row>
    <row r="734" spans="1:7" ht="38.25">
      <c r="A734" s="324" t="s">
        <v>14183</v>
      </c>
      <c r="B734" s="325"/>
      <c r="C734" s="324" t="s">
        <v>14184</v>
      </c>
      <c r="D734" s="327" t="s">
        <v>22</v>
      </c>
      <c r="E734" s="329">
        <v>108.23</v>
      </c>
      <c r="F734" s="329">
        <v>32.700000000000003</v>
      </c>
      <c r="G734" s="329">
        <v>140.93</v>
      </c>
    </row>
    <row r="735" spans="1:7" ht="38.25">
      <c r="A735" s="324" t="s">
        <v>14185</v>
      </c>
      <c r="B735" s="325"/>
      <c r="C735" s="324" t="s">
        <v>14186</v>
      </c>
      <c r="D735" s="327" t="s">
        <v>22</v>
      </c>
      <c r="E735" s="329">
        <v>152.32</v>
      </c>
      <c r="F735" s="329">
        <v>35.9</v>
      </c>
      <c r="G735" s="329">
        <v>188.22</v>
      </c>
    </row>
    <row r="736" spans="1:7" ht="25.5">
      <c r="A736" s="330" t="s">
        <v>1236</v>
      </c>
      <c r="B736" s="331" t="s">
        <v>1237</v>
      </c>
      <c r="C736" s="330"/>
      <c r="D736" s="332"/>
      <c r="E736" s="333"/>
      <c r="F736" s="333"/>
      <c r="G736" s="333"/>
    </row>
    <row r="737" spans="1:7" ht="38.25">
      <c r="A737" s="324" t="s">
        <v>14187</v>
      </c>
      <c r="B737" s="325"/>
      <c r="C737" s="324" t="s">
        <v>14188</v>
      </c>
      <c r="D737" s="327" t="s">
        <v>22</v>
      </c>
      <c r="E737" s="329">
        <v>82.16</v>
      </c>
      <c r="F737" s="329">
        <v>27.67</v>
      </c>
      <c r="G737" s="329">
        <v>109.83</v>
      </c>
    </row>
    <row r="738" spans="1:7" ht="38.25">
      <c r="A738" s="324" t="s">
        <v>14189</v>
      </c>
      <c r="B738" s="325"/>
      <c r="C738" s="324" t="s">
        <v>14190</v>
      </c>
      <c r="D738" s="327" t="s">
        <v>22</v>
      </c>
      <c r="E738" s="329">
        <v>89.58</v>
      </c>
      <c r="F738" s="329">
        <v>30.18</v>
      </c>
      <c r="G738" s="329">
        <v>119.76</v>
      </c>
    </row>
    <row r="739" spans="1:7" ht="38.25">
      <c r="A739" s="324" t="s">
        <v>14191</v>
      </c>
      <c r="B739" s="325"/>
      <c r="C739" s="324" t="s">
        <v>14192</v>
      </c>
      <c r="D739" s="327" t="s">
        <v>22</v>
      </c>
      <c r="E739" s="329">
        <v>97.43</v>
      </c>
      <c r="F739" s="329">
        <v>32.700000000000003</v>
      </c>
      <c r="G739" s="329">
        <v>130.13</v>
      </c>
    </row>
    <row r="740" spans="1:7" ht="38.25">
      <c r="A740" s="324" t="s">
        <v>14193</v>
      </c>
      <c r="B740" s="325"/>
      <c r="C740" s="324" t="s">
        <v>14194</v>
      </c>
      <c r="D740" s="327" t="s">
        <v>22</v>
      </c>
      <c r="E740" s="329">
        <v>107.36</v>
      </c>
      <c r="F740" s="329">
        <v>35.9</v>
      </c>
      <c r="G740" s="329">
        <v>143.26</v>
      </c>
    </row>
    <row r="741" spans="1:7" ht="25.5">
      <c r="A741" s="330" t="s">
        <v>1238</v>
      </c>
      <c r="B741" s="331" t="s">
        <v>1239</v>
      </c>
      <c r="C741" s="330"/>
      <c r="D741" s="332"/>
      <c r="E741" s="333"/>
      <c r="F741" s="333"/>
      <c r="G741" s="333"/>
    </row>
    <row r="742" spans="1:7" ht="25.5">
      <c r="A742" s="324" t="s">
        <v>1240</v>
      </c>
      <c r="B742" s="325"/>
      <c r="C742" s="324" t="s">
        <v>1241</v>
      </c>
      <c r="D742" s="327" t="s">
        <v>22</v>
      </c>
      <c r="E742" s="329">
        <v>82.42</v>
      </c>
      <c r="F742" s="329">
        <v>8.44</v>
      </c>
      <c r="G742" s="329">
        <v>90.86</v>
      </c>
    </row>
    <row r="743" spans="1:7" ht="25.5">
      <c r="A743" s="324" t="s">
        <v>1242</v>
      </c>
      <c r="B743" s="325"/>
      <c r="C743" s="324" t="s">
        <v>1243</v>
      </c>
      <c r="D743" s="327" t="s">
        <v>22</v>
      </c>
      <c r="E743" s="329">
        <v>89.64</v>
      </c>
      <c r="F743" s="329">
        <v>8.8800000000000008</v>
      </c>
      <c r="G743" s="329">
        <v>98.52</v>
      </c>
    </row>
    <row r="744" spans="1:7" ht="25.5">
      <c r="A744" s="324" t="s">
        <v>1244</v>
      </c>
      <c r="B744" s="325"/>
      <c r="C744" s="324" t="s">
        <v>1245</v>
      </c>
      <c r="D744" s="327" t="s">
        <v>22</v>
      </c>
      <c r="E744" s="329">
        <v>97.52</v>
      </c>
      <c r="F744" s="329">
        <v>9.31</v>
      </c>
      <c r="G744" s="329">
        <v>106.83</v>
      </c>
    </row>
    <row r="745" spans="1:7" ht="25.5">
      <c r="A745" s="324" t="s">
        <v>1246</v>
      </c>
      <c r="B745" s="325"/>
      <c r="C745" s="324" t="s">
        <v>1247</v>
      </c>
      <c r="D745" s="327" t="s">
        <v>22</v>
      </c>
      <c r="E745" s="329">
        <v>114.17</v>
      </c>
      <c r="F745" s="329">
        <v>9.48</v>
      </c>
      <c r="G745" s="329">
        <v>123.65</v>
      </c>
    </row>
    <row r="746" spans="1:7" ht="25.5">
      <c r="A746" s="324" t="s">
        <v>1248</v>
      </c>
      <c r="B746" s="325"/>
      <c r="C746" s="324" t="s">
        <v>1249</v>
      </c>
      <c r="D746" s="327" t="s">
        <v>22</v>
      </c>
      <c r="E746" s="329">
        <v>78.92</v>
      </c>
      <c r="F746" s="329">
        <v>8.44</v>
      </c>
      <c r="G746" s="329">
        <v>87.36</v>
      </c>
    </row>
    <row r="747" spans="1:7" ht="25.5">
      <c r="A747" s="324" t="s">
        <v>1250</v>
      </c>
      <c r="B747" s="325"/>
      <c r="C747" s="324" t="s">
        <v>1251</v>
      </c>
      <c r="D747" s="327" t="s">
        <v>22</v>
      </c>
      <c r="E747" s="329">
        <v>87.35</v>
      </c>
      <c r="F747" s="329">
        <v>8.8699999999999992</v>
      </c>
      <c r="G747" s="329">
        <v>96.22</v>
      </c>
    </row>
    <row r="748" spans="1:7">
      <c r="A748" s="334" t="s">
        <v>1252</v>
      </c>
      <c r="B748" s="334" t="s">
        <v>1253</v>
      </c>
      <c r="C748" s="335"/>
      <c r="D748" s="336"/>
      <c r="E748" s="337"/>
      <c r="F748" s="337"/>
      <c r="G748" s="337"/>
    </row>
    <row r="749" spans="1:7">
      <c r="A749" s="315" t="s">
        <v>1254</v>
      </c>
      <c r="B749" s="315" t="s">
        <v>1255</v>
      </c>
      <c r="C749" s="316"/>
      <c r="D749" s="338"/>
      <c r="E749" s="339"/>
      <c r="F749" s="339"/>
      <c r="G749" s="339"/>
    </row>
    <row r="750" spans="1:7" ht="25.5">
      <c r="A750" s="324" t="s">
        <v>1256</v>
      </c>
      <c r="B750" s="325"/>
      <c r="C750" s="324" t="s">
        <v>1257</v>
      </c>
      <c r="D750" s="327" t="s">
        <v>72</v>
      </c>
      <c r="E750" s="329">
        <v>340.49</v>
      </c>
      <c r="F750" s="329">
        <v>286.52</v>
      </c>
      <c r="G750" s="329">
        <v>627.01</v>
      </c>
    </row>
    <row r="751" spans="1:7" ht="25.5">
      <c r="A751" s="324" t="s">
        <v>1258</v>
      </c>
      <c r="B751" s="325"/>
      <c r="C751" s="324" t="s">
        <v>13592</v>
      </c>
      <c r="D751" s="327" t="s">
        <v>22</v>
      </c>
      <c r="E751" s="329">
        <v>36.11</v>
      </c>
      <c r="F751" s="329">
        <v>27.5</v>
      </c>
      <c r="G751" s="329">
        <v>63.61</v>
      </c>
    </row>
    <row r="752" spans="1:7" ht="25.5">
      <c r="A752" s="324" t="s">
        <v>1259</v>
      </c>
      <c r="B752" s="325"/>
      <c r="C752" s="324" t="s">
        <v>13593</v>
      </c>
      <c r="D752" s="327" t="s">
        <v>22</v>
      </c>
      <c r="E752" s="329">
        <v>47.53</v>
      </c>
      <c r="F752" s="329">
        <v>28.12</v>
      </c>
      <c r="G752" s="329">
        <v>75.650000000000006</v>
      </c>
    </row>
    <row r="753" spans="1:7" ht="25.5">
      <c r="A753" s="330" t="s">
        <v>1260</v>
      </c>
      <c r="B753" s="331" t="s">
        <v>1261</v>
      </c>
      <c r="C753" s="330"/>
      <c r="D753" s="332"/>
      <c r="E753" s="333"/>
      <c r="F753" s="333"/>
      <c r="G753" s="333"/>
    </row>
    <row r="754" spans="1:7" ht="25.5">
      <c r="A754" s="324" t="s">
        <v>1262</v>
      </c>
      <c r="B754" s="325"/>
      <c r="C754" s="324" t="s">
        <v>1263</v>
      </c>
      <c r="D754" s="327" t="s">
        <v>22</v>
      </c>
      <c r="E754" s="329">
        <v>20.97</v>
      </c>
      <c r="F754" s="329">
        <v>35.39</v>
      </c>
      <c r="G754" s="329">
        <v>56.36</v>
      </c>
    </row>
    <row r="755" spans="1:7" ht="25.5">
      <c r="A755" s="324" t="s">
        <v>1264</v>
      </c>
      <c r="B755" s="325"/>
      <c r="C755" s="324" t="s">
        <v>1265</v>
      </c>
      <c r="D755" s="327" t="s">
        <v>22</v>
      </c>
      <c r="E755" s="329">
        <v>28.95</v>
      </c>
      <c r="F755" s="329">
        <v>55.99</v>
      </c>
      <c r="G755" s="329">
        <v>84.94</v>
      </c>
    </row>
    <row r="756" spans="1:7" ht="25.5">
      <c r="A756" s="324" t="s">
        <v>1266</v>
      </c>
      <c r="B756" s="325"/>
      <c r="C756" s="324" t="s">
        <v>1267</v>
      </c>
      <c r="D756" s="327" t="s">
        <v>22</v>
      </c>
      <c r="E756" s="329">
        <v>63.8</v>
      </c>
      <c r="F756" s="329">
        <v>90.86</v>
      </c>
      <c r="G756" s="329">
        <v>154.66</v>
      </c>
    </row>
    <row r="757" spans="1:7" ht="25.5">
      <c r="A757" s="324" t="s">
        <v>1268</v>
      </c>
      <c r="B757" s="325"/>
      <c r="C757" s="324" t="s">
        <v>1269</v>
      </c>
      <c r="D757" s="327" t="s">
        <v>22</v>
      </c>
      <c r="E757" s="329">
        <v>92.27</v>
      </c>
      <c r="F757" s="329">
        <v>112.04</v>
      </c>
      <c r="G757" s="329">
        <v>204.31</v>
      </c>
    </row>
    <row r="758" spans="1:7" ht="25.5">
      <c r="A758" s="324" t="s">
        <v>1270</v>
      </c>
      <c r="B758" s="325"/>
      <c r="C758" s="324" t="s">
        <v>1271</v>
      </c>
      <c r="D758" s="327" t="s">
        <v>22</v>
      </c>
      <c r="E758" s="329">
        <v>86.57</v>
      </c>
      <c r="F758" s="329">
        <v>55.99</v>
      </c>
      <c r="G758" s="329">
        <v>142.56</v>
      </c>
    </row>
    <row r="759" spans="1:7" ht="25.5">
      <c r="A759" s="324" t="s">
        <v>1272</v>
      </c>
      <c r="B759" s="325"/>
      <c r="C759" s="324" t="s">
        <v>1273</v>
      </c>
      <c r="D759" s="327" t="s">
        <v>22</v>
      </c>
      <c r="E759" s="329">
        <v>196.24</v>
      </c>
      <c r="F759" s="329">
        <v>90.86</v>
      </c>
      <c r="G759" s="329">
        <v>287.10000000000002</v>
      </c>
    </row>
    <row r="760" spans="1:7" ht="25.5">
      <c r="A760" s="330" t="s">
        <v>1274</v>
      </c>
      <c r="B760" s="331" t="s">
        <v>1275</v>
      </c>
      <c r="C760" s="330"/>
      <c r="D760" s="332"/>
      <c r="E760" s="333"/>
      <c r="F760" s="333"/>
      <c r="G760" s="333"/>
    </row>
    <row r="761" spans="1:7">
      <c r="A761" s="324" t="s">
        <v>1276</v>
      </c>
      <c r="B761" s="325"/>
      <c r="C761" s="324" t="s">
        <v>1277</v>
      </c>
      <c r="D761" s="327" t="s">
        <v>22</v>
      </c>
      <c r="E761" s="329">
        <v>64.319999999999993</v>
      </c>
      <c r="F761" s="329">
        <v>49.9</v>
      </c>
      <c r="G761" s="329">
        <v>114.22</v>
      </c>
    </row>
    <row r="762" spans="1:7">
      <c r="A762" s="324" t="s">
        <v>1278</v>
      </c>
      <c r="B762" s="325"/>
      <c r="C762" s="324" t="s">
        <v>1279</v>
      </c>
      <c r="D762" s="327" t="s">
        <v>22</v>
      </c>
      <c r="E762" s="329">
        <v>121.38</v>
      </c>
      <c r="F762" s="329">
        <v>94.13</v>
      </c>
      <c r="G762" s="329">
        <v>215.51</v>
      </c>
    </row>
    <row r="763" spans="1:7">
      <c r="A763" s="324" t="s">
        <v>1280</v>
      </c>
      <c r="B763" s="325"/>
      <c r="C763" s="324" t="s">
        <v>1281</v>
      </c>
      <c r="D763" s="327" t="s">
        <v>22</v>
      </c>
      <c r="E763" s="329">
        <v>251.77</v>
      </c>
      <c r="F763" s="329">
        <v>131.65</v>
      </c>
      <c r="G763" s="329">
        <v>383.42</v>
      </c>
    </row>
    <row r="764" spans="1:7" ht="25.5">
      <c r="A764" s="330" t="s">
        <v>1282</v>
      </c>
      <c r="B764" s="331" t="s">
        <v>1283</v>
      </c>
      <c r="C764" s="330"/>
      <c r="D764" s="332"/>
      <c r="E764" s="333"/>
      <c r="F764" s="333"/>
      <c r="G764" s="333"/>
    </row>
    <row r="765" spans="1:7" ht="25.5">
      <c r="A765" s="324" t="s">
        <v>1284</v>
      </c>
      <c r="B765" s="325"/>
      <c r="C765" s="324" t="s">
        <v>1285</v>
      </c>
      <c r="D765" s="327" t="s">
        <v>22</v>
      </c>
      <c r="E765" s="329">
        <v>21.16</v>
      </c>
      <c r="F765" s="329">
        <v>25.33</v>
      </c>
      <c r="G765" s="329">
        <v>46.49</v>
      </c>
    </row>
    <row r="766" spans="1:7" ht="25.5">
      <c r="A766" s="324" t="s">
        <v>1286</v>
      </c>
      <c r="B766" s="325"/>
      <c r="C766" s="324" t="s">
        <v>1287</v>
      </c>
      <c r="D766" s="327" t="s">
        <v>22</v>
      </c>
      <c r="E766" s="329">
        <v>27.53</v>
      </c>
      <c r="F766" s="329">
        <v>27.5</v>
      </c>
      <c r="G766" s="329">
        <v>55.03</v>
      </c>
    </row>
    <row r="767" spans="1:7" ht="25.5">
      <c r="A767" s="324" t="s">
        <v>1288</v>
      </c>
      <c r="B767" s="325"/>
      <c r="C767" s="324" t="s">
        <v>1289</v>
      </c>
      <c r="D767" s="327" t="s">
        <v>22</v>
      </c>
      <c r="E767" s="329">
        <v>31.93</v>
      </c>
      <c r="F767" s="329">
        <v>29.5</v>
      </c>
      <c r="G767" s="329">
        <v>61.43</v>
      </c>
    </row>
    <row r="768" spans="1:7" ht="25.5">
      <c r="A768" s="330" t="s">
        <v>1290</v>
      </c>
      <c r="B768" s="331" t="s">
        <v>1291</v>
      </c>
      <c r="C768" s="330"/>
      <c r="D768" s="332"/>
      <c r="E768" s="333"/>
      <c r="F768" s="333"/>
      <c r="G768" s="333"/>
    </row>
    <row r="769" spans="1:7" ht="25.5">
      <c r="A769" s="324" t="s">
        <v>1292</v>
      </c>
      <c r="B769" s="325"/>
      <c r="C769" s="324" t="s">
        <v>1293</v>
      </c>
      <c r="D769" s="327" t="s">
        <v>22</v>
      </c>
      <c r="E769" s="329">
        <v>26.23</v>
      </c>
      <c r="F769" s="329">
        <v>27.5</v>
      </c>
      <c r="G769" s="329">
        <v>53.73</v>
      </c>
    </row>
    <row r="770" spans="1:7" ht="25.5">
      <c r="A770" s="324" t="s">
        <v>1294</v>
      </c>
      <c r="B770" s="325"/>
      <c r="C770" s="324" t="s">
        <v>1295</v>
      </c>
      <c r="D770" s="327" t="s">
        <v>22</v>
      </c>
      <c r="E770" s="329">
        <v>33.32</v>
      </c>
      <c r="F770" s="329">
        <v>29.5</v>
      </c>
      <c r="G770" s="329">
        <v>62.82</v>
      </c>
    </row>
    <row r="771" spans="1:7" ht="25.5">
      <c r="A771" s="330" t="s">
        <v>1296</v>
      </c>
      <c r="B771" s="331" t="s">
        <v>1297</v>
      </c>
      <c r="C771" s="330"/>
      <c r="D771" s="332"/>
      <c r="E771" s="333"/>
      <c r="F771" s="333"/>
      <c r="G771" s="333"/>
    </row>
    <row r="772" spans="1:7" ht="25.5">
      <c r="A772" s="324" t="s">
        <v>7038</v>
      </c>
      <c r="B772" s="325"/>
      <c r="C772" s="324" t="s">
        <v>7163</v>
      </c>
      <c r="D772" s="327" t="s">
        <v>22</v>
      </c>
      <c r="E772" s="329">
        <v>20.69</v>
      </c>
      <c r="F772" s="329">
        <v>25.33</v>
      </c>
      <c r="G772" s="329">
        <v>46.02</v>
      </c>
    </row>
    <row r="773" spans="1:7" ht="25.5">
      <c r="A773" s="324" t="s">
        <v>7039</v>
      </c>
      <c r="B773" s="325"/>
      <c r="C773" s="324" t="s">
        <v>7164</v>
      </c>
      <c r="D773" s="327" t="s">
        <v>22</v>
      </c>
      <c r="E773" s="329">
        <v>25.39</v>
      </c>
      <c r="F773" s="329">
        <v>27.5</v>
      </c>
      <c r="G773" s="329">
        <v>52.89</v>
      </c>
    </row>
    <row r="774" spans="1:7" ht="25.5">
      <c r="A774" s="324" t="s">
        <v>7040</v>
      </c>
      <c r="B774" s="325"/>
      <c r="C774" s="324" t="s">
        <v>7165</v>
      </c>
      <c r="D774" s="327" t="s">
        <v>22</v>
      </c>
      <c r="E774" s="329">
        <v>32.619999999999997</v>
      </c>
      <c r="F774" s="329">
        <v>28.12</v>
      </c>
      <c r="G774" s="329">
        <v>60.74</v>
      </c>
    </row>
    <row r="775" spans="1:7" ht="25.5">
      <c r="A775" s="330" t="s">
        <v>1298</v>
      </c>
      <c r="B775" s="331" t="s">
        <v>1299</v>
      </c>
      <c r="C775" s="330"/>
      <c r="D775" s="332"/>
      <c r="E775" s="333"/>
      <c r="F775" s="333"/>
      <c r="G775" s="333"/>
    </row>
    <row r="776" spans="1:7" ht="25.5">
      <c r="A776" s="324" t="s">
        <v>7041</v>
      </c>
      <c r="B776" s="325"/>
      <c r="C776" s="324" t="s">
        <v>7042</v>
      </c>
      <c r="D776" s="327" t="s">
        <v>22</v>
      </c>
      <c r="E776" s="329">
        <v>31.48</v>
      </c>
      <c r="F776" s="329">
        <v>30.95</v>
      </c>
      <c r="G776" s="329">
        <v>62.43</v>
      </c>
    </row>
    <row r="777" spans="1:7" ht="25.5">
      <c r="A777" s="324" t="s">
        <v>7043</v>
      </c>
      <c r="B777" s="325"/>
      <c r="C777" s="324" t="s">
        <v>7044</v>
      </c>
      <c r="D777" s="327" t="s">
        <v>22</v>
      </c>
      <c r="E777" s="329">
        <v>40.18</v>
      </c>
      <c r="F777" s="329">
        <v>31.73</v>
      </c>
      <c r="G777" s="329">
        <v>71.91</v>
      </c>
    </row>
    <row r="778" spans="1:7" ht="25.5">
      <c r="A778" s="324" t="s">
        <v>7045</v>
      </c>
      <c r="B778" s="325"/>
      <c r="C778" s="324" t="s">
        <v>7046</v>
      </c>
      <c r="D778" s="327" t="s">
        <v>22</v>
      </c>
      <c r="E778" s="329">
        <v>36.68</v>
      </c>
      <c r="F778" s="329">
        <v>40.98</v>
      </c>
      <c r="G778" s="329">
        <v>77.66</v>
      </c>
    </row>
    <row r="779" spans="1:7" ht="25.5">
      <c r="A779" s="324" t="s">
        <v>7047</v>
      </c>
      <c r="B779" s="325"/>
      <c r="C779" s="324" t="s">
        <v>7048</v>
      </c>
      <c r="D779" s="327" t="s">
        <v>22</v>
      </c>
      <c r="E779" s="329">
        <v>48.37</v>
      </c>
      <c r="F779" s="329">
        <v>43.67</v>
      </c>
      <c r="G779" s="329">
        <v>92.04</v>
      </c>
    </row>
    <row r="780" spans="1:7" ht="25.5">
      <c r="A780" s="330" t="s">
        <v>1300</v>
      </c>
      <c r="B780" s="331" t="s">
        <v>1301</v>
      </c>
      <c r="C780" s="330"/>
      <c r="D780" s="332"/>
      <c r="E780" s="333"/>
      <c r="F780" s="333"/>
      <c r="G780" s="333"/>
    </row>
    <row r="781" spans="1:7" ht="38.25">
      <c r="A781" s="324" t="s">
        <v>1302</v>
      </c>
      <c r="B781" s="325"/>
      <c r="C781" s="324" t="s">
        <v>7049</v>
      </c>
      <c r="D781" s="327" t="s">
        <v>22</v>
      </c>
      <c r="E781" s="329">
        <v>56.36</v>
      </c>
      <c r="F781" s="329">
        <v>12</v>
      </c>
      <c r="G781" s="329">
        <v>68.36</v>
      </c>
    </row>
    <row r="782" spans="1:7" ht="38.25">
      <c r="A782" s="324" t="s">
        <v>1303</v>
      </c>
      <c r="B782" s="325"/>
      <c r="C782" s="324" t="s">
        <v>7050</v>
      </c>
      <c r="D782" s="327" t="s">
        <v>22</v>
      </c>
      <c r="E782" s="329">
        <v>71.89</v>
      </c>
      <c r="F782" s="329">
        <v>12.32</v>
      </c>
      <c r="G782" s="329">
        <v>84.21</v>
      </c>
    </row>
    <row r="783" spans="1:7" ht="38.25">
      <c r="A783" s="324" t="s">
        <v>1304</v>
      </c>
      <c r="B783" s="325"/>
      <c r="C783" s="324" t="s">
        <v>7051</v>
      </c>
      <c r="D783" s="327" t="s">
        <v>22</v>
      </c>
      <c r="E783" s="329">
        <v>82.96</v>
      </c>
      <c r="F783" s="329">
        <v>12.48</v>
      </c>
      <c r="G783" s="329">
        <v>95.44</v>
      </c>
    </row>
    <row r="784" spans="1:7" ht="38.25">
      <c r="A784" s="324" t="s">
        <v>1305</v>
      </c>
      <c r="B784" s="325"/>
      <c r="C784" s="324" t="s">
        <v>7052</v>
      </c>
      <c r="D784" s="327" t="s">
        <v>22</v>
      </c>
      <c r="E784" s="329">
        <v>117.77</v>
      </c>
      <c r="F784" s="329">
        <v>12.95</v>
      </c>
      <c r="G784" s="329">
        <v>130.72</v>
      </c>
    </row>
    <row r="785" spans="1:7" ht="25.5">
      <c r="A785" s="330" t="s">
        <v>1306</v>
      </c>
      <c r="B785" s="331" t="s">
        <v>1307</v>
      </c>
      <c r="C785" s="330"/>
      <c r="D785" s="332"/>
      <c r="E785" s="333"/>
      <c r="F785" s="333"/>
      <c r="G785" s="333"/>
    </row>
    <row r="786" spans="1:7" ht="25.5">
      <c r="A786" s="324" t="s">
        <v>1308</v>
      </c>
      <c r="B786" s="325"/>
      <c r="C786" s="324" t="s">
        <v>1309</v>
      </c>
      <c r="D786" s="327" t="s">
        <v>72</v>
      </c>
      <c r="E786" s="329">
        <v>556.74</v>
      </c>
      <c r="F786" s="329">
        <v>653.95000000000005</v>
      </c>
      <c r="G786" s="329">
        <v>1210.69</v>
      </c>
    </row>
    <row r="787" spans="1:7">
      <c r="A787" s="324" t="s">
        <v>1310</v>
      </c>
      <c r="B787" s="325"/>
      <c r="C787" s="324" t="s">
        <v>1311</v>
      </c>
      <c r="D787" s="327" t="s">
        <v>47</v>
      </c>
      <c r="E787" s="329">
        <v>2.29</v>
      </c>
      <c r="F787" s="329">
        <v>5.91</v>
      </c>
      <c r="G787" s="329">
        <v>8.1999999999999993</v>
      </c>
    </row>
    <row r="788" spans="1:7" ht="25.5">
      <c r="A788" s="330" t="s">
        <v>1312</v>
      </c>
      <c r="B788" s="331" t="s">
        <v>1313</v>
      </c>
      <c r="C788" s="330"/>
      <c r="D788" s="332"/>
      <c r="E788" s="333"/>
      <c r="F788" s="333"/>
      <c r="G788" s="333"/>
    </row>
    <row r="789" spans="1:7" ht="25.5">
      <c r="A789" s="324" t="s">
        <v>1314</v>
      </c>
      <c r="B789" s="325"/>
      <c r="C789" s="324" t="s">
        <v>13594</v>
      </c>
      <c r="D789" s="327" t="s">
        <v>22</v>
      </c>
      <c r="E789" s="329">
        <v>89.79</v>
      </c>
      <c r="F789" s="329">
        <v>51.62</v>
      </c>
      <c r="G789" s="329">
        <v>141.41</v>
      </c>
    </row>
    <row r="790" spans="1:7" ht="25.5">
      <c r="A790" s="324" t="s">
        <v>1315</v>
      </c>
      <c r="B790" s="325"/>
      <c r="C790" s="324" t="s">
        <v>13595</v>
      </c>
      <c r="D790" s="327" t="s">
        <v>22</v>
      </c>
      <c r="E790" s="329">
        <v>1087.3800000000001</v>
      </c>
      <c r="F790" s="329">
        <v>140.03</v>
      </c>
      <c r="G790" s="329">
        <v>1227.4100000000001</v>
      </c>
    </row>
    <row r="791" spans="1:7" ht="25.5">
      <c r="A791" s="324" t="s">
        <v>1316</v>
      </c>
      <c r="B791" s="325"/>
      <c r="C791" s="324" t="s">
        <v>13596</v>
      </c>
      <c r="D791" s="327" t="s">
        <v>22</v>
      </c>
      <c r="E791" s="329">
        <v>149.04</v>
      </c>
      <c r="F791" s="329">
        <v>51.63</v>
      </c>
      <c r="G791" s="329">
        <v>200.67</v>
      </c>
    </row>
    <row r="792" spans="1:7" ht="25.5">
      <c r="A792" s="324" t="s">
        <v>1317</v>
      </c>
      <c r="B792" s="325"/>
      <c r="C792" s="324" t="s">
        <v>13597</v>
      </c>
      <c r="D792" s="327" t="s">
        <v>22</v>
      </c>
      <c r="E792" s="329">
        <v>634.4</v>
      </c>
      <c r="F792" s="329">
        <v>92.97</v>
      </c>
      <c r="G792" s="329">
        <v>727.37</v>
      </c>
    </row>
    <row r="793" spans="1:7" ht="25.5">
      <c r="A793" s="330" t="s">
        <v>1318</v>
      </c>
      <c r="B793" s="331" t="s">
        <v>1319</v>
      </c>
      <c r="C793" s="330"/>
      <c r="D793" s="332"/>
      <c r="E793" s="333"/>
      <c r="F793" s="333"/>
      <c r="G793" s="333"/>
    </row>
    <row r="794" spans="1:7" ht="25.5">
      <c r="A794" s="324" t="s">
        <v>1320</v>
      </c>
      <c r="B794" s="325"/>
      <c r="C794" s="324" t="s">
        <v>1321</v>
      </c>
      <c r="D794" s="327" t="s">
        <v>22</v>
      </c>
      <c r="E794" s="329">
        <v>688.59</v>
      </c>
      <c r="F794" s="329">
        <v>60.21</v>
      </c>
      <c r="G794" s="329">
        <v>748.8</v>
      </c>
    </row>
    <row r="795" spans="1:7" ht="25.5">
      <c r="A795" s="324" t="s">
        <v>1322</v>
      </c>
      <c r="B795" s="325"/>
      <c r="C795" s="324" t="s">
        <v>1323</v>
      </c>
      <c r="D795" s="327" t="s">
        <v>22</v>
      </c>
      <c r="E795" s="329">
        <v>165.07</v>
      </c>
      <c r="F795" s="329">
        <v>0</v>
      </c>
      <c r="G795" s="329">
        <v>165.07</v>
      </c>
    </row>
    <row r="796" spans="1:7" ht="38.25">
      <c r="A796" s="324" t="s">
        <v>1324</v>
      </c>
      <c r="B796" s="325"/>
      <c r="C796" s="324" t="s">
        <v>13598</v>
      </c>
      <c r="D796" s="327" t="s">
        <v>22</v>
      </c>
      <c r="E796" s="329">
        <v>438.42</v>
      </c>
      <c r="F796" s="329">
        <v>0</v>
      </c>
      <c r="G796" s="329">
        <v>438.42</v>
      </c>
    </row>
    <row r="797" spans="1:7" ht="25.5">
      <c r="A797" s="324" t="s">
        <v>1325</v>
      </c>
      <c r="B797" s="325"/>
      <c r="C797" s="324" t="s">
        <v>13599</v>
      </c>
      <c r="D797" s="327" t="s">
        <v>22</v>
      </c>
      <c r="E797" s="329">
        <v>848.26</v>
      </c>
      <c r="F797" s="329">
        <v>60.21</v>
      </c>
      <c r="G797" s="329">
        <v>908.47</v>
      </c>
    </row>
    <row r="798" spans="1:7" ht="38.25">
      <c r="A798" s="324" t="s">
        <v>1326</v>
      </c>
      <c r="B798" s="325"/>
      <c r="C798" s="324" t="s">
        <v>13600</v>
      </c>
      <c r="D798" s="327" t="s">
        <v>22</v>
      </c>
      <c r="E798" s="329">
        <v>79.52</v>
      </c>
      <c r="F798" s="329">
        <v>0</v>
      </c>
      <c r="G798" s="329">
        <v>79.52</v>
      </c>
    </row>
    <row r="799" spans="1:7" ht="38.25">
      <c r="A799" s="324" t="s">
        <v>1327</v>
      </c>
      <c r="B799" s="325"/>
      <c r="C799" s="324" t="s">
        <v>1328</v>
      </c>
      <c r="D799" s="327" t="s">
        <v>22</v>
      </c>
      <c r="E799" s="329">
        <v>113.29</v>
      </c>
      <c r="F799" s="329">
        <v>0</v>
      </c>
      <c r="G799" s="329">
        <v>113.29</v>
      </c>
    </row>
    <row r="800" spans="1:7" ht="38.25">
      <c r="A800" s="324" t="s">
        <v>1329</v>
      </c>
      <c r="B800" s="325"/>
      <c r="C800" s="324" t="s">
        <v>13601</v>
      </c>
      <c r="D800" s="327" t="s">
        <v>22</v>
      </c>
      <c r="E800" s="329">
        <v>121.86</v>
      </c>
      <c r="F800" s="329">
        <v>0</v>
      </c>
      <c r="G800" s="329">
        <v>121.86</v>
      </c>
    </row>
    <row r="801" spans="1:7" ht="38.25">
      <c r="A801" s="324" t="s">
        <v>1330</v>
      </c>
      <c r="B801" s="325"/>
      <c r="C801" s="324" t="s">
        <v>13602</v>
      </c>
      <c r="D801" s="327" t="s">
        <v>22</v>
      </c>
      <c r="E801" s="329">
        <v>105.48</v>
      </c>
      <c r="F801" s="329">
        <v>0</v>
      </c>
      <c r="G801" s="329">
        <v>105.48</v>
      </c>
    </row>
    <row r="802" spans="1:7" ht="38.25">
      <c r="A802" s="324" t="s">
        <v>1331</v>
      </c>
      <c r="B802" s="325"/>
      <c r="C802" s="324" t="s">
        <v>1332</v>
      </c>
      <c r="D802" s="327" t="s">
        <v>22</v>
      </c>
      <c r="E802" s="329">
        <v>87.41</v>
      </c>
      <c r="F802" s="329">
        <v>0</v>
      </c>
      <c r="G802" s="329">
        <v>87.41</v>
      </c>
    </row>
    <row r="803" spans="1:7" ht="38.25">
      <c r="A803" s="324" t="s">
        <v>1333</v>
      </c>
      <c r="B803" s="325"/>
      <c r="C803" s="324" t="s">
        <v>1334</v>
      </c>
      <c r="D803" s="327" t="s">
        <v>22</v>
      </c>
      <c r="E803" s="329">
        <v>93.85</v>
      </c>
      <c r="F803" s="329">
        <v>0</v>
      </c>
      <c r="G803" s="329">
        <v>93.85</v>
      </c>
    </row>
    <row r="804" spans="1:7" ht="38.25">
      <c r="A804" s="324" t="s">
        <v>1335</v>
      </c>
      <c r="B804" s="325"/>
      <c r="C804" s="324" t="s">
        <v>1336</v>
      </c>
      <c r="D804" s="327" t="s">
        <v>22</v>
      </c>
      <c r="E804" s="329">
        <v>102.79</v>
      </c>
      <c r="F804" s="329">
        <v>0</v>
      </c>
      <c r="G804" s="329">
        <v>102.79</v>
      </c>
    </row>
    <row r="805" spans="1:7" ht="38.25">
      <c r="A805" s="324" t="s">
        <v>1337</v>
      </c>
      <c r="B805" s="325"/>
      <c r="C805" s="324" t="s">
        <v>1338</v>
      </c>
      <c r="D805" s="327" t="s">
        <v>22</v>
      </c>
      <c r="E805" s="329">
        <v>91.94</v>
      </c>
      <c r="F805" s="329">
        <v>0</v>
      </c>
      <c r="G805" s="329">
        <v>91.94</v>
      </c>
    </row>
    <row r="806" spans="1:7" ht="38.25">
      <c r="A806" s="324" t="s">
        <v>1339</v>
      </c>
      <c r="B806" s="325"/>
      <c r="C806" s="324" t="s">
        <v>1340</v>
      </c>
      <c r="D806" s="327" t="s">
        <v>22</v>
      </c>
      <c r="E806" s="329">
        <v>153.96</v>
      </c>
      <c r="F806" s="329">
        <v>0</v>
      </c>
      <c r="G806" s="329">
        <v>153.96</v>
      </c>
    </row>
    <row r="807" spans="1:7" ht="38.25">
      <c r="A807" s="324" t="s">
        <v>1341</v>
      </c>
      <c r="B807" s="325"/>
      <c r="C807" s="324" t="s">
        <v>1342</v>
      </c>
      <c r="D807" s="327" t="s">
        <v>22</v>
      </c>
      <c r="E807" s="329">
        <v>145.29</v>
      </c>
      <c r="F807" s="329">
        <v>0</v>
      </c>
      <c r="G807" s="329">
        <v>145.29</v>
      </c>
    </row>
    <row r="808" spans="1:7" ht="38.25">
      <c r="A808" s="324" t="s">
        <v>1343</v>
      </c>
      <c r="B808" s="325"/>
      <c r="C808" s="324" t="s">
        <v>1344</v>
      </c>
      <c r="D808" s="327" t="s">
        <v>22</v>
      </c>
      <c r="E808" s="329">
        <v>512.95000000000005</v>
      </c>
      <c r="F808" s="329">
        <v>0</v>
      </c>
      <c r="G808" s="329">
        <v>512.95000000000005</v>
      </c>
    </row>
    <row r="809" spans="1:7" ht="38.25">
      <c r="A809" s="324" t="s">
        <v>1345</v>
      </c>
      <c r="B809" s="325"/>
      <c r="C809" s="324" t="s">
        <v>1346</v>
      </c>
      <c r="D809" s="327" t="s">
        <v>22</v>
      </c>
      <c r="E809" s="329">
        <v>788.63</v>
      </c>
      <c r="F809" s="329">
        <v>0</v>
      </c>
      <c r="G809" s="329">
        <v>788.63</v>
      </c>
    </row>
    <row r="810" spans="1:7" ht="38.25">
      <c r="A810" s="324" t="s">
        <v>1347</v>
      </c>
      <c r="B810" s="325"/>
      <c r="C810" s="324" t="s">
        <v>1348</v>
      </c>
      <c r="D810" s="327" t="s">
        <v>22</v>
      </c>
      <c r="E810" s="329">
        <v>1201.5999999999999</v>
      </c>
      <c r="F810" s="329">
        <v>0</v>
      </c>
      <c r="G810" s="329">
        <v>1201.5999999999999</v>
      </c>
    </row>
    <row r="811" spans="1:7" ht="51">
      <c r="A811" s="324" t="s">
        <v>1349</v>
      </c>
      <c r="B811" s="325"/>
      <c r="C811" s="324" t="s">
        <v>1350</v>
      </c>
      <c r="D811" s="327" t="s">
        <v>4</v>
      </c>
      <c r="E811" s="329">
        <v>1943.76</v>
      </c>
      <c r="F811" s="329">
        <v>0</v>
      </c>
      <c r="G811" s="329">
        <v>1943.76</v>
      </c>
    </row>
    <row r="812" spans="1:7" ht="25.5">
      <c r="A812" s="324" t="s">
        <v>1351</v>
      </c>
      <c r="B812" s="325"/>
      <c r="C812" s="324" t="s">
        <v>1352</v>
      </c>
      <c r="D812" s="327" t="s">
        <v>22</v>
      </c>
      <c r="E812" s="329">
        <v>194.53</v>
      </c>
      <c r="F812" s="329">
        <v>55.87</v>
      </c>
      <c r="G812" s="329">
        <v>250.4</v>
      </c>
    </row>
    <row r="813" spans="1:7" ht="38.25">
      <c r="A813" s="324" t="s">
        <v>1353</v>
      </c>
      <c r="B813" s="325"/>
      <c r="C813" s="324" t="s">
        <v>1354</v>
      </c>
      <c r="D813" s="327" t="s">
        <v>22</v>
      </c>
      <c r="E813" s="329">
        <v>172.31</v>
      </c>
      <c r="F813" s="329">
        <v>0</v>
      </c>
      <c r="G813" s="329">
        <v>172.31</v>
      </c>
    </row>
    <row r="814" spans="1:7" ht="38.25">
      <c r="A814" s="324" t="s">
        <v>1355</v>
      </c>
      <c r="B814" s="325"/>
      <c r="C814" s="324" t="s">
        <v>1356</v>
      </c>
      <c r="D814" s="327" t="s">
        <v>22</v>
      </c>
      <c r="E814" s="329">
        <v>147.97</v>
      </c>
      <c r="F814" s="329">
        <v>0</v>
      </c>
      <c r="G814" s="329">
        <v>147.97</v>
      </c>
    </row>
    <row r="815" spans="1:7" ht="38.25">
      <c r="A815" s="324" t="s">
        <v>1357</v>
      </c>
      <c r="B815" s="325"/>
      <c r="C815" s="324" t="s">
        <v>1358</v>
      </c>
      <c r="D815" s="327" t="s">
        <v>22</v>
      </c>
      <c r="E815" s="329">
        <v>153.5</v>
      </c>
      <c r="F815" s="329">
        <v>0</v>
      </c>
      <c r="G815" s="329">
        <v>153.5</v>
      </c>
    </row>
    <row r="816" spans="1:7" ht="38.25">
      <c r="A816" s="324" t="s">
        <v>1359</v>
      </c>
      <c r="B816" s="325"/>
      <c r="C816" s="324" t="s">
        <v>1360</v>
      </c>
      <c r="D816" s="327" t="s">
        <v>22</v>
      </c>
      <c r="E816" s="329">
        <v>172.15</v>
      </c>
      <c r="F816" s="329">
        <v>0</v>
      </c>
      <c r="G816" s="329">
        <v>172.15</v>
      </c>
    </row>
    <row r="817" spans="1:7" ht="38.25">
      <c r="A817" s="324" t="s">
        <v>1361</v>
      </c>
      <c r="B817" s="325"/>
      <c r="C817" s="324" t="s">
        <v>1362</v>
      </c>
      <c r="D817" s="327" t="s">
        <v>22</v>
      </c>
      <c r="E817" s="329">
        <v>156.1</v>
      </c>
      <c r="F817" s="329">
        <v>0</v>
      </c>
      <c r="G817" s="329">
        <v>156.1</v>
      </c>
    </row>
    <row r="818" spans="1:7" ht="38.25">
      <c r="A818" s="324" t="s">
        <v>1363</v>
      </c>
      <c r="B818" s="325"/>
      <c r="C818" s="324" t="s">
        <v>1364</v>
      </c>
      <c r="D818" s="327" t="s">
        <v>22</v>
      </c>
      <c r="E818" s="329">
        <v>144.65</v>
      </c>
      <c r="F818" s="329">
        <v>0</v>
      </c>
      <c r="G818" s="329">
        <v>144.65</v>
      </c>
    </row>
    <row r="819" spans="1:7" ht="25.5">
      <c r="A819" s="330" t="s">
        <v>1365</v>
      </c>
      <c r="B819" s="331" t="s">
        <v>1366</v>
      </c>
      <c r="C819" s="330"/>
      <c r="D819" s="332"/>
      <c r="E819" s="333"/>
      <c r="F819" s="333"/>
      <c r="G819" s="333"/>
    </row>
    <row r="820" spans="1:7" ht="25.5">
      <c r="A820" s="324" t="s">
        <v>1367</v>
      </c>
      <c r="B820" s="325"/>
      <c r="C820" s="324" t="s">
        <v>13603</v>
      </c>
      <c r="D820" s="327" t="s">
        <v>22</v>
      </c>
      <c r="E820" s="329">
        <v>57.72</v>
      </c>
      <c r="F820" s="329">
        <v>100.06</v>
      </c>
      <c r="G820" s="329">
        <v>157.78</v>
      </c>
    </row>
    <row r="821" spans="1:7" ht="25.5">
      <c r="A821" s="330" t="s">
        <v>1368</v>
      </c>
      <c r="B821" s="331" t="s">
        <v>1369</v>
      </c>
      <c r="C821" s="330"/>
      <c r="D821" s="332"/>
      <c r="E821" s="333"/>
      <c r="F821" s="333"/>
      <c r="G821" s="333"/>
    </row>
    <row r="822" spans="1:7" ht="25.5">
      <c r="A822" s="324" t="s">
        <v>1370</v>
      </c>
      <c r="B822" s="325"/>
      <c r="C822" s="324" t="s">
        <v>1371</v>
      </c>
      <c r="D822" s="327" t="s">
        <v>22</v>
      </c>
      <c r="E822" s="329">
        <v>0</v>
      </c>
      <c r="F822" s="329">
        <v>34.58</v>
      </c>
      <c r="G822" s="329">
        <v>34.58</v>
      </c>
    </row>
    <row r="823" spans="1:7" ht="25.5">
      <c r="A823" s="324" t="s">
        <v>1372</v>
      </c>
      <c r="B823" s="325"/>
      <c r="C823" s="324" t="s">
        <v>1373</v>
      </c>
      <c r="D823" s="327" t="s">
        <v>4</v>
      </c>
      <c r="E823" s="329">
        <v>1.04</v>
      </c>
      <c r="F823" s="329">
        <v>4.74</v>
      </c>
      <c r="G823" s="329">
        <v>5.78</v>
      </c>
    </row>
    <row r="824" spans="1:7" ht="25.5">
      <c r="A824" s="324" t="s">
        <v>1374</v>
      </c>
      <c r="B824" s="325"/>
      <c r="C824" s="324" t="s">
        <v>1375</v>
      </c>
      <c r="D824" s="327" t="s">
        <v>4</v>
      </c>
      <c r="E824" s="329">
        <v>1.35</v>
      </c>
      <c r="F824" s="329">
        <v>4.74</v>
      </c>
      <c r="G824" s="329">
        <v>6.09</v>
      </c>
    </row>
    <row r="825" spans="1:7" ht="25.5">
      <c r="A825" s="324" t="s">
        <v>1376</v>
      </c>
      <c r="B825" s="325"/>
      <c r="C825" s="324" t="s">
        <v>1377</v>
      </c>
      <c r="D825" s="327" t="s">
        <v>4</v>
      </c>
      <c r="E825" s="329">
        <v>1.67</v>
      </c>
      <c r="F825" s="329">
        <v>4.74</v>
      </c>
      <c r="G825" s="329">
        <v>6.41</v>
      </c>
    </row>
    <row r="826" spans="1:7" ht="25.5">
      <c r="A826" s="324" t="s">
        <v>1378</v>
      </c>
      <c r="B826" s="325"/>
      <c r="C826" s="324" t="s">
        <v>1379</v>
      </c>
      <c r="D826" s="327" t="s">
        <v>4</v>
      </c>
      <c r="E826" s="329">
        <v>1.8</v>
      </c>
      <c r="F826" s="329">
        <v>4.74</v>
      </c>
      <c r="G826" s="329">
        <v>6.54</v>
      </c>
    </row>
    <row r="827" spans="1:7" ht="25.5">
      <c r="A827" s="324" t="s">
        <v>1380</v>
      </c>
      <c r="B827" s="325"/>
      <c r="C827" s="324" t="s">
        <v>1381</v>
      </c>
      <c r="D827" s="327" t="s">
        <v>4</v>
      </c>
      <c r="E827" s="329">
        <v>2.4500000000000002</v>
      </c>
      <c r="F827" s="329">
        <v>4.74</v>
      </c>
      <c r="G827" s="329">
        <v>7.19</v>
      </c>
    </row>
    <row r="828" spans="1:7">
      <c r="A828" s="334" t="s">
        <v>1382</v>
      </c>
      <c r="B828" s="334" t="s">
        <v>1383</v>
      </c>
      <c r="C828" s="335"/>
      <c r="D828" s="336"/>
      <c r="E828" s="337"/>
      <c r="F828" s="337"/>
      <c r="G828" s="337"/>
    </row>
    <row r="829" spans="1:7">
      <c r="A829" s="315" t="s">
        <v>1384</v>
      </c>
      <c r="B829" s="315" t="s">
        <v>1385</v>
      </c>
      <c r="C829" s="316"/>
      <c r="D829" s="338"/>
      <c r="E829" s="339"/>
      <c r="F829" s="339"/>
      <c r="G829" s="339"/>
    </row>
    <row r="830" spans="1:7" ht="25.5">
      <c r="A830" s="324" t="s">
        <v>1386</v>
      </c>
      <c r="B830" s="325"/>
      <c r="C830" s="324" t="s">
        <v>1387</v>
      </c>
      <c r="D830" s="327" t="s">
        <v>22</v>
      </c>
      <c r="E830" s="329">
        <v>58.8</v>
      </c>
      <c r="F830" s="329">
        <v>43.22</v>
      </c>
      <c r="G830" s="329">
        <v>102.02</v>
      </c>
    </row>
    <row r="831" spans="1:7" ht="25.5">
      <c r="A831" s="324" t="s">
        <v>1388</v>
      </c>
      <c r="B831" s="325"/>
      <c r="C831" s="324" t="s">
        <v>1389</v>
      </c>
      <c r="D831" s="327" t="s">
        <v>22</v>
      </c>
      <c r="E831" s="329">
        <v>63.07</v>
      </c>
      <c r="F831" s="329">
        <v>44.95</v>
      </c>
      <c r="G831" s="329">
        <v>108.02</v>
      </c>
    </row>
    <row r="832" spans="1:7" ht="25.5">
      <c r="A832" s="324" t="s">
        <v>1390</v>
      </c>
      <c r="B832" s="325"/>
      <c r="C832" s="324" t="s">
        <v>1391</v>
      </c>
      <c r="D832" s="327" t="s">
        <v>22</v>
      </c>
      <c r="E832" s="329">
        <v>67.349999999999994</v>
      </c>
      <c r="F832" s="329">
        <v>46.68</v>
      </c>
      <c r="G832" s="329">
        <v>114.03</v>
      </c>
    </row>
    <row r="833" spans="1:7" ht="25.5">
      <c r="A833" s="324" t="s">
        <v>1392</v>
      </c>
      <c r="B833" s="325"/>
      <c r="C833" s="324" t="s">
        <v>1393</v>
      </c>
      <c r="D833" s="327" t="s">
        <v>22</v>
      </c>
      <c r="E833" s="329">
        <v>73.88</v>
      </c>
      <c r="F833" s="329">
        <v>50.14</v>
      </c>
      <c r="G833" s="329">
        <v>124.02</v>
      </c>
    </row>
    <row r="834" spans="1:7" ht="25.5">
      <c r="A834" s="324" t="s">
        <v>1394</v>
      </c>
      <c r="B834" s="325"/>
      <c r="C834" s="324" t="s">
        <v>1395</v>
      </c>
      <c r="D834" s="327" t="s">
        <v>22</v>
      </c>
      <c r="E834" s="329">
        <v>40.42</v>
      </c>
      <c r="F834" s="329">
        <v>32.85</v>
      </c>
      <c r="G834" s="329">
        <v>73.27</v>
      </c>
    </row>
    <row r="835" spans="1:7" ht="25.5">
      <c r="A835" s="324" t="s">
        <v>1396</v>
      </c>
      <c r="B835" s="325"/>
      <c r="C835" s="324" t="s">
        <v>1397</v>
      </c>
      <c r="D835" s="327" t="s">
        <v>22</v>
      </c>
      <c r="E835" s="329">
        <v>44.7</v>
      </c>
      <c r="F835" s="329">
        <v>34.58</v>
      </c>
      <c r="G835" s="329">
        <v>79.28</v>
      </c>
    </row>
    <row r="836" spans="1:7" ht="25.5">
      <c r="A836" s="324" t="s">
        <v>1398</v>
      </c>
      <c r="B836" s="325"/>
      <c r="C836" s="324" t="s">
        <v>1399</v>
      </c>
      <c r="D836" s="327" t="s">
        <v>22</v>
      </c>
      <c r="E836" s="329">
        <v>48.98</v>
      </c>
      <c r="F836" s="329">
        <v>36.31</v>
      </c>
      <c r="G836" s="329">
        <v>85.29</v>
      </c>
    </row>
    <row r="837" spans="1:7" ht="25.5">
      <c r="A837" s="324" t="s">
        <v>1400</v>
      </c>
      <c r="B837" s="325"/>
      <c r="C837" s="324" t="s">
        <v>1401</v>
      </c>
      <c r="D837" s="327" t="s">
        <v>22</v>
      </c>
      <c r="E837" s="329">
        <v>53.49</v>
      </c>
      <c r="F837" s="329">
        <v>39.770000000000003</v>
      </c>
      <c r="G837" s="329">
        <v>93.26</v>
      </c>
    </row>
    <row r="838" spans="1:7">
      <c r="A838" s="324" t="s">
        <v>1402</v>
      </c>
      <c r="B838" s="325"/>
      <c r="C838" s="324" t="s">
        <v>1403</v>
      </c>
      <c r="D838" s="327" t="s">
        <v>22</v>
      </c>
      <c r="E838" s="329">
        <v>44.46</v>
      </c>
      <c r="F838" s="329">
        <v>41.49</v>
      </c>
      <c r="G838" s="329">
        <v>85.95</v>
      </c>
    </row>
    <row r="839" spans="1:7">
      <c r="A839" s="324" t="s">
        <v>1404</v>
      </c>
      <c r="B839" s="325"/>
      <c r="C839" s="324" t="s">
        <v>1405</v>
      </c>
      <c r="D839" s="327" t="s">
        <v>22</v>
      </c>
      <c r="E839" s="329">
        <v>33.36</v>
      </c>
      <c r="F839" s="329">
        <v>31.12</v>
      </c>
      <c r="G839" s="329">
        <v>64.48</v>
      </c>
    </row>
    <row r="840" spans="1:7">
      <c r="A840" s="324" t="s">
        <v>1406</v>
      </c>
      <c r="B840" s="325"/>
      <c r="C840" s="324" t="s">
        <v>1407</v>
      </c>
      <c r="D840" s="327" t="s">
        <v>22</v>
      </c>
      <c r="E840" s="329">
        <v>40.950000000000003</v>
      </c>
      <c r="F840" s="329">
        <v>22.48</v>
      </c>
      <c r="G840" s="329">
        <v>63.43</v>
      </c>
    </row>
    <row r="841" spans="1:7" ht="25.5">
      <c r="A841" s="324" t="s">
        <v>1408</v>
      </c>
      <c r="B841" s="325"/>
      <c r="C841" s="324" t="s">
        <v>1409</v>
      </c>
      <c r="D841" s="327" t="s">
        <v>22</v>
      </c>
      <c r="E841" s="329">
        <v>12.55</v>
      </c>
      <c r="F841" s="329">
        <v>4.41</v>
      </c>
      <c r="G841" s="329">
        <v>16.96</v>
      </c>
    </row>
    <row r="842" spans="1:7" ht="25.5">
      <c r="A842" s="324" t="s">
        <v>1410</v>
      </c>
      <c r="B842" s="325"/>
      <c r="C842" s="324" t="s">
        <v>1411</v>
      </c>
      <c r="D842" s="327" t="s">
        <v>22</v>
      </c>
      <c r="E842" s="329">
        <v>7.89</v>
      </c>
      <c r="F842" s="329">
        <v>4.41</v>
      </c>
      <c r="G842" s="329">
        <v>12.3</v>
      </c>
    </row>
    <row r="843" spans="1:7" ht="25.5">
      <c r="A843" s="330" t="s">
        <v>1412</v>
      </c>
      <c r="B843" s="331" t="s">
        <v>1413</v>
      </c>
      <c r="C843" s="330"/>
      <c r="D843" s="332"/>
      <c r="E843" s="333"/>
      <c r="F843" s="333"/>
      <c r="G843" s="333"/>
    </row>
    <row r="844" spans="1:7" ht="25.5">
      <c r="A844" s="324" t="s">
        <v>1414</v>
      </c>
      <c r="B844" s="325"/>
      <c r="C844" s="324" t="s">
        <v>1415</v>
      </c>
      <c r="D844" s="327" t="s">
        <v>424</v>
      </c>
      <c r="E844" s="329">
        <v>14.87</v>
      </c>
      <c r="F844" s="329">
        <v>0</v>
      </c>
      <c r="G844" s="329">
        <v>14.87</v>
      </c>
    </row>
    <row r="845" spans="1:7" ht="25.5">
      <c r="A845" s="324" t="s">
        <v>1416</v>
      </c>
      <c r="B845" s="325"/>
      <c r="C845" s="324" t="s">
        <v>1417</v>
      </c>
      <c r="D845" s="327" t="s">
        <v>424</v>
      </c>
      <c r="E845" s="329">
        <v>0</v>
      </c>
      <c r="F845" s="329">
        <v>4.46</v>
      </c>
      <c r="G845" s="329">
        <v>4.46</v>
      </c>
    </row>
    <row r="846" spans="1:7" ht="25.5">
      <c r="A846" s="324" t="s">
        <v>1418</v>
      </c>
      <c r="B846" s="325"/>
      <c r="C846" s="324" t="s">
        <v>1419</v>
      </c>
      <c r="D846" s="327" t="s">
        <v>424</v>
      </c>
      <c r="E846" s="329">
        <v>16.329999999999998</v>
      </c>
      <c r="F846" s="329">
        <v>0</v>
      </c>
      <c r="G846" s="329">
        <v>16.329999999999998</v>
      </c>
    </row>
    <row r="847" spans="1:7" ht="25.5">
      <c r="A847" s="324" t="s">
        <v>1420</v>
      </c>
      <c r="B847" s="325"/>
      <c r="C847" s="324" t="s">
        <v>1421</v>
      </c>
      <c r="D847" s="327" t="s">
        <v>424</v>
      </c>
      <c r="E847" s="329">
        <v>21.69</v>
      </c>
      <c r="F847" s="329">
        <v>0</v>
      </c>
      <c r="G847" s="329">
        <v>21.69</v>
      </c>
    </row>
    <row r="848" spans="1:7" ht="25.5">
      <c r="A848" s="324" t="s">
        <v>1422</v>
      </c>
      <c r="B848" s="325"/>
      <c r="C848" s="324" t="s">
        <v>1423</v>
      </c>
      <c r="D848" s="327" t="s">
        <v>424</v>
      </c>
      <c r="E848" s="329">
        <v>21.24</v>
      </c>
      <c r="F848" s="329">
        <v>0</v>
      </c>
      <c r="G848" s="329">
        <v>21.24</v>
      </c>
    </row>
    <row r="849" spans="1:7" ht="25.5">
      <c r="A849" s="324" t="s">
        <v>14195</v>
      </c>
      <c r="B849" s="325"/>
      <c r="C849" s="324" t="s">
        <v>14196</v>
      </c>
      <c r="D849" s="327" t="s">
        <v>424</v>
      </c>
      <c r="E849" s="329">
        <v>7.02</v>
      </c>
      <c r="F849" s="329">
        <v>4.46</v>
      </c>
      <c r="G849" s="329">
        <v>11.48</v>
      </c>
    </row>
    <row r="850" spans="1:7" ht="25.5">
      <c r="A850" s="330" t="s">
        <v>1424</v>
      </c>
      <c r="B850" s="331" t="s">
        <v>1425</v>
      </c>
      <c r="C850" s="330"/>
      <c r="D850" s="332"/>
      <c r="E850" s="333"/>
      <c r="F850" s="333"/>
      <c r="G850" s="333"/>
    </row>
    <row r="851" spans="1:7" ht="25.5">
      <c r="A851" s="324" t="s">
        <v>1426</v>
      </c>
      <c r="B851" s="325"/>
      <c r="C851" s="324" t="s">
        <v>1427</v>
      </c>
      <c r="D851" s="327" t="s">
        <v>72</v>
      </c>
      <c r="E851" s="329">
        <v>1546.56</v>
      </c>
      <c r="F851" s="329">
        <v>659.41</v>
      </c>
      <c r="G851" s="329">
        <v>2205.9699999999998</v>
      </c>
    </row>
    <row r="852" spans="1:7" ht="25.5">
      <c r="A852" s="324" t="s">
        <v>1428</v>
      </c>
      <c r="B852" s="325"/>
      <c r="C852" s="324" t="s">
        <v>13604</v>
      </c>
      <c r="D852" s="327" t="s">
        <v>72</v>
      </c>
      <c r="E852" s="329">
        <v>1508.07</v>
      </c>
      <c r="F852" s="329">
        <v>728.13</v>
      </c>
      <c r="G852" s="329">
        <v>2236.1999999999998</v>
      </c>
    </row>
    <row r="853" spans="1:7" ht="25.5">
      <c r="A853" s="324" t="s">
        <v>1429</v>
      </c>
      <c r="B853" s="325"/>
      <c r="C853" s="324" t="s">
        <v>13605</v>
      </c>
      <c r="D853" s="327" t="s">
        <v>72</v>
      </c>
      <c r="E853" s="329">
        <v>1360.11</v>
      </c>
      <c r="F853" s="329">
        <v>626.6</v>
      </c>
      <c r="G853" s="329">
        <v>1986.71</v>
      </c>
    </row>
    <row r="854" spans="1:7" ht="25.5">
      <c r="A854" s="324" t="s">
        <v>1430</v>
      </c>
      <c r="B854" s="325"/>
      <c r="C854" s="324" t="s">
        <v>13606</v>
      </c>
      <c r="D854" s="327" t="s">
        <v>72</v>
      </c>
      <c r="E854" s="329">
        <v>1217.3599999999999</v>
      </c>
      <c r="F854" s="329">
        <v>620.21</v>
      </c>
      <c r="G854" s="329">
        <v>1837.57</v>
      </c>
    </row>
    <row r="855" spans="1:7" ht="25.5">
      <c r="A855" s="324" t="s">
        <v>1431</v>
      </c>
      <c r="B855" s="325"/>
      <c r="C855" s="324" t="s">
        <v>13607</v>
      </c>
      <c r="D855" s="327" t="s">
        <v>72</v>
      </c>
      <c r="E855" s="329">
        <v>1344.23</v>
      </c>
      <c r="F855" s="329">
        <v>665</v>
      </c>
      <c r="G855" s="329">
        <v>2009.23</v>
      </c>
    </row>
    <row r="856" spans="1:7" ht="25.5">
      <c r="A856" s="330" t="s">
        <v>1432</v>
      </c>
      <c r="B856" s="331" t="s">
        <v>1433</v>
      </c>
      <c r="C856" s="330"/>
      <c r="D856" s="332"/>
      <c r="E856" s="333"/>
      <c r="F856" s="333"/>
      <c r="G856" s="333"/>
    </row>
    <row r="857" spans="1:7" ht="25.5">
      <c r="A857" s="324" t="s">
        <v>1434</v>
      </c>
      <c r="B857" s="325"/>
      <c r="C857" s="324" t="s">
        <v>1435</v>
      </c>
      <c r="D857" s="327" t="s">
        <v>72</v>
      </c>
      <c r="E857" s="329">
        <v>2047.53</v>
      </c>
      <c r="F857" s="329">
        <v>1037.4000000000001</v>
      </c>
      <c r="G857" s="329">
        <v>3084.93</v>
      </c>
    </row>
    <row r="858" spans="1:7" ht="25.5">
      <c r="A858" s="324" t="s">
        <v>1436</v>
      </c>
      <c r="B858" s="325"/>
      <c r="C858" s="324" t="s">
        <v>1437</v>
      </c>
      <c r="D858" s="327" t="s">
        <v>47</v>
      </c>
      <c r="E858" s="329">
        <v>0.08</v>
      </c>
      <c r="F858" s="329">
        <v>4.84</v>
      </c>
      <c r="G858" s="329">
        <v>4.92</v>
      </c>
    </row>
    <row r="859" spans="1:7" ht="25.5">
      <c r="A859" s="324" t="s">
        <v>1438</v>
      </c>
      <c r="B859" s="325"/>
      <c r="C859" s="324" t="s">
        <v>1439</v>
      </c>
      <c r="D859" s="327" t="s">
        <v>47</v>
      </c>
      <c r="E859" s="329">
        <v>0.21</v>
      </c>
      <c r="F859" s="329">
        <v>12.81</v>
      </c>
      <c r="G859" s="329">
        <v>13.02</v>
      </c>
    </row>
    <row r="860" spans="1:7">
      <c r="A860" s="334" t="s">
        <v>1440</v>
      </c>
      <c r="B860" s="334" t="s">
        <v>1441</v>
      </c>
      <c r="C860" s="335"/>
      <c r="D860" s="336"/>
      <c r="E860" s="337"/>
      <c r="F860" s="337"/>
      <c r="G860" s="337"/>
    </row>
    <row r="861" spans="1:7">
      <c r="A861" s="315" t="s">
        <v>1442</v>
      </c>
      <c r="B861" s="315" t="s">
        <v>1443</v>
      </c>
      <c r="C861" s="316"/>
      <c r="D861" s="338"/>
      <c r="E861" s="339"/>
      <c r="F861" s="339"/>
      <c r="G861" s="339"/>
    </row>
    <row r="862" spans="1:7">
      <c r="A862" s="324" t="s">
        <v>1444</v>
      </c>
      <c r="B862" s="325"/>
      <c r="C862" s="324" t="s">
        <v>1445</v>
      </c>
      <c r="D862" s="327" t="s">
        <v>22</v>
      </c>
      <c r="E862" s="329">
        <v>21.12</v>
      </c>
      <c r="F862" s="329">
        <v>25.1</v>
      </c>
      <c r="G862" s="329">
        <v>46.22</v>
      </c>
    </row>
    <row r="863" spans="1:7">
      <c r="A863" s="324" t="s">
        <v>1446</v>
      </c>
      <c r="B863" s="325"/>
      <c r="C863" s="324" t="s">
        <v>1447</v>
      </c>
      <c r="D863" s="327" t="s">
        <v>22</v>
      </c>
      <c r="E863" s="329">
        <v>32.479999999999997</v>
      </c>
      <c r="F863" s="329">
        <v>25.1</v>
      </c>
      <c r="G863" s="329">
        <v>57.58</v>
      </c>
    </row>
    <row r="864" spans="1:7">
      <c r="A864" s="324" t="s">
        <v>1448</v>
      </c>
      <c r="B864" s="325"/>
      <c r="C864" s="324" t="s">
        <v>1449</v>
      </c>
      <c r="D864" s="327" t="s">
        <v>22</v>
      </c>
      <c r="E864" s="329">
        <v>19.84</v>
      </c>
      <c r="F864" s="329">
        <v>25.1</v>
      </c>
      <c r="G864" s="329">
        <v>44.94</v>
      </c>
    </row>
    <row r="865" spans="1:7">
      <c r="A865" s="324" t="s">
        <v>7053</v>
      </c>
      <c r="B865" s="325"/>
      <c r="C865" s="324" t="s">
        <v>13608</v>
      </c>
      <c r="D865" s="327" t="s">
        <v>22</v>
      </c>
      <c r="E865" s="329">
        <v>50.76</v>
      </c>
      <c r="F865" s="329">
        <v>37.64</v>
      </c>
      <c r="G865" s="329">
        <v>88.4</v>
      </c>
    </row>
    <row r="866" spans="1:7">
      <c r="A866" s="324" t="s">
        <v>1450</v>
      </c>
      <c r="B866" s="325"/>
      <c r="C866" s="324" t="s">
        <v>1451</v>
      </c>
      <c r="D866" s="327" t="s">
        <v>22</v>
      </c>
      <c r="E866" s="329">
        <v>54.54</v>
      </c>
      <c r="F866" s="329">
        <v>37.64</v>
      </c>
      <c r="G866" s="329">
        <v>92.18</v>
      </c>
    </row>
    <row r="867" spans="1:7">
      <c r="A867" s="324" t="s">
        <v>1452</v>
      </c>
      <c r="B867" s="325"/>
      <c r="C867" s="324" t="s">
        <v>1453</v>
      </c>
      <c r="D867" s="327" t="s">
        <v>47</v>
      </c>
      <c r="E867" s="329">
        <v>0.56000000000000005</v>
      </c>
      <c r="F867" s="329">
        <v>11.07</v>
      </c>
      <c r="G867" s="329">
        <v>11.63</v>
      </c>
    </row>
    <row r="868" spans="1:7" ht="25.5">
      <c r="A868" s="324" t="s">
        <v>1454</v>
      </c>
      <c r="B868" s="325"/>
      <c r="C868" s="324" t="s">
        <v>1455</v>
      </c>
      <c r="D868" s="327" t="s">
        <v>47</v>
      </c>
      <c r="E868" s="329">
        <v>7.83</v>
      </c>
      <c r="F868" s="329">
        <v>13.83</v>
      </c>
      <c r="G868" s="329">
        <v>21.66</v>
      </c>
    </row>
    <row r="869" spans="1:7">
      <c r="A869" s="324" t="s">
        <v>1456</v>
      </c>
      <c r="B869" s="325"/>
      <c r="C869" s="324" t="s">
        <v>1457</v>
      </c>
      <c r="D869" s="327" t="s">
        <v>47</v>
      </c>
      <c r="E869" s="329">
        <v>11.94</v>
      </c>
      <c r="F869" s="329">
        <v>13.83</v>
      </c>
      <c r="G869" s="329">
        <v>25.77</v>
      </c>
    </row>
    <row r="870" spans="1:7" ht="25.5">
      <c r="A870" s="330" t="s">
        <v>1458</v>
      </c>
      <c r="B870" s="331" t="s">
        <v>1459</v>
      </c>
      <c r="C870" s="330"/>
      <c r="D870" s="332"/>
      <c r="E870" s="333"/>
      <c r="F870" s="333"/>
      <c r="G870" s="333"/>
    </row>
    <row r="871" spans="1:7" ht="25.5">
      <c r="A871" s="324" t="s">
        <v>1460</v>
      </c>
      <c r="B871" s="325"/>
      <c r="C871" s="324" t="s">
        <v>1461</v>
      </c>
      <c r="D871" s="327" t="s">
        <v>22</v>
      </c>
      <c r="E871" s="329">
        <v>26.7</v>
      </c>
      <c r="F871" s="329">
        <v>13.83</v>
      </c>
      <c r="G871" s="329">
        <v>40.53</v>
      </c>
    </row>
    <row r="872" spans="1:7" ht="25.5">
      <c r="A872" s="324" t="s">
        <v>1462</v>
      </c>
      <c r="B872" s="325"/>
      <c r="C872" s="324" t="s">
        <v>1463</v>
      </c>
      <c r="D872" s="327" t="s">
        <v>22</v>
      </c>
      <c r="E872" s="329">
        <v>36.42</v>
      </c>
      <c r="F872" s="329">
        <v>13.83</v>
      </c>
      <c r="G872" s="329">
        <v>50.25</v>
      </c>
    </row>
    <row r="873" spans="1:7" ht="25.5">
      <c r="A873" s="324" t="s">
        <v>1464</v>
      </c>
      <c r="B873" s="325"/>
      <c r="C873" s="324" t="s">
        <v>1465</v>
      </c>
      <c r="D873" s="327" t="s">
        <v>22</v>
      </c>
      <c r="E873" s="329">
        <v>77.569999999999993</v>
      </c>
      <c r="F873" s="329">
        <v>13.83</v>
      </c>
      <c r="G873" s="329">
        <v>91.4</v>
      </c>
    </row>
    <row r="874" spans="1:7" ht="25.5">
      <c r="A874" s="324" t="s">
        <v>1466</v>
      </c>
      <c r="B874" s="325"/>
      <c r="C874" s="324" t="s">
        <v>1467</v>
      </c>
      <c r="D874" s="327" t="s">
        <v>22</v>
      </c>
      <c r="E874" s="329">
        <v>77.010000000000005</v>
      </c>
      <c r="F874" s="329">
        <v>13.83</v>
      </c>
      <c r="G874" s="329">
        <v>90.84</v>
      </c>
    </row>
    <row r="875" spans="1:7" ht="25.5">
      <c r="A875" s="324" t="s">
        <v>1468</v>
      </c>
      <c r="B875" s="325"/>
      <c r="C875" s="324" t="s">
        <v>1469</v>
      </c>
      <c r="D875" s="327" t="s">
        <v>47</v>
      </c>
      <c r="E875" s="329">
        <v>45.12</v>
      </c>
      <c r="F875" s="329">
        <v>6.91</v>
      </c>
      <c r="G875" s="329">
        <v>52.03</v>
      </c>
    </row>
    <row r="876" spans="1:7" ht="25.5">
      <c r="A876" s="324" t="s">
        <v>1470</v>
      </c>
      <c r="B876" s="325"/>
      <c r="C876" s="324" t="s">
        <v>1471</v>
      </c>
      <c r="D876" s="327" t="s">
        <v>47</v>
      </c>
      <c r="E876" s="329">
        <v>39.18</v>
      </c>
      <c r="F876" s="329">
        <v>6.91</v>
      </c>
      <c r="G876" s="329">
        <v>46.09</v>
      </c>
    </row>
    <row r="877" spans="1:7" ht="25.5">
      <c r="A877" s="324" t="s">
        <v>1472</v>
      </c>
      <c r="B877" s="325"/>
      <c r="C877" s="324" t="s">
        <v>1473</v>
      </c>
      <c r="D877" s="327" t="s">
        <v>47</v>
      </c>
      <c r="E877" s="329">
        <v>57.81</v>
      </c>
      <c r="F877" s="329">
        <v>6.91</v>
      </c>
      <c r="G877" s="329">
        <v>64.72</v>
      </c>
    </row>
    <row r="878" spans="1:7" ht="25.5">
      <c r="A878" s="324" t="s">
        <v>1474</v>
      </c>
      <c r="B878" s="325"/>
      <c r="C878" s="324" t="s">
        <v>1475</v>
      </c>
      <c r="D878" s="327" t="s">
        <v>47</v>
      </c>
      <c r="E878" s="329">
        <v>84.26</v>
      </c>
      <c r="F878" s="329">
        <v>6.91</v>
      </c>
      <c r="G878" s="329">
        <v>91.17</v>
      </c>
    </row>
    <row r="879" spans="1:7" ht="25.5">
      <c r="A879" s="324" t="s">
        <v>1476</v>
      </c>
      <c r="B879" s="325"/>
      <c r="C879" s="324" t="s">
        <v>1477</v>
      </c>
      <c r="D879" s="327" t="s">
        <v>47</v>
      </c>
      <c r="E879" s="329">
        <v>28.19</v>
      </c>
      <c r="F879" s="329">
        <v>6.91</v>
      </c>
      <c r="G879" s="329">
        <v>35.1</v>
      </c>
    </row>
    <row r="880" spans="1:7" ht="25.5">
      <c r="A880" s="324" t="s">
        <v>1478</v>
      </c>
      <c r="B880" s="325"/>
      <c r="C880" s="324" t="s">
        <v>1479</v>
      </c>
      <c r="D880" s="327" t="s">
        <v>47</v>
      </c>
      <c r="E880" s="329">
        <v>37.450000000000003</v>
      </c>
      <c r="F880" s="329">
        <v>6.91</v>
      </c>
      <c r="G880" s="329">
        <v>44.36</v>
      </c>
    </row>
    <row r="881" spans="1:7" ht="25.5">
      <c r="A881" s="324" t="s">
        <v>1480</v>
      </c>
      <c r="B881" s="325"/>
      <c r="C881" s="324" t="s">
        <v>1481</v>
      </c>
      <c r="D881" s="327" t="s">
        <v>47</v>
      </c>
      <c r="E881" s="329">
        <v>35.32</v>
      </c>
      <c r="F881" s="329">
        <v>6.91</v>
      </c>
      <c r="G881" s="329">
        <v>42.23</v>
      </c>
    </row>
    <row r="882" spans="1:7" ht="25.5">
      <c r="A882" s="330" t="s">
        <v>1482</v>
      </c>
      <c r="B882" s="331" t="s">
        <v>13609</v>
      </c>
      <c r="C882" s="330"/>
      <c r="D882" s="332"/>
      <c r="E882" s="333"/>
      <c r="F882" s="333"/>
      <c r="G882" s="333"/>
    </row>
    <row r="883" spans="1:7" ht="25.5">
      <c r="A883" s="324" t="s">
        <v>1483</v>
      </c>
      <c r="B883" s="325"/>
      <c r="C883" s="324" t="s">
        <v>13610</v>
      </c>
      <c r="D883" s="327" t="s">
        <v>22</v>
      </c>
      <c r="E883" s="329">
        <v>44.17</v>
      </c>
      <c r="F883" s="329">
        <v>22.48</v>
      </c>
      <c r="G883" s="329">
        <v>66.650000000000006</v>
      </c>
    </row>
    <row r="884" spans="1:7" ht="25.5">
      <c r="A884" s="324" t="s">
        <v>1484</v>
      </c>
      <c r="B884" s="325"/>
      <c r="C884" s="324" t="s">
        <v>13611</v>
      </c>
      <c r="D884" s="327" t="s">
        <v>47</v>
      </c>
      <c r="E884" s="329">
        <v>80.260000000000005</v>
      </c>
      <c r="F884" s="329">
        <v>7.6</v>
      </c>
      <c r="G884" s="329">
        <v>87.86</v>
      </c>
    </row>
    <row r="885" spans="1:7" ht="25.5">
      <c r="A885" s="330" t="s">
        <v>1485</v>
      </c>
      <c r="B885" s="331" t="s">
        <v>1486</v>
      </c>
      <c r="C885" s="330"/>
      <c r="D885" s="332"/>
      <c r="E885" s="333"/>
      <c r="F885" s="333"/>
      <c r="G885" s="333"/>
    </row>
    <row r="886" spans="1:7" ht="38.25">
      <c r="A886" s="324" t="s">
        <v>1487</v>
      </c>
      <c r="B886" s="325"/>
      <c r="C886" s="324" t="s">
        <v>1488</v>
      </c>
      <c r="D886" s="327" t="s">
        <v>22</v>
      </c>
      <c r="E886" s="329">
        <v>53.93</v>
      </c>
      <c r="F886" s="329">
        <v>13.83</v>
      </c>
      <c r="G886" s="329">
        <v>67.760000000000005</v>
      </c>
    </row>
    <row r="887" spans="1:7" ht="38.25">
      <c r="A887" s="324" t="s">
        <v>1489</v>
      </c>
      <c r="B887" s="325"/>
      <c r="C887" s="324" t="s">
        <v>1490</v>
      </c>
      <c r="D887" s="327" t="s">
        <v>22</v>
      </c>
      <c r="E887" s="329">
        <v>112</v>
      </c>
      <c r="F887" s="329">
        <v>13.83</v>
      </c>
      <c r="G887" s="329">
        <v>125.83</v>
      </c>
    </row>
    <row r="888" spans="1:7" ht="38.25">
      <c r="A888" s="324" t="s">
        <v>1491</v>
      </c>
      <c r="B888" s="325"/>
      <c r="C888" s="324" t="s">
        <v>1492</v>
      </c>
      <c r="D888" s="327" t="s">
        <v>22</v>
      </c>
      <c r="E888" s="329">
        <v>77.599999999999994</v>
      </c>
      <c r="F888" s="329">
        <v>13.83</v>
      </c>
      <c r="G888" s="329">
        <v>91.43</v>
      </c>
    </row>
    <row r="889" spans="1:7" ht="38.25">
      <c r="A889" s="324" t="s">
        <v>1493</v>
      </c>
      <c r="B889" s="325"/>
      <c r="C889" s="324" t="s">
        <v>13612</v>
      </c>
      <c r="D889" s="327" t="s">
        <v>22</v>
      </c>
      <c r="E889" s="329">
        <v>62.67</v>
      </c>
      <c r="F889" s="329">
        <v>13.83</v>
      </c>
      <c r="G889" s="329">
        <v>76.5</v>
      </c>
    </row>
    <row r="890" spans="1:7" ht="38.25">
      <c r="A890" s="324" t="s">
        <v>1494</v>
      </c>
      <c r="B890" s="325"/>
      <c r="C890" s="324" t="s">
        <v>1495</v>
      </c>
      <c r="D890" s="327" t="s">
        <v>47</v>
      </c>
      <c r="E890" s="329">
        <v>47.66</v>
      </c>
      <c r="F890" s="329">
        <v>6.91</v>
      </c>
      <c r="G890" s="329">
        <v>54.57</v>
      </c>
    </row>
    <row r="891" spans="1:7" ht="38.25">
      <c r="A891" s="324" t="s">
        <v>1496</v>
      </c>
      <c r="B891" s="325"/>
      <c r="C891" s="324" t="s">
        <v>1497</v>
      </c>
      <c r="D891" s="327" t="s">
        <v>47</v>
      </c>
      <c r="E891" s="329">
        <v>47.6</v>
      </c>
      <c r="F891" s="329">
        <v>6.91</v>
      </c>
      <c r="G891" s="329">
        <v>54.51</v>
      </c>
    </row>
    <row r="892" spans="1:7" ht="25.5">
      <c r="A892" s="330" t="s">
        <v>1498</v>
      </c>
      <c r="B892" s="331" t="s">
        <v>1499</v>
      </c>
      <c r="C892" s="330"/>
      <c r="D892" s="332"/>
      <c r="E892" s="333"/>
      <c r="F892" s="333"/>
      <c r="G892" s="333"/>
    </row>
    <row r="893" spans="1:7" ht="38.25">
      <c r="A893" s="324" t="s">
        <v>1500</v>
      </c>
      <c r="B893" s="325"/>
      <c r="C893" s="324" t="s">
        <v>13613</v>
      </c>
      <c r="D893" s="327" t="s">
        <v>22</v>
      </c>
      <c r="E893" s="329">
        <v>116.84</v>
      </c>
      <c r="F893" s="329">
        <v>34.79</v>
      </c>
      <c r="G893" s="329">
        <v>151.63</v>
      </c>
    </row>
    <row r="894" spans="1:7" ht="38.25">
      <c r="A894" s="324" t="s">
        <v>1501</v>
      </c>
      <c r="B894" s="325"/>
      <c r="C894" s="324" t="s">
        <v>13614</v>
      </c>
      <c r="D894" s="327" t="s">
        <v>22</v>
      </c>
      <c r="E894" s="329">
        <v>111.35</v>
      </c>
      <c r="F894" s="329">
        <v>15.05</v>
      </c>
      <c r="G894" s="329">
        <v>126.4</v>
      </c>
    </row>
    <row r="895" spans="1:7" ht="38.25">
      <c r="A895" s="324" t="s">
        <v>1502</v>
      </c>
      <c r="B895" s="325"/>
      <c r="C895" s="324" t="s">
        <v>1503</v>
      </c>
      <c r="D895" s="327" t="s">
        <v>22</v>
      </c>
      <c r="E895" s="329">
        <v>90.27</v>
      </c>
      <c r="F895" s="329">
        <v>15.05</v>
      </c>
      <c r="G895" s="329">
        <v>105.32</v>
      </c>
    </row>
    <row r="896" spans="1:7" ht="38.25">
      <c r="A896" s="324" t="s">
        <v>1504</v>
      </c>
      <c r="B896" s="325"/>
      <c r="C896" s="324" t="s">
        <v>1505</v>
      </c>
      <c r="D896" s="327" t="s">
        <v>22</v>
      </c>
      <c r="E896" s="329">
        <v>63.08</v>
      </c>
      <c r="F896" s="329">
        <v>13.83</v>
      </c>
      <c r="G896" s="329">
        <v>76.91</v>
      </c>
    </row>
    <row r="897" spans="1:7" ht="25.5">
      <c r="A897" s="330" t="s">
        <v>1506</v>
      </c>
      <c r="B897" s="331" t="s">
        <v>1507</v>
      </c>
      <c r="C897" s="330"/>
      <c r="D897" s="332"/>
      <c r="E897" s="333"/>
      <c r="F897" s="333"/>
      <c r="G897" s="333"/>
    </row>
    <row r="898" spans="1:7">
      <c r="A898" s="324" t="s">
        <v>1508</v>
      </c>
      <c r="B898" s="325"/>
      <c r="C898" s="324" t="s">
        <v>1509</v>
      </c>
      <c r="D898" s="327" t="s">
        <v>22</v>
      </c>
      <c r="E898" s="329">
        <v>41.41</v>
      </c>
      <c r="F898" s="329">
        <v>13.83</v>
      </c>
      <c r="G898" s="329">
        <v>55.24</v>
      </c>
    </row>
    <row r="899" spans="1:7" ht="25.5">
      <c r="A899" s="324" t="s">
        <v>1510</v>
      </c>
      <c r="B899" s="325"/>
      <c r="C899" s="324" t="s">
        <v>1511</v>
      </c>
      <c r="D899" s="327" t="s">
        <v>22</v>
      </c>
      <c r="E899" s="329">
        <v>79.44</v>
      </c>
      <c r="F899" s="329">
        <v>13.83</v>
      </c>
      <c r="G899" s="329">
        <v>93.27</v>
      </c>
    </row>
    <row r="900" spans="1:7" ht="25.5">
      <c r="A900" s="324" t="s">
        <v>1512</v>
      </c>
      <c r="B900" s="325"/>
      <c r="C900" s="324" t="s">
        <v>13615</v>
      </c>
      <c r="D900" s="327" t="s">
        <v>47</v>
      </c>
      <c r="E900" s="329">
        <v>111.46</v>
      </c>
      <c r="F900" s="329">
        <v>6.91</v>
      </c>
      <c r="G900" s="329">
        <v>118.37</v>
      </c>
    </row>
    <row r="901" spans="1:7" ht="25.5">
      <c r="A901" s="330" t="s">
        <v>1513</v>
      </c>
      <c r="B901" s="331" t="s">
        <v>1514</v>
      </c>
      <c r="C901" s="330"/>
      <c r="D901" s="332"/>
      <c r="E901" s="333"/>
      <c r="F901" s="333"/>
      <c r="G901" s="333"/>
    </row>
    <row r="902" spans="1:7">
      <c r="A902" s="324" t="s">
        <v>1515</v>
      </c>
      <c r="B902" s="325"/>
      <c r="C902" s="324" t="s">
        <v>1516</v>
      </c>
      <c r="D902" s="327" t="s">
        <v>4</v>
      </c>
      <c r="E902" s="329">
        <v>49.86</v>
      </c>
      <c r="F902" s="329">
        <v>3.46</v>
      </c>
      <c r="G902" s="329">
        <v>53.32</v>
      </c>
    </row>
    <row r="903" spans="1:7" ht="25.5">
      <c r="A903" s="324" t="s">
        <v>1517</v>
      </c>
      <c r="B903" s="325"/>
      <c r="C903" s="324" t="s">
        <v>1518</v>
      </c>
      <c r="D903" s="327" t="s">
        <v>4</v>
      </c>
      <c r="E903" s="329">
        <v>49.86</v>
      </c>
      <c r="F903" s="329">
        <v>3.46</v>
      </c>
      <c r="G903" s="329">
        <v>53.32</v>
      </c>
    </row>
    <row r="904" spans="1:7" ht="25.5">
      <c r="A904" s="330" t="s">
        <v>1519</v>
      </c>
      <c r="B904" s="331" t="s">
        <v>1520</v>
      </c>
      <c r="C904" s="330"/>
      <c r="D904" s="332"/>
      <c r="E904" s="333"/>
      <c r="F904" s="333"/>
      <c r="G904" s="333"/>
    </row>
    <row r="905" spans="1:7">
      <c r="A905" s="324" t="s">
        <v>1521</v>
      </c>
      <c r="B905" s="325"/>
      <c r="C905" s="324" t="s">
        <v>1522</v>
      </c>
      <c r="D905" s="327" t="s">
        <v>22</v>
      </c>
      <c r="E905" s="329">
        <v>473.32</v>
      </c>
      <c r="F905" s="329">
        <v>0</v>
      </c>
      <c r="G905" s="329">
        <v>473.32</v>
      </c>
    </row>
    <row r="906" spans="1:7">
      <c r="A906" s="330" t="s">
        <v>1523</v>
      </c>
      <c r="B906" s="331" t="s">
        <v>1524</v>
      </c>
      <c r="C906" s="330"/>
      <c r="D906" s="332"/>
      <c r="E906" s="333"/>
      <c r="F906" s="333"/>
      <c r="G906" s="333"/>
    </row>
    <row r="907" spans="1:7" ht="25.5">
      <c r="A907" s="324" t="s">
        <v>1525</v>
      </c>
      <c r="B907" s="325"/>
      <c r="C907" s="324" t="s">
        <v>1526</v>
      </c>
      <c r="D907" s="327" t="s">
        <v>22</v>
      </c>
      <c r="E907" s="329">
        <v>79.44</v>
      </c>
      <c r="F907" s="329">
        <v>70.8</v>
      </c>
      <c r="G907" s="329">
        <v>150.24</v>
      </c>
    </row>
    <row r="908" spans="1:7" ht="25.5">
      <c r="A908" s="324" t="s">
        <v>7224</v>
      </c>
      <c r="B908" s="325"/>
      <c r="C908" s="324" t="s">
        <v>13616</v>
      </c>
      <c r="D908" s="327" t="s">
        <v>22</v>
      </c>
      <c r="E908" s="329">
        <v>148.66</v>
      </c>
      <c r="F908" s="329">
        <v>63.71</v>
      </c>
      <c r="G908" s="329">
        <v>212.37</v>
      </c>
    </row>
    <row r="909" spans="1:7" ht="25.5">
      <c r="A909" s="324" t="s">
        <v>1527</v>
      </c>
      <c r="B909" s="325"/>
      <c r="C909" s="324" t="s">
        <v>13617</v>
      </c>
      <c r="D909" s="327" t="s">
        <v>22</v>
      </c>
      <c r="E909" s="329">
        <v>152.07</v>
      </c>
      <c r="F909" s="329">
        <v>70.8</v>
      </c>
      <c r="G909" s="329">
        <v>222.87</v>
      </c>
    </row>
    <row r="910" spans="1:7">
      <c r="A910" s="330" t="s">
        <v>1528</v>
      </c>
      <c r="B910" s="331" t="s">
        <v>1529</v>
      </c>
      <c r="C910" s="330"/>
      <c r="D910" s="332"/>
      <c r="E910" s="333"/>
      <c r="F910" s="333"/>
      <c r="G910" s="333"/>
    </row>
    <row r="911" spans="1:7" ht="25.5">
      <c r="A911" s="324" t="s">
        <v>13970</v>
      </c>
      <c r="B911" s="325"/>
      <c r="C911" s="324" t="s">
        <v>1530</v>
      </c>
      <c r="D911" s="327" t="s">
        <v>47</v>
      </c>
      <c r="E911" s="329">
        <v>26.45</v>
      </c>
      <c r="F911" s="329">
        <v>42.17</v>
      </c>
      <c r="G911" s="329">
        <v>68.62</v>
      </c>
    </row>
    <row r="912" spans="1:7" ht="25.5">
      <c r="A912" s="324" t="s">
        <v>13971</v>
      </c>
      <c r="B912" s="325"/>
      <c r="C912" s="324" t="s">
        <v>1531</v>
      </c>
      <c r="D912" s="327" t="s">
        <v>47</v>
      </c>
      <c r="E912" s="329">
        <v>40.53</v>
      </c>
      <c r="F912" s="329">
        <v>49.84</v>
      </c>
      <c r="G912" s="329">
        <v>90.37</v>
      </c>
    </row>
    <row r="913" spans="1:7" ht="25.5">
      <c r="A913" s="324" t="s">
        <v>13972</v>
      </c>
      <c r="B913" s="325"/>
      <c r="C913" s="324" t="s">
        <v>1532</v>
      </c>
      <c r="D913" s="327" t="s">
        <v>47</v>
      </c>
      <c r="E913" s="329">
        <v>79.77</v>
      </c>
      <c r="F913" s="329">
        <v>53.67</v>
      </c>
      <c r="G913" s="329">
        <v>133.44</v>
      </c>
    </row>
    <row r="914" spans="1:7" ht="25.5">
      <c r="A914" s="324" t="s">
        <v>13973</v>
      </c>
      <c r="B914" s="325"/>
      <c r="C914" s="324" t="s">
        <v>1533</v>
      </c>
      <c r="D914" s="327" t="s">
        <v>47</v>
      </c>
      <c r="E914" s="329">
        <v>20.43</v>
      </c>
      <c r="F914" s="329">
        <v>42.17</v>
      </c>
      <c r="G914" s="329">
        <v>62.6</v>
      </c>
    </row>
    <row r="915" spans="1:7" ht="25.5">
      <c r="A915" s="324" t="s">
        <v>13974</v>
      </c>
      <c r="B915" s="325"/>
      <c r="C915" s="324" t="s">
        <v>1534</v>
      </c>
      <c r="D915" s="327" t="s">
        <v>47</v>
      </c>
      <c r="E915" s="329">
        <v>32.1</v>
      </c>
      <c r="F915" s="329">
        <v>49.84</v>
      </c>
      <c r="G915" s="329">
        <v>81.94</v>
      </c>
    </row>
    <row r="916" spans="1:7" ht="25.5">
      <c r="A916" s="324" t="s">
        <v>1535</v>
      </c>
      <c r="B916" s="325"/>
      <c r="C916" s="324" t="s">
        <v>1536</v>
      </c>
      <c r="D916" s="327" t="s">
        <v>4</v>
      </c>
      <c r="E916" s="329">
        <v>9.3800000000000008</v>
      </c>
      <c r="F916" s="329">
        <v>1.0900000000000001</v>
      </c>
      <c r="G916" s="329">
        <v>10.47</v>
      </c>
    </row>
    <row r="917" spans="1:7" ht="25.5">
      <c r="A917" s="324" t="s">
        <v>1537</v>
      </c>
      <c r="B917" s="325"/>
      <c r="C917" s="324" t="s">
        <v>1538</v>
      </c>
      <c r="D917" s="327" t="s">
        <v>4</v>
      </c>
      <c r="E917" s="329">
        <v>10.07</v>
      </c>
      <c r="F917" s="329">
        <v>1.56</v>
      </c>
      <c r="G917" s="329">
        <v>11.63</v>
      </c>
    </row>
    <row r="918" spans="1:7" ht="25.5">
      <c r="A918" s="330" t="s">
        <v>1539</v>
      </c>
      <c r="B918" s="331" t="s">
        <v>1540</v>
      </c>
      <c r="C918" s="330"/>
      <c r="D918" s="332"/>
      <c r="E918" s="333"/>
      <c r="F918" s="333"/>
      <c r="G918" s="333"/>
    </row>
    <row r="919" spans="1:7" ht="25.5">
      <c r="A919" s="324" t="s">
        <v>1541</v>
      </c>
      <c r="B919" s="325"/>
      <c r="C919" s="324" t="s">
        <v>1542</v>
      </c>
      <c r="D919" s="327" t="s">
        <v>47</v>
      </c>
      <c r="E919" s="329">
        <v>1.44</v>
      </c>
      <c r="F919" s="329">
        <v>13.83</v>
      </c>
      <c r="G919" s="329">
        <v>15.27</v>
      </c>
    </row>
    <row r="920" spans="1:7" ht="25.5">
      <c r="A920" s="324" t="s">
        <v>1543</v>
      </c>
      <c r="B920" s="325"/>
      <c r="C920" s="324" t="s">
        <v>1544</v>
      </c>
      <c r="D920" s="327" t="s">
        <v>22</v>
      </c>
      <c r="E920" s="329">
        <v>0</v>
      </c>
      <c r="F920" s="329">
        <v>37.64</v>
      </c>
      <c r="G920" s="329">
        <v>37.64</v>
      </c>
    </row>
    <row r="921" spans="1:7">
      <c r="A921" s="324" t="s">
        <v>1545</v>
      </c>
      <c r="B921" s="325"/>
      <c r="C921" s="324" t="s">
        <v>1546</v>
      </c>
      <c r="D921" s="327" t="s">
        <v>22</v>
      </c>
      <c r="E921" s="329">
        <v>0</v>
      </c>
      <c r="F921" s="329">
        <v>37.64</v>
      </c>
      <c r="G921" s="329">
        <v>37.64</v>
      </c>
    </row>
    <row r="922" spans="1:7" ht="25.5">
      <c r="A922" s="324" t="s">
        <v>1547</v>
      </c>
      <c r="B922" s="325"/>
      <c r="C922" s="324" t="s">
        <v>1548</v>
      </c>
      <c r="D922" s="327" t="s">
        <v>22</v>
      </c>
      <c r="E922" s="329">
        <v>0</v>
      </c>
      <c r="F922" s="329">
        <v>17.3</v>
      </c>
      <c r="G922" s="329">
        <v>17.3</v>
      </c>
    </row>
    <row r="923" spans="1:7">
      <c r="A923" s="324" t="s">
        <v>1549</v>
      </c>
      <c r="B923" s="325"/>
      <c r="C923" s="324" t="s">
        <v>1550</v>
      </c>
      <c r="D923" s="327" t="s">
        <v>22</v>
      </c>
      <c r="E923" s="329">
        <v>0</v>
      </c>
      <c r="F923" s="329">
        <v>25.1</v>
      </c>
      <c r="G923" s="329">
        <v>25.1</v>
      </c>
    </row>
    <row r="924" spans="1:7" ht="25.5">
      <c r="A924" s="324" t="s">
        <v>1551</v>
      </c>
      <c r="B924" s="325"/>
      <c r="C924" s="324" t="s">
        <v>1552</v>
      </c>
      <c r="D924" s="327" t="s">
        <v>22</v>
      </c>
      <c r="E924" s="329">
        <v>1.78</v>
      </c>
      <c r="F924" s="329">
        <v>13.83</v>
      </c>
      <c r="G924" s="329">
        <v>15.61</v>
      </c>
    </row>
    <row r="925" spans="1:7" ht="25.5">
      <c r="A925" s="324" t="s">
        <v>1553</v>
      </c>
      <c r="B925" s="325"/>
      <c r="C925" s="324" t="s">
        <v>1554</v>
      </c>
      <c r="D925" s="327" t="s">
        <v>22</v>
      </c>
      <c r="E925" s="329">
        <v>5.34</v>
      </c>
      <c r="F925" s="329">
        <v>13.83</v>
      </c>
      <c r="G925" s="329">
        <v>19.170000000000002</v>
      </c>
    </row>
    <row r="926" spans="1:7">
      <c r="A926" s="334" t="s">
        <v>1555</v>
      </c>
      <c r="B926" s="334" t="s">
        <v>1556</v>
      </c>
      <c r="C926" s="335"/>
      <c r="D926" s="336"/>
      <c r="E926" s="337"/>
      <c r="F926" s="337"/>
      <c r="G926" s="337"/>
    </row>
    <row r="927" spans="1:7">
      <c r="A927" s="315" t="s">
        <v>1557</v>
      </c>
      <c r="B927" s="315" t="s">
        <v>1558</v>
      </c>
      <c r="C927" s="316"/>
      <c r="D927" s="338"/>
      <c r="E927" s="339"/>
      <c r="F927" s="339"/>
      <c r="G927" s="339"/>
    </row>
    <row r="928" spans="1:7">
      <c r="A928" s="324" t="s">
        <v>1559</v>
      </c>
      <c r="B928" s="325"/>
      <c r="C928" s="324" t="s">
        <v>1560</v>
      </c>
      <c r="D928" s="327" t="s">
        <v>72</v>
      </c>
      <c r="E928" s="329">
        <v>566.9</v>
      </c>
      <c r="F928" s="329">
        <v>246.48</v>
      </c>
      <c r="G928" s="329">
        <v>813.38</v>
      </c>
    </row>
    <row r="929" spans="1:7">
      <c r="A929" s="324" t="s">
        <v>1561</v>
      </c>
      <c r="B929" s="325"/>
      <c r="C929" s="324" t="s">
        <v>1562</v>
      </c>
      <c r="D929" s="327" t="s">
        <v>72</v>
      </c>
      <c r="E929" s="329">
        <v>280.05</v>
      </c>
      <c r="F929" s="329">
        <v>246.48</v>
      </c>
      <c r="G929" s="329">
        <v>526.53</v>
      </c>
    </row>
    <row r="930" spans="1:7">
      <c r="A930" s="324" t="s">
        <v>1563</v>
      </c>
      <c r="B930" s="325"/>
      <c r="C930" s="324" t="s">
        <v>1564</v>
      </c>
      <c r="D930" s="327" t="s">
        <v>72</v>
      </c>
      <c r="E930" s="329">
        <v>243.39</v>
      </c>
      <c r="F930" s="329">
        <v>246.48</v>
      </c>
      <c r="G930" s="329">
        <v>489.87</v>
      </c>
    </row>
    <row r="931" spans="1:7">
      <c r="A931" s="324" t="s">
        <v>1565</v>
      </c>
      <c r="B931" s="325"/>
      <c r="C931" s="324" t="s">
        <v>1566</v>
      </c>
      <c r="D931" s="327" t="s">
        <v>22</v>
      </c>
      <c r="E931" s="329">
        <v>2.2999999999999998</v>
      </c>
      <c r="F931" s="329">
        <v>19.190000000000001</v>
      </c>
      <c r="G931" s="329">
        <v>21.49</v>
      </c>
    </row>
    <row r="932" spans="1:7" ht="25.5">
      <c r="A932" s="324" t="s">
        <v>1567</v>
      </c>
      <c r="B932" s="325"/>
      <c r="C932" s="324" t="s">
        <v>1568</v>
      </c>
      <c r="D932" s="327" t="s">
        <v>22</v>
      </c>
      <c r="E932" s="329">
        <v>5.4</v>
      </c>
      <c r="F932" s="329">
        <v>18.86</v>
      </c>
      <c r="G932" s="329">
        <v>24.26</v>
      </c>
    </row>
    <row r="933" spans="1:7" ht="25.5">
      <c r="A933" s="324" t="s">
        <v>1569</v>
      </c>
      <c r="B933" s="325"/>
      <c r="C933" s="324" t="s">
        <v>13618</v>
      </c>
      <c r="D933" s="327" t="s">
        <v>72</v>
      </c>
      <c r="E933" s="329">
        <v>761.33</v>
      </c>
      <c r="F933" s="329">
        <v>246.48</v>
      </c>
      <c r="G933" s="329">
        <v>1007.81</v>
      </c>
    </row>
    <row r="934" spans="1:7" ht="25.5">
      <c r="A934" s="330" t="s">
        <v>1570</v>
      </c>
      <c r="B934" s="331" t="s">
        <v>1571</v>
      </c>
      <c r="C934" s="330"/>
      <c r="D934" s="332"/>
      <c r="E934" s="333"/>
      <c r="F934" s="333"/>
      <c r="G934" s="333"/>
    </row>
    <row r="935" spans="1:7">
      <c r="A935" s="324" t="s">
        <v>1572</v>
      </c>
      <c r="B935" s="325"/>
      <c r="C935" s="324" t="s">
        <v>1573</v>
      </c>
      <c r="D935" s="327" t="s">
        <v>22</v>
      </c>
      <c r="E935" s="329">
        <v>1.4</v>
      </c>
      <c r="F935" s="329">
        <v>3.65</v>
      </c>
      <c r="G935" s="329">
        <v>5.05</v>
      </c>
    </row>
    <row r="936" spans="1:7">
      <c r="A936" s="324" t="s">
        <v>7054</v>
      </c>
      <c r="B936" s="325"/>
      <c r="C936" s="324" t="s">
        <v>7055</v>
      </c>
      <c r="D936" s="327" t="s">
        <v>22</v>
      </c>
      <c r="E936" s="329">
        <v>0.87</v>
      </c>
      <c r="F936" s="329">
        <v>3.65</v>
      </c>
      <c r="G936" s="329">
        <v>4.5199999999999996</v>
      </c>
    </row>
    <row r="937" spans="1:7">
      <c r="A937" s="324" t="s">
        <v>1574</v>
      </c>
      <c r="B937" s="325"/>
      <c r="C937" s="324" t="s">
        <v>1575</v>
      </c>
      <c r="D937" s="327" t="s">
        <v>22</v>
      </c>
      <c r="E937" s="329">
        <v>4.33</v>
      </c>
      <c r="F937" s="329">
        <v>3.65</v>
      </c>
      <c r="G937" s="329">
        <v>7.98</v>
      </c>
    </row>
    <row r="938" spans="1:7">
      <c r="A938" s="324" t="s">
        <v>1576</v>
      </c>
      <c r="B938" s="325"/>
      <c r="C938" s="324" t="s">
        <v>1577</v>
      </c>
      <c r="D938" s="327" t="s">
        <v>22</v>
      </c>
      <c r="E938" s="329">
        <v>1.43</v>
      </c>
      <c r="F938" s="329">
        <v>5.33</v>
      </c>
      <c r="G938" s="329">
        <v>6.76</v>
      </c>
    </row>
    <row r="939" spans="1:7">
      <c r="A939" s="324" t="s">
        <v>1578</v>
      </c>
      <c r="B939" s="325"/>
      <c r="C939" s="324" t="s">
        <v>1579</v>
      </c>
      <c r="D939" s="327" t="s">
        <v>22</v>
      </c>
      <c r="E939" s="329">
        <v>2.42</v>
      </c>
      <c r="F939" s="329">
        <v>5.66</v>
      </c>
      <c r="G939" s="329">
        <v>8.08</v>
      </c>
    </row>
    <row r="940" spans="1:7">
      <c r="A940" s="324" t="s">
        <v>1580</v>
      </c>
      <c r="B940" s="325"/>
      <c r="C940" s="324" t="s">
        <v>1581</v>
      </c>
      <c r="D940" s="327" t="s">
        <v>22</v>
      </c>
      <c r="E940" s="329">
        <v>5.65</v>
      </c>
      <c r="F940" s="329">
        <v>10.029999999999999</v>
      </c>
      <c r="G940" s="329">
        <v>15.68</v>
      </c>
    </row>
    <row r="941" spans="1:7" ht="25.5">
      <c r="A941" s="324" t="s">
        <v>1582</v>
      </c>
      <c r="B941" s="325"/>
      <c r="C941" s="324" t="s">
        <v>1583</v>
      </c>
      <c r="D941" s="327" t="s">
        <v>22</v>
      </c>
      <c r="E941" s="329">
        <v>5.65</v>
      </c>
      <c r="F941" s="329">
        <v>13.83</v>
      </c>
      <c r="G941" s="329">
        <v>19.48</v>
      </c>
    </row>
    <row r="942" spans="1:7">
      <c r="A942" s="324" t="s">
        <v>1584</v>
      </c>
      <c r="B942" s="325"/>
      <c r="C942" s="324" t="s">
        <v>1585</v>
      </c>
      <c r="D942" s="327" t="s">
        <v>22</v>
      </c>
      <c r="E942" s="329">
        <v>1.2</v>
      </c>
      <c r="F942" s="329">
        <v>8.64</v>
      </c>
      <c r="G942" s="329">
        <v>9.84</v>
      </c>
    </row>
    <row r="943" spans="1:7" ht="25.5">
      <c r="A943" s="324" t="s">
        <v>1586</v>
      </c>
      <c r="B943" s="325"/>
      <c r="C943" s="324" t="s">
        <v>1587</v>
      </c>
      <c r="D943" s="327" t="s">
        <v>22</v>
      </c>
      <c r="E943" s="329">
        <v>5.76</v>
      </c>
      <c r="F943" s="329">
        <v>22.48</v>
      </c>
      <c r="G943" s="329">
        <v>28.24</v>
      </c>
    </row>
    <row r="944" spans="1:7" ht="25.5">
      <c r="A944" s="324" t="s">
        <v>1588</v>
      </c>
      <c r="B944" s="325"/>
      <c r="C944" s="324" t="s">
        <v>1589</v>
      </c>
      <c r="D944" s="327" t="s">
        <v>22</v>
      </c>
      <c r="E944" s="329">
        <v>0.81</v>
      </c>
      <c r="F944" s="329">
        <v>8.64</v>
      </c>
      <c r="G944" s="329">
        <v>9.4499999999999993</v>
      </c>
    </row>
    <row r="945" spans="1:7" ht="25.5">
      <c r="A945" s="330" t="s">
        <v>1590</v>
      </c>
      <c r="B945" s="331" t="s">
        <v>1591</v>
      </c>
      <c r="C945" s="330"/>
      <c r="D945" s="332"/>
      <c r="E945" s="333"/>
      <c r="F945" s="333"/>
      <c r="G945" s="333"/>
    </row>
    <row r="946" spans="1:7">
      <c r="A946" s="324" t="s">
        <v>1592</v>
      </c>
      <c r="B946" s="325"/>
      <c r="C946" s="324" t="s">
        <v>1593</v>
      </c>
      <c r="D946" s="327" t="s">
        <v>22</v>
      </c>
      <c r="E946" s="329">
        <v>5.6</v>
      </c>
      <c r="F946" s="329">
        <v>19.02</v>
      </c>
      <c r="G946" s="329">
        <v>24.62</v>
      </c>
    </row>
    <row r="947" spans="1:7">
      <c r="A947" s="324" t="s">
        <v>1594</v>
      </c>
      <c r="B947" s="325"/>
      <c r="C947" s="324" t="s">
        <v>1595</v>
      </c>
      <c r="D947" s="327" t="s">
        <v>22</v>
      </c>
      <c r="E947" s="329">
        <v>6</v>
      </c>
      <c r="F947" s="329">
        <v>22.48</v>
      </c>
      <c r="G947" s="329">
        <v>28.48</v>
      </c>
    </row>
    <row r="948" spans="1:7" ht="25.5">
      <c r="A948" s="324" t="s">
        <v>1596</v>
      </c>
      <c r="B948" s="325"/>
      <c r="C948" s="324" t="s">
        <v>1597</v>
      </c>
      <c r="D948" s="327" t="s">
        <v>22</v>
      </c>
      <c r="E948" s="329">
        <v>17.12</v>
      </c>
      <c r="F948" s="329">
        <v>22.48</v>
      </c>
      <c r="G948" s="329">
        <v>39.6</v>
      </c>
    </row>
    <row r="949" spans="1:7">
      <c r="A949" s="324" t="s">
        <v>1598</v>
      </c>
      <c r="B949" s="325"/>
      <c r="C949" s="324" t="s">
        <v>1599</v>
      </c>
      <c r="D949" s="327" t="s">
        <v>22</v>
      </c>
      <c r="E949" s="329">
        <v>5.6</v>
      </c>
      <c r="F949" s="329">
        <v>13.83</v>
      </c>
      <c r="G949" s="329">
        <v>19.43</v>
      </c>
    </row>
    <row r="950" spans="1:7">
      <c r="A950" s="324" t="s">
        <v>1600</v>
      </c>
      <c r="B950" s="325"/>
      <c r="C950" s="324" t="s">
        <v>1601</v>
      </c>
      <c r="D950" s="327" t="s">
        <v>22</v>
      </c>
      <c r="E950" s="329">
        <v>5.6</v>
      </c>
      <c r="F950" s="329">
        <v>24.21</v>
      </c>
      <c r="G950" s="329">
        <v>29.81</v>
      </c>
    </row>
    <row r="951" spans="1:7">
      <c r="A951" s="324" t="s">
        <v>1602</v>
      </c>
      <c r="B951" s="325"/>
      <c r="C951" s="324" t="s">
        <v>1603</v>
      </c>
      <c r="D951" s="327" t="s">
        <v>47</v>
      </c>
      <c r="E951" s="329">
        <v>4.03</v>
      </c>
      <c r="F951" s="329">
        <v>39.15</v>
      </c>
      <c r="G951" s="329">
        <v>43.18</v>
      </c>
    </row>
    <row r="952" spans="1:7" ht="25.5">
      <c r="A952" s="324" t="s">
        <v>1604</v>
      </c>
      <c r="B952" s="325"/>
      <c r="C952" s="324" t="s">
        <v>1605</v>
      </c>
      <c r="D952" s="327" t="s">
        <v>47</v>
      </c>
      <c r="E952" s="329">
        <v>0.8</v>
      </c>
      <c r="F952" s="329">
        <v>18.23</v>
      </c>
      <c r="G952" s="329">
        <v>19.03</v>
      </c>
    </row>
    <row r="953" spans="1:7" ht="25.5">
      <c r="A953" s="324" t="s">
        <v>1606</v>
      </c>
      <c r="B953" s="325"/>
      <c r="C953" s="324" t="s">
        <v>1607</v>
      </c>
      <c r="D953" s="327" t="s">
        <v>47</v>
      </c>
      <c r="E953" s="329">
        <v>0.9</v>
      </c>
      <c r="F953" s="329">
        <v>18.23</v>
      </c>
      <c r="G953" s="329">
        <v>19.13</v>
      </c>
    </row>
    <row r="954" spans="1:7" ht="25.5">
      <c r="A954" s="324" t="s">
        <v>1608</v>
      </c>
      <c r="B954" s="325"/>
      <c r="C954" s="324" t="s">
        <v>1609</v>
      </c>
      <c r="D954" s="327" t="s">
        <v>47</v>
      </c>
      <c r="E954" s="329">
        <v>1.05</v>
      </c>
      <c r="F954" s="329">
        <v>18.23</v>
      </c>
      <c r="G954" s="329">
        <v>19.28</v>
      </c>
    </row>
    <row r="955" spans="1:7" ht="25.5">
      <c r="A955" s="324" t="s">
        <v>1610</v>
      </c>
      <c r="B955" s="325"/>
      <c r="C955" s="324" t="s">
        <v>1611</v>
      </c>
      <c r="D955" s="327" t="s">
        <v>47</v>
      </c>
      <c r="E955" s="329">
        <v>1.32</v>
      </c>
      <c r="F955" s="329">
        <v>18.23</v>
      </c>
      <c r="G955" s="329">
        <v>19.55</v>
      </c>
    </row>
    <row r="956" spans="1:7" ht="25.5">
      <c r="A956" s="330" t="s">
        <v>1612</v>
      </c>
      <c r="B956" s="331" t="s">
        <v>1613</v>
      </c>
      <c r="C956" s="330"/>
      <c r="D956" s="332"/>
      <c r="E956" s="333"/>
      <c r="F956" s="333"/>
      <c r="G956" s="333"/>
    </row>
    <row r="957" spans="1:7" ht="25.5">
      <c r="A957" s="324" t="s">
        <v>1614</v>
      </c>
      <c r="B957" s="325"/>
      <c r="C957" s="324" t="s">
        <v>1615</v>
      </c>
      <c r="D957" s="327" t="s">
        <v>22</v>
      </c>
      <c r="E957" s="329">
        <v>3.15</v>
      </c>
      <c r="F957" s="329">
        <v>11.49</v>
      </c>
      <c r="G957" s="329">
        <v>14.64</v>
      </c>
    </row>
    <row r="958" spans="1:7" ht="25.5">
      <c r="A958" s="324" t="s">
        <v>1616</v>
      </c>
      <c r="B958" s="325"/>
      <c r="C958" s="324" t="s">
        <v>1617</v>
      </c>
      <c r="D958" s="327" t="s">
        <v>22</v>
      </c>
      <c r="E958" s="329">
        <v>4.41</v>
      </c>
      <c r="F958" s="329">
        <v>11.49</v>
      </c>
      <c r="G958" s="329">
        <v>15.9</v>
      </c>
    </row>
    <row r="959" spans="1:7" ht="25.5">
      <c r="A959" s="330" t="s">
        <v>1618</v>
      </c>
      <c r="B959" s="331" t="s">
        <v>1619</v>
      </c>
      <c r="C959" s="330"/>
      <c r="D959" s="332"/>
      <c r="E959" s="333"/>
      <c r="F959" s="333"/>
      <c r="G959" s="333"/>
    </row>
    <row r="960" spans="1:7" ht="25.5">
      <c r="A960" s="324" t="s">
        <v>1620</v>
      </c>
      <c r="B960" s="325"/>
      <c r="C960" s="324" t="s">
        <v>1621</v>
      </c>
      <c r="D960" s="327" t="s">
        <v>72</v>
      </c>
      <c r="E960" s="329">
        <v>271.73</v>
      </c>
      <c r="F960" s="329">
        <v>331.9</v>
      </c>
      <c r="G960" s="329">
        <v>603.63</v>
      </c>
    </row>
    <row r="961" spans="1:7" ht="25.5">
      <c r="A961" s="324" t="s">
        <v>1622</v>
      </c>
      <c r="B961" s="325"/>
      <c r="C961" s="324" t="s">
        <v>14197</v>
      </c>
      <c r="D961" s="327" t="s">
        <v>72</v>
      </c>
      <c r="E961" s="329">
        <v>311.05</v>
      </c>
      <c r="F961" s="329">
        <v>331.9</v>
      </c>
      <c r="G961" s="329">
        <v>642.95000000000005</v>
      </c>
    </row>
    <row r="962" spans="1:7" ht="25.5">
      <c r="A962" s="324" t="s">
        <v>1623</v>
      </c>
      <c r="B962" s="325"/>
      <c r="C962" s="324" t="s">
        <v>14198</v>
      </c>
      <c r="D962" s="327" t="s">
        <v>72</v>
      </c>
      <c r="E962" s="329">
        <v>335.01</v>
      </c>
      <c r="F962" s="329">
        <v>331.9</v>
      </c>
      <c r="G962" s="329">
        <v>666.91</v>
      </c>
    </row>
    <row r="963" spans="1:7">
      <c r="A963" s="324" t="s">
        <v>1624</v>
      </c>
      <c r="B963" s="325"/>
      <c r="C963" s="324" t="s">
        <v>1625</v>
      </c>
      <c r="D963" s="327" t="s">
        <v>47</v>
      </c>
      <c r="E963" s="329">
        <v>15.69</v>
      </c>
      <c r="F963" s="329">
        <v>38.57</v>
      </c>
      <c r="G963" s="329">
        <v>54.26</v>
      </c>
    </row>
    <row r="964" spans="1:7">
      <c r="A964" s="324" t="s">
        <v>1626</v>
      </c>
      <c r="B964" s="325"/>
      <c r="C964" s="324" t="s">
        <v>1627</v>
      </c>
      <c r="D964" s="327" t="s">
        <v>47</v>
      </c>
      <c r="E964" s="329">
        <v>7.36</v>
      </c>
      <c r="F964" s="329">
        <v>52.49</v>
      </c>
      <c r="G964" s="329">
        <v>59.85</v>
      </c>
    </row>
    <row r="965" spans="1:7" ht="25.5">
      <c r="A965" s="330" t="s">
        <v>1628</v>
      </c>
      <c r="B965" s="331" t="s">
        <v>1629</v>
      </c>
      <c r="C965" s="330"/>
      <c r="D965" s="332"/>
      <c r="E965" s="333"/>
      <c r="F965" s="333"/>
      <c r="G965" s="333"/>
    </row>
    <row r="966" spans="1:7">
      <c r="A966" s="324" t="s">
        <v>1630</v>
      </c>
      <c r="B966" s="325"/>
      <c r="C966" s="324" t="s">
        <v>1631</v>
      </c>
      <c r="D966" s="327" t="s">
        <v>22</v>
      </c>
      <c r="E966" s="329">
        <v>56.55</v>
      </c>
      <c r="F966" s="329">
        <v>6.24</v>
      </c>
      <c r="G966" s="329">
        <v>62.79</v>
      </c>
    </row>
    <row r="967" spans="1:7">
      <c r="A967" s="324" t="s">
        <v>1632</v>
      </c>
      <c r="B967" s="325"/>
      <c r="C967" s="324" t="s">
        <v>1633</v>
      </c>
      <c r="D967" s="327" t="s">
        <v>47</v>
      </c>
      <c r="E967" s="329">
        <v>32.58</v>
      </c>
      <c r="F967" s="329">
        <v>1.56</v>
      </c>
      <c r="G967" s="329">
        <v>34.14</v>
      </c>
    </row>
    <row r="968" spans="1:7">
      <c r="A968" s="324" t="s">
        <v>1634</v>
      </c>
      <c r="B968" s="325"/>
      <c r="C968" s="324" t="s">
        <v>1635</v>
      </c>
      <c r="D968" s="327" t="s">
        <v>47</v>
      </c>
      <c r="E968" s="329">
        <v>50.58</v>
      </c>
      <c r="F968" s="329">
        <v>1.88</v>
      </c>
      <c r="G968" s="329">
        <v>52.46</v>
      </c>
    </row>
    <row r="969" spans="1:7" ht="25.5">
      <c r="A969" s="324" t="s">
        <v>1636</v>
      </c>
      <c r="B969" s="325"/>
      <c r="C969" s="324" t="s">
        <v>1637</v>
      </c>
      <c r="D969" s="327" t="s">
        <v>47</v>
      </c>
      <c r="E969" s="329">
        <v>26.54</v>
      </c>
      <c r="F969" s="329">
        <v>3.12</v>
      </c>
      <c r="G969" s="329">
        <v>29.66</v>
      </c>
    </row>
    <row r="970" spans="1:7" ht="25.5">
      <c r="A970" s="324" t="s">
        <v>1638</v>
      </c>
      <c r="B970" s="325"/>
      <c r="C970" s="324" t="s">
        <v>1639</v>
      </c>
      <c r="D970" s="327" t="s">
        <v>47</v>
      </c>
      <c r="E970" s="329">
        <v>66.09</v>
      </c>
      <c r="F970" s="329">
        <v>0.38</v>
      </c>
      <c r="G970" s="329">
        <v>66.47</v>
      </c>
    </row>
    <row r="971" spans="1:7" ht="25.5">
      <c r="A971" s="324" t="s">
        <v>1640</v>
      </c>
      <c r="B971" s="325"/>
      <c r="C971" s="324" t="s">
        <v>1641</v>
      </c>
      <c r="D971" s="327" t="s">
        <v>22</v>
      </c>
      <c r="E971" s="329">
        <v>138.88</v>
      </c>
      <c r="F971" s="329">
        <v>3.74</v>
      </c>
      <c r="G971" s="329">
        <v>142.62</v>
      </c>
    </row>
    <row r="972" spans="1:7" ht="25.5">
      <c r="A972" s="330" t="s">
        <v>1642</v>
      </c>
      <c r="B972" s="331" t="s">
        <v>1643</v>
      </c>
      <c r="C972" s="330"/>
      <c r="D972" s="332"/>
      <c r="E972" s="333"/>
      <c r="F972" s="333"/>
      <c r="G972" s="333"/>
    </row>
    <row r="973" spans="1:7" ht="25.5">
      <c r="A973" s="324" t="s">
        <v>1644</v>
      </c>
      <c r="B973" s="325"/>
      <c r="C973" s="324" t="s">
        <v>1645</v>
      </c>
      <c r="D973" s="327" t="s">
        <v>22</v>
      </c>
      <c r="E973" s="329">
        <v>68.44</v>
      </c>
      <c r="F973" s="329">
        <v>6.24</v>
      </c>
      <c r="G973" s="329">
        <v>74.680000000000007</v>
      </c>
    </row>
    <row r="974" spans="1:7">
      <c r="A974" s="324" t="s">
        <v>1646</v>
      </c>
      <c r="B974" s="325"/>
      <c r="C974" s="324" t="s">
        <v>1647</v>
      </c>
      <c r="D974" s="327" t="s">
        <v>47</v>
      </c>
      <c r="E974" s="329">
        <v>28.9</v>
      </c>
      <c r="F974" s="329">
        <v>1.56</v>
      </c>
      <c r="G974" s="329">
        <v>30.46</v>
      </c>
    </row>
    <row r="975" spans="1:7">
      <c r="A975" s="324" t="s">
        <v>1648</v>
      </c>
      <c r="B975" s="325"/>
      <c r="C975" s="324" t="s">
        <v>1649</v>
      </c>
      <c r="D975" s="327" t="s">
        <v>47</v>
      </c>
      <c r="E975" s="329">
        <v>57.93</v>
      </c>
      <c r="F975" s="329">
        <v>1.88</v>
      </c>
      <c r="G975" s="329">
        <v>59.81</v>
      </c>
    </row>
    <row r="976" spans="1:7">
      <c r="A976" s="324" t="s">
        <v>1650</v>
      </c>
      <c r="B976" s="325"/>
      <c r="C976" s="324" t="s">
        <v>1651</v>
      </c>
      <c r="D976" s="327" t="s">
        <v>47</v>
      </c>
      <c r="E976" s="329">
        <v>60.17</v>
      </c>
      <c r="F976" s="329">
        <v>1.88</v>
      </c>
      <c r="G976" s="329">
        <v>62.05</v>
      </c>
    </row>
    <row r="977" spans="1:7" ht="25.5">
      <c r="A977" s="324" t="s">
        <v>1652</v>
      </c>
      <c r="B977" s="325"/>
      <c r="C977" s="324" t="s">
        <v>1653</v>
      </c>
      <c r="D977" s="327" t="s">
        <v>47</v>
      </c>
      <c r="E977" s="329">
        <v>31.02</v>
      </c>
      <c r="F977" s="329">
        <v>3.12</v>
      </c>
      <c r="G977" s="329">
        <v>34.14</v>
      </c>
    </row>
    <row r="978" spans="1:7" ht="51">
      <c r="A978" s="324" t="s">
        <v>14199</v>
      </c>
      <c r="B978" s="325"/>
      <c r="C978" s="324" t="s">
        <v>14200</v>
      </c>
      <c r="D978" s="327" t="s">
        <v>22</v>
      </c>
      <c r="E978" s="329">
        <v>93.35</v>
      </c>
      <c r="F978" s="329">
        <v>0</v>
      </c>
      <c r="G978" s="329">
        <v>93.35</v>
      </c>
    </row>
    <row r="979" spans="1:7" ht="25.5">
      <c r="A979" s="330" t="s">
        <v>1654</v>
      </c>
      <c r="B979" s="331" t="s">
        <v>1655</v>
      </c>
      <c r="C979" s="330"/>
      <c r="D979" s="332"/>
      <c r="E979" s="333"/>
      <c r="F979" s="333"/>
      <c r="G979" s="333"/>
    </row>
    <row r="980" spans="1:7">
      <c r="A980" s="324" t="s">
        <v>1656</v>
      </c>
      <c r="B980" s="325"/>
      <c r="C980" s="324" t="s">
        <v>1657</v>
      </c>
      <c r="D980" s="327" t="s">
        <v>22</v>
      </c>
      <c r="E980" s="329">
        <v>40.6</v>
      </c>
      <c r="F980" s="329">
        <v>43.83</v>
      </c>
      <c r="G980" s="329">
        <v>84.43</v>
      </c>
    </row>
    <row r="981" spans="1:7" ht="25.5">
      <c r="A981" s="324" t="s">
        <v>1658</v>
      </c>
      <c r="B981" s="325"/>
      <c r="C981" s="324" t="s">
        <v>1659</v>
      </c>
      <c r="D981" s="327" t="s">
        <v>47</v>
      </c>
      <c r="E981" s="329">
        <v>48.85</v>
      </c>
      <c r="F981" s="329">
        <v>15.6</v>
      </c>
      <c r="G981" s="329">
        <v>64.45</v>
      </c>
    </row>
    <row r="982" spans="1:7" ht="25.5">
      <c r="A982" s="324" t="s">
        <v>1660</v>
      </c>
      <c r="B982" s="325"/>
      <c r="C982" s="324" t="s">
        <v>1661</v>
      </c>
      <c r="D982" s="327" t="s">
        <v>47</v>
      </c>
      <c r="E982" s="329">
        <v>7.91</v>
      </c>
      <c r="F982" s="329">
        <v>0</v>
      </c>
      <c r="G982" s="329">
        <v>7.91</v>
      </c>
    </row>
    <row r="983" spans="1:7" ht="25.5">
      <c r="A983" s="324" t="s">
        <v>1662</v>
      </c>
      <c r="B983" s="325"/>
      <c r="C983" s="324" t="s">
        <v>1663</v>
      </c>
      <c r="D983" s="327" t="s">
        <v>22</v>
      </c>
      <c r="E983" s="329">
        <v>96.13</v>
      </c>
      <c r="F983" s="329">
        <v>15.6</v>
      </c>
      <c r="G983" s="329">
        <v>111.73</v>
      </c>
    </row>
    <row r="984" spans="1:7" ht="25.5">
      <c r="A984" s="324" t="s">
        <v>1664</v>
      </c>
      <c r="B984" s="325"/>
      <c r="C984" s="324" t="s">
        <v>1665</v>
      </c>
      <c r="D984" s="327" t="s">
        <v>22</v>
      </c>
      <c r="E984" s="329">
        <v>7.84</v>
      </c>
      <c r="F984" s="329">
        <v>15.27</v>
      </c>
      <c r="G984" s="329">
        <v>23.11</v>
      </c>
    </row>
    <row r="985" spans="1:7" ht="25.5">
      <c r="A985" s="330" t="s">
        <v>1666</v>
      </c>
      <c r="B985" s="331" t="s">
        <v>1667</v>
      </c>
      <c r="C985" s="330"/>
      <c r="D985" s="332"/>
      <c r="E985" s="333"/>
      <c r="F985" s="333"/>
      <c r="G985" s="333"/>
    </row>
    <row r="986" spans="1:7" ht="25.5">
      <c r="A986" s="324" t="s">
        <v>1668</v>
      </c>
      <c r="B986" s="325"/>
      <c r="C986" s="324" t="s">
        <v>1669</v>
      </c>
      <c r="D986" s="327" t="s">
        <v>22</v>
      </c>
      <c r="E986" s="329">
        <v>29.76</v>
      </c>
      <c r="F986" s="329">
        <v>0</v>
      </c>
      <c r="G986" s="329">
        <v>29.76</v>
      </c>
    </row>
    <row r="987" spans="1:7" ht="25.5">
      <c r="A987" s="324" t="s">
        <v>1670</v>
      </c>
      <c r="B987" s="325"/>
      <c r="C987" s="324" t="s">
        <v>1671</v>
      </c>
      <c r="D987" s="327" t="s">
        <v>22</v>
      </c>
      <c r="E987" s="329">
        <v>26.23</v>
      </c>
      <c r="F987" s="329">
        <v>0</v>
      </c>
      <c r="G987" s="329">
        <v>26.23</v>
      </c>
    </row>
    <row r="988" spans="1:7" ht="25.5">
      <c r="A988" s="324" t="s">
        <v>1672</v>
      </c>
      <c r="B988" s="325"/>
      <c r="C988" s="324" t="s">
        <v>13619</v>
      </c>
      <c r="D988" s="327" t="s">
        <v>47</v>
      </c>
      <c r="E988" s="329">
        <v>26.7</v>
      </c>
      <c r="F988" s="329">
        <v>0</v>
      </c>
      <c r="G988" s="329">
        <v>26.7</v>
      </c>
    </row>
    <row r="989" spans="1:7" ht="25.5">
      <c r="A989" s="324" t="s">
        <v>1673</v>
      </c>
      <c r="B989" s="325"/>
      <c r="C989" s="324" t="s">
        <v>1674</v>
      </c>
      <c r="D989" s="327" t="s">
        <v>47</v>
      </c>
      <c r="E989" s="329">
        <v>20.5</v>
      </c>
      <c r="F989" s="329">
        <v>0</v>
      </c>
      <c r="G989" s="329">
        <v>20.5</v>
      </c>
    </row>
    <row r="990" spans="1:7" ht="25.5">
      <c r="A990" s="324" t="s">
        <v>1675</v>
      </c>
      <c r="B990" s="325"/>
      <c r="C990" s="324" t="s">
        <v>1676</v>
      </c>
      <c r="D990" s="327" t="s">
        <v>47</v>
      </c>
      <c r="E990" s="329">
        <v>0</v>
      </c>
      <c r="F990" s="329">
        <v>34.58</v>
      </c>
      <c r="G990" s="329">
        <v>34.58</v>
      </c>
    </row>
    <row r="991" spans="1:7">
      <c r="A991" s="324" t="s">
        <v>1677</v>
      </c>
      <c r="B991" s="325"/>
      <c r="C991" s="324" t="s">
        <v>1678</v>
      </c>
      <c r="D991" s="327" t="s">
        <v>22</v>
      </c>
      <c r="E991" s="329">
        <v>5.84</v>
      </c>
      <c r="F991" s="329">
        <v>16.03</v>
      </c>
      <c r="G991" s="329">
        <v>21.87</v>
      </c>
    </row>
    <row r="992" spans="1:7">
      <c r="A992" s="324" t="s">
        <v>1679</v>
      </c>
      <c r="B992" s="325"/>
      <c r="C992" s="324" t="s">
        <v>1680</v>
      </c>
      <c r="D992" s="327" t="s">
        <v>22</v>
      </c>
      <c r="E992" s="329">
        <v>11.84</v>
      </c>
      <c r="F992" s="329">
        <v>16.03</v>
      </c>
      <c r="G992" s="329">
        <v>27.87</v>
      </c>
    </row>
    <row r="993" spans="1:7">
      <c r="A993" s="324" t="s">
        <v>1681</v>
      </c>
      <c r="B993" s="325"/>
      <c r="C993" s="324" t="s">
        <v>1682</v>
      </c>
      <c r="D993" s="327" t="s">
        <v>47</v>
      </c>
      <c r="E993" s="329">
        <v>3.11</v>
      </c>
      <c r="F993" s="329">
        <v>8.35</v>
      </c>
      <c r="G993" s="329">
        <v>11.46</v>
      </c>
    </row>
    <row r="994" spans="1:7">
      <c r="A994" s="324" t="s">
        <v>1683</v>
      </c>
      <c r="B994" s="325"/>
      <c r="C994" s="324" t="s">
        <v>1684</v>
      </c>
      <c r="D994" s="327" t="s">
        <v>47</v>
      </c>
      <c r="E994" s="329">
        <v>6.31</v>
      </c>
      <c r="F994" s="329">
        <v>8.35</v>
      </c>
      <c r="G994" s="329">
        <v>14.66</v>
      </c>
    </row>
    <row r="995" spans="1:7">
      <c r="A995" s="334" t="s">
        <v>1685</v>
      </c>
      <c r="B995" s="334" t="s">
        <v>1686</v>
      </c>
      <c r="C995" s="335"/>
      <c r="D995" s="336"/>
      <c r="E995" s="337"/>
      <c r="F995" s="337"/>
      <c r="G995" s="337"/>
    </row>
    <row r="996" spans="1:7">
      <c r="A996" s="315" t="s">
        <v>1687</v>
      </c>
      <c r="B996" s="315" t="s">
        <v>7251</v>
      </c>
      <c r="C996" s="316"/>
      <c r="D996" s="338"/>
      <c r="E996" s="339"/>
      <c r="F996" s="339"/>
      <c r="G996" s="339"/>
    </row>
    <row r="997" spans="1:7" ht="25.5">
      <c r="A997" s="324" t="s">
        <v>1688</v>
      </c>
      <c r="B997" s="325"/>
      <c r="C997" s="324" t="s">
        <v>13620</v>
      </c>
      <c r="D997" s="327" t="s">
        <v>22</v>
      </c>
      <c r="E997" s="329">
        <v>73.11</v>
      </c>
      <c r="F997" s="329">
        <v>9.9499999999999993</v>
      </c>
      <c r="G997" s="329">
        <v>83.06</v>
      </c>
    </row>
    <row r="998" spans="1:7" ht="25.5">
      <c r="A998" s="330" t="s">
        <v>1689</v>
      </c>
      <c r="B998" s="331" t="s">
        <v>7252</v>
      </c>
      <c r="C998" s="330"/>
      <c r="D998" s="332"/>
      <c r="E998" s="333"/>
      <c r="F998" s="333"/>
      <c r="G998" s="333"/>
    </row>
    <row r="999" spans="1:7" ht="51">
      <c r="A999" s="324" t="s">
        <v>7056</v>
      </c>
      <c r="B999" s="325"/>
      <c r="C999" s="324" t="s">
        <v>7057</v>
      </c>
      <c r="D999" s="327" t="s">
        <v>22</v>
      </c>
      <c r="E999" s="329">
        <v>26.89</v>
      </c>
      <c r="F999" s="329">
        <v>11.78</v>
      </c>
      <c r="G999" s="329">
        <v>38.67</v>
      </c>
    </row>
    <row r="1000" spans="1:7" ht="51">
      <c r="A1000" s="324" t="s">
        <v>7058</v>
      </c>
      <c r="B1000" s="325"/>
      <c r="C1000" s="324" t="s">
        <v>7059</v>
      </c>
      <c r="D1000" s="327" t="s">
        <v>47</v>
      </c>
      <c r="E1000" s="329">
        <v>4.4800000000000004</v>
      </c>
      <c r="F1000" s="329">
        <v>0.93</v>
      </c>
      <c r="G1000" s="329">
        <v>5.41</v>
      </c>
    </row>
    <row r="1001" spans="1:7" ht="63.75">
      <c r="A1001" s="324" t="s">
        <v>7060</v>
      </c>
      <c r="B1001" s="325"/>
      <c r="C1001" s="324" t="s">
        <v>13621</v>
      </c>
      <c r="D1001" s="327" t="s">
        <v>22</v>
      </c>
      <c r="E1001" s="329">
        <v>31.46</v>
      </c>
      <c r="F1001" s="329">
        <v>11.78</v>
      </c>
      <c r="G1001" s="329">
        <v>43.24</v>
      </c>
    </row>
    <row r="1002" spans="1:7" ht="63.75">
      <c r="A1002" s="324" t="s">
        <v>7061</v>
      </c>
      <c r="B1002" s="325"/>
      <c r="C1002" s="324" t="s">
        <v>13622</v>
      </c>
      <c r="D1002" s="327" t="s">
        <v>47</v>
      </c>
      <c r="E1002" s="329">
        <v>5.26</v>
      </c>
      <c r="F1002" s="329">
        <v>6.3</v>
      </c>
      <c r="G1002" s="329">
        <v>11.56</v>
      </c>
    </row>
    <row r="1003" spans="1:7" ht="51">
      <c r="A1003" s="324" t="s">
        <v>7062</v>
      </c>
      <c r="B1003" s="325"/>
      <c r="C1003" s="324" t="s">
        <v>13623</v>
      </c>
      <c r="D1003" s="327" t="s">
        <v>22</v>
      </c>
      <c r="E1003" s="329">
        <v>27.04</v>
      </c>
      <c r="F1003" s="329">
        <v>11.78</v>
      </c>
      <c r="G1003" s="329">
        <v>38.82</v>
      </c>
    </row>
    <row r="1004" spans="1:7" ht="51">
      <c r="A1004" s="324" t="s">
        <v>7063</v>
      </c>
      <c r="B1004" s="325"/>
      <c r="C1004" s="324" t="s">
        <v>7064</v>
      </c>
      <c r="D1004" s="327" t="s">
        <v>47</v>
      </c>
      <c r="E1004" s="329">
        <v>4.5</v>
      </c>
      <c r="F1004" s="329">
        <v>0.93</v>
      </c>
      <c r="G1004" s="329">
        <v>5.43</v>
      </c>
    </row>
    <row r="1005" spans="1:7" ht="63.75">
      <c r="A1005" s="324" t="s">
        <v>7065</v>
      </c>
      <c r="B1005" s="325"/>
      <c r="C1005" s="324" t="s">
        <v>7066</v>
      </c>
      <c r="D1005" s="327" t="s">
        <v>22</v>
      </c>
      <c r="E1005" s="329">
        <v>35.549999999999997</v>
      </c>
      <c r="F1005" s="329">
        <v>11.78</v>
      </c>
      <c r="G1005" s="329">
        <v>47.33</v>
      </c>
    </row>
    <row r="1006" spans="1:7" ht="63.75">
      <c r="A1006" s="324" t="s">
        <v>7067</v>
      </c>
      <c r="B1006" s="325"/>
      <c r="C1006" s="324" t="s">
        <v>7068</v>
      </c>
      <c r="D1006" s="327" t="s">
        <v>47</v>
      </c>
      <c r="E1006" s="329">
        <v>5.83</v>
      </c>
      <c r="F1006" s="329">
        <v>0.93</v>
      </c>
      <c r="G1006" s="329">
        <v>6.76</v>
      </c>
    </row>
    <row r="1007" spans="1:7" ht="63.75">
      <c r="A1007" s="324" t="s">
        <v>7069</v>
      </c>
      <c r="B1007" s="325"/>
      <c r="C1007" s="324" t="s">
        <v>7070</v>
      </c>
      <c r="D1007" s="327" t="s">
        <v>22</v>
      </c>
      <c r="E1007" s="329">
        <v>26.31</v>
      </c>
      <c r="F1007" s="329">
        <v>11.78</v>
      </c>
      <c r="G1007" s="329">
        <v>38.090000000000003</v>
      </c>
    </row>
    <row r="1008" spans="1:7" ht="63.75">
      <c r="A1008" s="324" t="s">
        <v>7071</v>
      </c>
      <c r="B1008" s="325"/>
      <c r="C1008" s="324" t="s">
        <v>7072</v>
      </c>
      <c r="D1008" s="327" t="s">
        <v>47</v>
      </c>
      <c r="E1008" s="329">
        <v>4.25</v>
      </c>
      <c r="F1008" s="329">
        <v>0.93</v>
      </c>
      <c r="G1008" s="329">
        <v>5.18</v>
      </c>
    </row>
    <row r="1009" spans="1:7" ht="51">
      <c r="A1009" s="324" t="s">
        <v>7073</v>
      </c>
      <c r="B1009" s="325"/>
      <c r="C1009" s="324" t="s">
        <v>13624</v>
      </c>
      <c r="D1009" s="327" t="s">
        <v>22</v>
      </c>
      <c r="E1009" s="329">
        <v>46.2</v>
      </c>
      <c r="F1009" s="329">
        <v>11.78</v>
      </c>
      <c r="G1009" s="329">
        <v>57.98</v>
      </c>
    </row>
    <row r="1010" spans="1:7" ht="51">
      <c r="A1010" s="324" t="s">
        <v>7074</v>
      </c>
      <c r="B1010" s="325"/>
      <c r="C1010" s="324" t="s">
        <v>13625</v>
      </c>
      <c r="D1010" s="327" t="s">
        <v>47</v>
      </c>
      <c r="E1010" s="329">
        <v>7.65</v>
      </c>
      <c r="F1010" s="329">
        <v>6.3</v>
      </c>
      <c r="G1010" s="329">
        <v>13.95</v>
      </c>
    </row>
    <row r="1011" spans="1:7" ht="51">
      <c r="A1011" s="324" t="s">
        <v>7075</v>
      </c>
      <c r="B1011" s="325"/>
      <c r="C1011" s="324" t="s">
        <v>13626</v>
      </c>
      <c r="D1011" s="327" t="s">
        <v>22</v>
      </c>
      <c r="E1011" s="329">
        <v>47.36</v>
      </c>
      <c r="F1011" s="329">
        <v>11.78</v>
      </c>
      <c r="G1011" s="329">
        <v>59.14</v>
      </c>
    </row>
    <row r="1012" spans="1:7" ht="63.75">
      <c r="A1012" s="324" t="s">
        <v>7076</v>
      </c>
      <c r="B1012" s="325"/>
      <c r="C1012" s="324" t="s">
        <v>13627</v>
      </c>
      <c r="D1012" s="327" t="s">
        <v>47</v>
      </c>
      <c r="E1012" s="329">
        <v>7.85</v>
      </c>
      <c r="F1012" s="329">
        <v>6.3</v>
      </c>
      <c r="G1012" s="329">
        <v>14.15</v>
      </c>
    </row>
    <row r="1013" spans="1:7" ht="25.5">
      <c r="A1013" s="324" t="s">
        <v>7166</v>
      </c>
      <c r="B1013" s="325"/>
      <c r="C1013" s="324" t="s">
        <v>7167</v>
      </c>
      <c r="D1013" s="327" t="s">
        <v>22</v>
      </c>
      <c r="E1013" s="329">
        <v>7.03</v>
      </c>
      <c r="F1013" s="329">
        <v>49.54</v>
      </c>
      <c r="G1013" s="329">
        <v>56.57</v>
      </c>
    </row>
    <row r="1014" spans="1:7" ht="25.5">
      <c r="A1014" s="324" t="s">
        <v>1690</v>
      </c>
      <c r="B1014" s="325"/>
      <c r="C1014" s="324" t="s">
        <v>1691</v>
      </c>
      <c r="D1014" s="327" t="s">
        <v>22</v>
      </c>
      <c r="E1014" s="329">
        <v>0.68</v>
      </c>
      <c r="F1014" s="329">
        <v>7.86</v>
      </c>
      <c r="G1014" s="329">
        <v>8.5399999999999991</v>
      </c>
    </row>
    <row r="1015" spans="1:7" ht="38.25">
      <c r="A1015" s="324" t="s">
        <v>1692</v>
      </c>
      <c r="B1015" s="325"/>
      <c r="C1015" s="324" t="s">
        <v>1693</v>
      </c>
      <c r="D1015" s="327" t="s">
        <v>22</v>
      </c>
      <c r="E1015" s="329">
        <v>1.46</v>
      </c>
      <c r="F1015" s="329">
        <v>7.86</v>
      </c>
      <c r="G1015" s="329">
        <v>9.32</v>
      </c>
    </row>
    <row r="1016" spans="1:7" ht="25.5">
      <c r="A1016" s="324" t="s">
        <v>1694</v>
      </c>
      <c r="B1016" s="325"/>
      <c r="C1016" s="324" t="s">
        <v>1695</v>
      </c>
      <c r="D1016" s="327" t="s">
        <v>22</v>
      </c>
      <c r="E1016" s="329">
        <v>1.36</v>
      </c>
      <c r="F1016" s="329">
        <v>7.86</v>
      </c>
      <c r="G1016" s="329">
        <v>9.2200000000000006</v>
      </c>
    </row>
    <row r="1017" spans="1:7" ht="38.25">
      <c r="A1017" s="324" t="s">
        <v>1696</v>
      </c>
      <c r="B1017" s="325"/>
      <c r="C1017" s="324" t="s">
        <v>1697</v>
      </c>
      <c r="D1017" s="327" t="s">
        <v>22</v>
      </c>
      <c r="E1017" s="329">
        <v>3.64</v>
      </c>
      <c r="F1017" s="329">
        <v>7.86</v>
      </c>
      <c r="G1017" s="329">
        <v>11.5</v>
      </c>
    </row>
    <row r="1018" spans="1:7" ht="38.25">
      <c r="A1018" s="324" t="s">
        <v>1698</v>
      </c>
      <c r="B1018" s="325"/>
      <c r="C1018" s="324" t="s">
        <v>1699</v>
      </c>
      <c r="D1018" s="327" t="s">
        <v>47</v>
      </c>
      <c r="E1018" s="329">
        <v>7.0000000000000007E-2</v>
      </c>
      <c r="F1018" s="329">
        <v>0.88</v>
      </c>
      <c r="G1018" s="329">
        <v>0.95</v>
      </c>
    </row>
    <row r="1019" spans="1:7" ht="38.25">
      <c r="A1019" s="324" t="s">
        <v>1700</v>
      </c>
      <c r="B1019" s="325"/>
      <c r="C1019" s="324" t="s">
        <v>1701</v>
      </c>
      <c r="D1019" s="327" t="s">
        <v>47</v>
      </c>
      <c r="E1019" s="329">
        <v>0.15</v>
      </c>
      <c r="F1019" s="329">
        <v>0.88</v>
      </c>
      <c r="G1019" s="329">
        <v>1.03</v>
      </c>
    </row>
    <row r="1020" spans="1:7" ht="38.25">
      <c r="A1020" s="324" t="s">
        <v>1702</v>
      </c>
      <c r="B1020" s="325"/>
      <c r="C1020" s="324" t="s">
        <v>1703</v>
      </c>
      <c r="D1020" s="327" t="s">
        <v>47</v>
      </c>
      <c r="E1020" s="329">
        <v>0.14000000000000001</v>
      </c>
      <c r="F1020" s="329">
        <v>0.88</v>
      </c>
      <c r="G1020" s="329">
        <v>1.02</v>
      </c>
    </row>
    <row r="1021" spans="1:7" ht="38.25">
      <c r="A1021" s="324" t="s">
        <v>1704</v>
      </c>
      <c r="B1021" s="325"/>
      <c r="C1021" s="324" t="s">
        <v>1705</v>
      </c>
      <c r="D1021" s="327" t="s">
        <v>47</v>
      </c>
      <c r="E1021" s="329">
        <v>0.36</v>
      </c>
      <c r="F1021" s="329">
        <v>0.88</v>
      </c>
      <c r="G1021" s="329">
        <v>1.24</v>
      </c>
    </row>
    <row r="1022" spans="1:7" ht="25.5">
      <c r="A1022" s="330" t="s">
        <v>1706</v>
      </c>
      <c r="B1022" s="331" t="s">
        <v>7253</v>
      </c>
      <c r="C1022" s="330"/>
      <c r="D1022" s="332"/>
      <c r="E1022" s="333"/>
      <c r="F1022" s="333"/>
      <c r="G1022" s="333"/>
    </row>
    <row r="1023" spans="1:7" ht="51">
      <c r="A1023" s="324" t="s">
        <v>1707</v>
      </c>
      <c r="B1023" s="325"/>
      <c r="C1023" s="324" t="s">
        <v>1708</v>
      </c>
      <c r="D1023" s="327" t="s">
        <v>22</v>
      </c>
      <c r="E1023" s="329">
        <v>82.94</v>
      </c>
      <c r="F1023" s="329">
        <v>11.78</v>
      </c>
      <c r="G1023" s="329">
        <v>94.72</v>
      </c>
    </row>
    <row r="1024" spans="1:7" ht="63.75">
      <c r="A1024" s="324" t="s">
        <v>1709</v>
      </c>
      <c r="B1024" s="325"/>
      <c r="C1024" s="324" t="s">
        <v>1710</v>
      </c>
      <c r="D1024" s="327" t="s">
        <v>22</v>
      </c>
      <c r="E1024" s="329">
        <v>138.05000000000001</v>
      </c>
      <c r="F1024" s="329">
        <v>11.78</v>
      </c>
      <c r="G1024" s="329">
        <v>149.83000000000001</v>
      </c>
    </row>
    <row r="1025" spans="1:7" ht="63.75">
      <c r="A1025" s="324" t="s">
        <v>1711</v>
      </c>
      <c r="B1025" s="325"/>
      <c r="C1025" s="324" t="s">
        <v>1712</v>
      </c>
      <c r="D1025" s="327" t="s">
        <v>47</v>
      </c>
      <c r="E1025" s="329">
        <v>30.21</v>
      </c>
      <c r="F1025" s="329">
        <v>1.18</v>
      </c>
      <c r="G1025" s="329">
        <v>31.39</v>
      </c>
    </row>
    <row r="1026" spans="1:7" ht="76.5">
      <c r="A1026" s="324" t="s">
        <v>1713</v>
      </c>
      <c r="B1026" s="325"/>
      <c r="C1026" s="324" t="s">
        <v>13628</v>
      </c>
      <c r="D1026" s="327" t="s">
        <v>22</v>
      </c>
      <c r="E1026" s="329">
        <v>183.1</v>
      </c>
      <c r="F1026" s="329">
        <v>11.78</v>
      </c>
      <c r="G1026" s="329">
        <v>194.88</v>
      </c>
    </row>
    <row r="1027" spans="1:7" ht="76.5">
      <c r="A1027" s="324" t="s">
        <v>1714</v>
      </c>
      <c r="B1027" s="325"/>
      <c r="C1027" s="324" t="s">
        <v>13629</v>
      </c>
      <c r="D1027" s="327" t="s">
        <v>47</v>
      </c>
      <c r="E1027" s="329">
        <v>35.83</v>
      </c>
      <c r="F1027" s="329">
        <v>1.18</v>
      </c>
      <c r="G1027" s="329">
        <v>37.01</v>
      </c>
    </row>
    <row r="1028" spans="1:7" ht="51">
      <c r="A1028" s="324" t="s">
        <v>7077</v>
      </c>
      <c r="B1028" s="325"/>
      <c r="C1028" s="324" t="s">
        <v>13630</v>
      </c>
      <c r="D1028" s="327" t="s">
        <v>22</v>
      </c>
      <c r="E1028" s="329">
        <v>7.88</v>
      </c>
      <c r="F1028" s="329">
        <v>7.86</v>
      </c>
      <c r="G1028" s="329">
        <v>15.74</v>
      </c>
    </row>
    <row r="1029" spans="1:7" ht="51">
      <c r="A1029" s="324" t="s">
        <v>1715</v>
      </c>
      <c r="B1029" s="325"/>
      <c r="C1029" s="324" t="s">
        <v>13631</v>
      </c>
      <c r="D1029" s="327" t="s">
        <v>22</v>
      </c>
      <c r="E1029" s="329">
        <v>25.45</v>
      </c>
      <c r="F1029" s="329">
        <v>7.86</v>
      </c>
      <c r="G1029" s="329">
        <v>33.31</v>
      </c>
    </row>
    <row r="1030" spans="1:7" ht="63.75">
      <c r="A1030" s="324" t="s">
        <v>7078</v>
      </c>
      <c r="B1030" s="325"/>
      <c r="C1030" s="324" t="s">
        <v>7079</v>
      </c>
      <c r="D1030" s="327" t="s">
        <v>22</v>
      </c>
      <c r="E1030" s="329">
        <v>13.14</v>
      </c>
      <c r="F1030" s="329">
        <v>7.86</v>
      </c>
      <c r="G1030" s="329">
        <v>21</v>
      </c>
    </row>
    <row r="1031" spans="1:7" ht="51">
      <c r="A1031" s="324" t="s">
        <v>1716</v>
      </c>
      <c r="B1031" s="325"/>
      <c r="C1031" s="324" t="s">
        <v>7080</v>
      </c>
      <c r="D1031" s="327" t="s">
        <v>22</v>
      </c>
      <c r="E1031" s="329">
        <v>42.42</v>
      </c>
      <c r="F1031" s="329">
        <v>7.86</v>
      </c>
      <c r="G1031" s="329">
        <v>50.28</v>
      </c>
    </row>
    <row r="1032" spans="1:7" ht="63.75">
      <c r="A1032" s="324" t="s">
        <v>1717</v>
      </c>
      <c r="B1032" s="325"/>
      <c r="C1032" s="324" t="s">
        <v>13632</v>
      </c>
      <c r="D1032" s="327" t="s">
        <v>22</v>
      </c>
      <c r="E1032" s="329">
        <v>32.56</v>
      </c>
      <c r="F1032" s="329">
        <v>7.86</v>
      </c>
      <c r="G1032" s="329">
        <v>40.42</v>
      </c>
    </row>
    <row r="1033" spans="1:7" ht="51">
      <c r="A1033" s="324" t="s">
        <v>7081</v>
      </c>
      <c r="B1033" s="325"/>
      <c r="C1033" s="324" t="s">
        <v>13633</v>
      </c>
      <c r="D1033" s="327" t="s">
        <v>47</v>
      </c>
      <c r="E1033" s="329">
        <v>0.79</v>
      </c>
      <c r="F1033" s="329">
        <v>0.79</v>
      </c>
      <c r="G1033" s="329">
        <v>1.58</v>
      </c>
    </row>
    <row r="1034" spans="1:7" ht="51">
      <c r="A1034" s="324" t="s">
        <v>1718</v>
      </c>
      <c r="B1034" s="325"/>
      <c r="C1034" s="324" t="s">
        <v>13634</v>
      </c>
      <c r="D1034" s="327" t="s">
        <v>47</v>
      </c>
      <c r="E1034" s="329">
        <v>2.5499999999999998</v>
      </c>
      <c r="F1034" s="329">
        <v>0.79</v>
      </c>
      <c r="G1034" s="329">
        <v>3.34</v>
      </c>
    </row>
    <row r="1035" spans="1:7" ht="25.5">
      <c r="A1035" s="330" t="s">
        <v>1719</v>
      </c>
      <c r="B1035" s="331" t="s">
        <v>1720</v>
      </c>
      <c r="C1035" s="330"/>
      <c r="D1035" s="332"/>
      <c r="E1035" s="333"/>
      <c r="F1035" s="333"/>
      <c r="G1035" s="333"/>
    </row>
    <row r="1036" spans="1:7" ht="63.75">
      <c r="A1036" s="324" t="s">
        <v>7082</v>
      </c>
      <c r="B1036" s="325"/>
      <c r="C1036" s="324" t="s">
        <v>13635</v>
      </c>
      <c r="D1036" s="327" t="s">
        <v>22</v>
      </c>
      <c r="E1036" s="329">
        <v>57.39</v>
      </c>
      <c r="F1036" s="329">
        <v>31.12</v>
      </c>
      <c r="G1036" s="329">
        <v>88.51</v>
      </c>
    </row>
    <row r="1037" spans="1:7" ht="63.75">
      <c r="A1037" s="324" t="s">
        <v>7083</v>
      </c>
      <c r="B1037" s="325"/>
      <c r="C1037" s="324" t="s">
        <v>13636</v>
      </c>
      <c r="D1037" s="327" t="s">
        <v>47</v>
      </c>
      <c r="E1037" s="329">
        <v>10.26</v>
      </c>
      <c r="F1037" s="329">
        <v>8.64</v>
      </c>
      <c r="G1037" s="329">
        <v>18.899999999999999</v>
      </c>
    </row>
    <row r="1038" spans="1:7" ht="63.75">
      <c r="A1038" s="324" t="s">
        <v>7084</v>
      </c>
      <c r="B1038" s="325"/>
      <c r="C1038" s="324" t="s">
        <v>13637</v>
      </c>
      <c r="D1038" s="327" t="s">
        <v>22</v>
      </c>
      <c r="E1038" s="329">
        <v>149.02000000000001</v>
      </c>
      <c r="F1038" s="329">
        <v>31.12</v>
      </c>
      <c r="G1038" s="329">
        <v>180.14</v>
      </c>
    </row>
    <row r="1039" spans="1:7" ht="51">
      <c r="A1039" s="324" t="s">
        <v>7085</v>
      </c>
      <c r="B1039" s="325"/>
      <c r="C1039" s="324" t="s">
        <v>13638</v>
      </c>
      <c r="D1039" s="327" t="s">
        <v>47</v>
      </c>
      <c r="E1039" s="329">
        <v>26.21</v>
      </c>
      <c r="F1039" s="329">
        <v>8.64</v>
      </c>
      <c r="G1039" s="329">
        <v>34.85</v>
      </c>
    </row>
    <row r="1040" spans="1:7" ht="63.75">
      <c r="A1040" s="324" t="s">
        <v>1721</v>
      </c>
      <c r="B1040" s="325"/>
      <c r="C1040" s="324" t="s">
        <v>13639</v>
      </c>
      <c r="D1040" s="327" t="s">
        <v>22</v>
      </c>
      <c r="E1040" s="329">
        <v>51.77</v>
      </c>
      <c r="F1040" s="329">
        <v>31.12</v>
      </c>
      <c r="G1040" s="329">
        <v>82.89</v>
      </c>
    </row>
    <row r="1041" spans="1:7" ht="63.75">
      <c r="A1041" s="324" t="s">
        <v>1722</v>
      </c>
      <c r="B1041" s="325"/>
      <c r="C1041" s="324" t="s">
        <v>13640</v>
      </c>
      <c r="D1041" s="327" t="s">
        <v>47</v>
      </c>
      <c r="E1041" s="329">
        <v>9.2899999999999991</v>
      </c>
      <c r="F1041" s="329">
        <v>8.64</v>
      </c>
      <c r="G1041" s="329">
        <v>17.93</v>
      </c>
    </row>
    <row r="1042" spans="1:7" ht="51">
      <c r="A1042" s="324" t="s">
        <v>1723</v>
      </c>
      <c r="B1042" s="325"/>
      <c r="C1042" s="324" t="s">
        <v>13641</v>
      </c>
      <c r="D1042" s="327" t="s">
        <v>22</v>
      </c>
      <c r="E1042" s="329">
        <v>139.88999999999999</v>
      </c>
      <c r="F1042" s="329">
        <v>31.12</v>
      </c>
      <c r="G1042" s="329">
        <v>171.01</v>
      </c>
    </row>
    <row r="1043" spans="1:7" ht="51">
      <c r="A1043" s="324" t="s">
        <v>1724</v>
      </c>
      <c r="B1043" s="325"/>
      <c r="C1043" s="324" t="s">
        <v>13642</v>
      </c>
      <c r="D1043" s="327" t="s">
        <v>47</v>
      </c>
      <c r="E1043" s="329">
        <v>24.81</v>
      </c>
      <c r="F1043" s="329">
        <v>8.64</v>
      </c>
      <c r="G1043" s="329">
        <v>33.450000000000003</v>
      </c>
    </row>
    <row r="1044" spans="1:7" ht="63.75">
      <c r="A1044" s="324" t="s">
        <v>1725</v>
      </c>
      <c r="B1044" s="325"/>
      <c r="C1044" s="324" t="s">
        <v>13643</v>
      </c>
      <c r="D1044" s="327" t="s">
        <v>22</v>
      </c>
      <c r="E1044" s="329">
        <v>125.45</v>
      </c>
      <c r="F1044" s="329">
        <v>31.12</v>
      </c>
      <c r="G1044" s="329">
        <v>156.57</v>
      </c>
    </row>
    <row r="1045" spans="1:7" ht="51">
      <c r="A1045" s="324" t="s">
        <v>1726</v>
      </c>
      <c r="B1045" s="325"/>
      <c r="C1045" s="324" t="s">
        <v>13644</v>
      </c>
      <c r="D1045" s="327" t="s">
        <v>47</v>
      </c>
      <c r="E1045" s="329">
        <v>22.86</v>
      </c>
      <c r="F1045" s="329">
        <v>8.64</v>
      </c>
      <c r="G1045" s="329">
        <v>31.5</v>
      </c>
    </row>
    <row r="1046" spans="1:7" ht="63.75">
      <c r="A1046" s="324" t="s">
        <v>7086</v>
      </c>
      <c r="B1046" s="325"/>
      <c r="C1046" s="324" t="s">
        <v>13645</v>
      </c>
      <c r="D1046" s="327" t="s">
        <v>22</v>
      </c>
      <c r="E1046" s="329">
        <v>110.43</v>
      </c>
      <c r="F1046" s="329">
        <v>31.12</v>
      </c>
      <c r="G1046" s="329">
        <v>141.55000000000001</v>
      </c>
    </row>
    <row r="1047" spans="1:7" ht="63.75">
      <c r="A1047" s="324" t="s">
        <v>7087</v>
      </c>
      <c r="B1047" s="325"/>
      <c r="C1047" s="324" t="s">
        <v>13646</v>
      </c>
      <c r="D1047" s="327" t="s">
        <v>47</v>
      </c>
      <c r="E1047" s="329">
        <v>19.68</v>
      </c>
      <c r="F1047" s="329">
        <v>8.64</v>
      </c>
      <c r="G1047" s="329">
        <v>28.32</v>
      </c>
    </row>
    <row r="1048" spans="1:7" ht="63.75">
      <c r="A1048" s="324" t="s">
        <v>1727</v>
      </c>
      <c r="B1048" s="325"/>
      <c r="C1048" s="324" t="s">
        <v>13647</v>
      </c>
      <c r="D1048" s="327" t="s">
        <v>22</v>
      </c>
      <c r="E1048" s="329">
        <v>99.58</v>
      </c>
      <c r="F1048" s="329">
        <v>31.12</v>
      </c>
      <c r="G1048" s="329">
        <v>130.69999999999999</v>
      </c>
    </row>
    <row r="1049" spans="1:7" ht="51">
      <c r="A1049" s="324" t="s">
        <v>1728</v>
      </c>
      <c r="B1049" s="325"/>
      <c r="C1049" s="324" t="s">
        <v>13648</v>
      </c>
      <c r="D1049" s="327" t="s">
        <v>47</v>
      </c>
      <c r="E1049" s="329">
        <v>17.79</v>
      </c>
      <c r="F1049" s="329">
        <v>8.64</v>
      </c>
      <c r="G1049" s="329">
        <v>26.43</v>
      </c>
    </row>
    <row r="1050" spans="1:7" ht="25.5">
      <c r="A1050" s="330" t="s">
        <v>1729</v>
      </c>
      <c r="B1050" s="331" t="s">
        <v>7254</v>
      </c>
      <c r="C1050" s="330"/>
      <c r="D1050" s="332"/>
      <c r="E1050" s="333"/>
      <c r="F1050" s="333"/>
      <c r="G1050" s="333"/>
    </row>
    <row r="1051" spans="1:7" ht="38.25">
      <c r="A1051" s="324" t="s">
        <v>7088</v>
      </c>
      <c r="B1051" s="325"/>
      <c r="C1051" s="324" t="s">
        <v>7153</v>
      </c>
      <c r="D1051" s="327" t="s">
        <v>22</v>
      </c>
      <c r="E1051" s="329">
        <v>61.85</v>
      </c>
      <c r="F1051" s="329">
        <v>17.63</v>
      </c>
      <c r="G1051" s="329">
        <v>79.48</v>
      </c>
    </row>
    <row r="1052" spans="1:7" ht="38.25">
      <c r="A1052" s="324" t="s">
        <v>7089</v>
      </c>
      <c r="B1052" s="325"/>
      <c r="C1052" s="324" t="s">
        <v>7154</v>
      </c>
      <c r="D1052" s="327" t="s">
        <v>22</v>
      </c>
      <c r="E1052" s="329">
        <v>54.84</v>
      </c>
      <c r="F1052" s="329">
        <v>17.63</v>
      </c>
      <c r="G1052" s="329">
        <v>72.47</v>
      </c>
    </row>
    <row r="1053" spans="1:7" ht="38.25">
      <c r="A1053" s="324" t="s">
        <v>7090</v>
      </c>
      <c r="B1053" s="325"/>
      <c r="C1053" s="324" t="s">
        <v>7168</v>
      </c>
      <c r="D1053" s="327" t="s">
        <v>22</v>
      </c>
      <c r="E1053" s="329">
        <v>53.2</v>
      </c>
      <c r="F1053" s="329">
        <v>17.63</v>
      </c>
      <c r="G1053" s="329">
        <v>70.83</v>
      </c>
    </row>
    <row r="1054" spans="1:7" ht="38.25">
      <c r="A1054" s="324" t="s">
        <v>7091</v>
      </c>
      <c r="B1054" s="325"/>
      <c r="C1054" s="324" t="s">
        <v>7169</v>
      </c>
      <c r="D1054" s="327" t="s">
        <v>22</v>
      </c>
      <c r="E1054" s="329">
        <v>50.82</v>
      </c>
      <c r="F1054" s="329">
        <v>17.63</v>
      </c>
      <c r="G1054" s="329">
        <v>68.45</v>
      </c>
    </row>
    <row r="1055" spans="1:7" ht="38.25">
      <c r="A1055" s="324" t="s">
        <v>7092</v>
      </c>
      <c r="B1055" s="325"/>
      <c r="C1055" s="324" t="s">
        <v>7093</v>
      </c>
      <c r="D1055" s="327" t="s">
        <v>22</v>
      </c>
      <c r="E1055" s="329">
        <v>47.36</v>
      </c>
      <c r="F1055" s="329">
        <v>17.63</v>
      </c>
      <c r="G1055" s="329">
        <v>64.989999999999995</v>
      </c>
    </row>
    <row r="1056" spans="1:7" ht="25.5">
      <c r="A1056" s="330" t="s">
        <v>1730</v>
      </c>
      <c r="B1056" s="331" t="s">
        <v>7255</v>
      </c>
      <c r="C1056" s="330"/>
      <c r="D1056" s="332"/>
      <c r="E1056" s="333"/>
      <c r="F1056" s="333"/>
      <c r="G1056" s="333"/>
    </row>
    <row r="1057" spans="1:7" ht="51">
      <c r="A1057" s="324" t="s">
        <v>1731</v>
      </c>
      <c r="B1057" s="325"/>
      <c r="C1057" s="324" t="s">
        <v>7155</v>
      </c>
      <c r="D1057" s="327" t="s">
        <v>22</v>
      </c>
      <c r="E1057" s="329">
        <v>131.12</v>
      </c>
      <c r="F1057" s="329">
        <v>22.31</v>
      </c>
      <c r="G1057" s="329">
        <v>153.43</v>
      </c>
    </row>
    <row r="1058" spans="1:7" ht="51">
      <c r="A1058" s="324" t="s">
        <v>1732</v>
      </c>
      <c r="B1058" s="325"/>
      <c r="C1058" s="324" t="s">
        <v>7156</v>
      </c>
      <c r="D1058" s="327" t="s">
        <v>22</v>
      </c>
      <c r="E1058" s="329">
        <v>183.23</v>
      </c>
      <c r="F1058" s="329">
        <v>22.31</v>
      </c>
      <c r="G1058" s="329">
        <v>205.54</v>
      </c>
    </row>
    <row r="1059" spans="1:7" ht="51">
      <c r="A1059" s="324" t="s">
        <v>7094</v>
      </c>
      <c r="B1059" s="325"/>
      <c r="C1059" s="324" t="s">
        <v>7157</v>
      </c>
      <c r="D1059" s="327" t="s">
        <v>22</v>
      </c>
      <c r="E1059" s="329">
        <v>133.88999999999999</v>
      </c>
      <c r="F1059" s="329">
        <v>22.31</v>
      </c>
      <c r="G1059" s="329">
        <v>156.19999999999999</v>
      </c>
    </row>
    <row r="1060" spans="1:7" ht="25.5">
      <c r="A1060" s="330" t="s">
        <v>1733</v>
      </c>
      <c r="B1060" s="331" t="s">
        <v>7095</v>
      </c>
      <c r="C1060" s="330"/>
      <c r="D1060" s="332"/>
      <c r="E1060" s="333"/>
      <c r="F1060" s="333"/>
      <c r="G1060" s="333"/>
    </row>
    <row r="1061" spans="1:7" ht="63.75">
      <c r="A1061" s="324" t="s">
        <v>1734</v>
      </c>
      <c r="B1061" s="325"/>
      <c r="C1061" s="324" t="s">
        <v>7096</v>
      </c>
      <c r="D1061" s="327" t="s">
        <v>22</v>
      </c>
      <c r="E1061" s="329">
        <v>80.36</v>
      </c>
      <c r="F1061" s="329">
        <v>14.27</v>
      </c>
      <c r="G1061" s="329">
        <v>94.63</v>
      </c>
    </row>
    <row r="1062" spans="1:7" ht="51">
      <c r="A1062" s="324" t="s">
        <v>7097</v>
      </c>
      <c r="B1062" s="325"/>
      <c r="C1062" s="324" t="s">
        <v>7158</v>
      </c>
      <c r="D1062" s="327" t="s">
        <v>22</v>
      </c>
      <c r="E1062" s="329">
        <v>87.3</v>
      </c>
      <c r="F1062" s="329">
        <v>14.27</v>
      </c>
      <c r="G1062" s="329">
        <v>101.57</v>
      </c>
    </row>
    <row r="1063" spans="1:7" ht="51">
      <c r="A1063" s="324" t="s">
        <v>7098</v>
      </c>
      <c r="B1063" s="325"/>
      <c r="C1063" s="324" t="s">
        <v>7159</v>
      </c>
      <c r="D1063" s="327" t="s">
        <v>22</v>
      </c>
      <c r="E1063" s="329">
        <v>37.119999999999997</v>
      </c>
      <c r="F1063" s="329">
        <v>7.86</v>
      </c>
      <c r="G1063" s="329">
        <v>44.98</v>
      </c>
    </row>
    <row r="1064" spans="1:7">
      <c r="A1064" s="334" t="s">
        <v>1735</v>
      </c>
      <c r="B1064" s="334" t="s">
        <v>1736</v>
      </c>
      <c r="C1064" s="335"/>
      <c r="D1064" s="336"/>
      <c r="E1064" s="337"/>
      <c r="F1064" s="337"/>
      <c r="G1064" s="337"/>
    </row>
    <row r="1065" spans="1:7">
      <c r="A1065" s="315" t="s">
        <v>1737</v>
      </c>
      <c r="B1065" s="315" t="s">
        <v>1738</v>
      </c>
      <c r="C1065" s="316"/>
      <c r="D1065" s="338"/>
      <c r="E1065" s="339"/>
      <c r="F1065" s="339"/>
      <c r="G1065" s="339"/>
    </row>
    <row r="1066" spans="1:7" ht="25.5">
      <c r="A1066" s="324" t="s">
        <v>1739</v>
      </c>
      <c r="B1066" s="325"/>
      <c r="C1066" s="324" t="s">
        <v>13649</v>
      </c>
      <c r="D1066" s="327" t="s">
        <v>47</v>
      </c>
      <c r="E1066" s="329">
        <v>115.31</v>
      </c>
      <c r="F1066" s="329">
        <v>1.56</v>
      </c>
      <c r="G1066" s="329">
        <v>116.87</v>
      </c>
    </row>
    <row r="1067" spans="1:7" ht="25.5">
      <c r="A1067" s="324" t="s">
        <v>1740</v>
      </c>
      <c r="B1067" s="325"/>
      <c r="C1067" s="324" t="s">
        <v>13650</v>
      </c>
      <c r="D1067" s="327" t="s">
        <v>22</v>
      </c>
      <c r="E1067" s="329">
        <v>320.08</v>
      </c>
      <c r="F1067" s="329">
        <v>10.92</v>
      </c>
      <c r="G1067" s="329">
        <v>331</v>
      </c>
    </row>
    <row r="1068" spans="1:7" ht="25.5">
      <c r="A1068" s="324" t="s">
        <v>1741</v>
      </c>
      <c r="B1068" s="325"/>
      <c r="C1068" s="324" t="s">
        <v>13651</v>
      </c>
      <c r="D1068" s="327" t="s">
        <v>22</v>
      </c>
      <c r="E1068" s="329">
        <v>433.31</v>
      </c>
      <c r="F1068" s="329">
        <v>10.92</v>
      </c>
      <c r="G1068" s="329">
        <v>444.23</v>
      </c>
    </row>
    <row r="1069" spans="1:7" ht="25.5">
      <c r="A1069" s="324" t="s">
        <v>1742</v>
      </c>
      <c r="B1069" s="325"/>
      <c r="C1069" s="324" t="s">
        <v>13652</v>
      </c>
      <c r="D1069" s="327" t="s">
        <v>47</v>
      </c>
      <c r="E1069" s="329">
        <v>124.27</v>
      </c>
      <c r="F1069" s="329">
        <v>3.12</v>
      </c>
      <c r="G1069" s="329">
        <v>127.39</v>
      </c>
    </row>
    <row r="1070" spans="1:7" ht="25.5">
      <c r="A1070" s="324" t="s">
        <v>1743</v>
      </c>
      <c r="B1070" s="325"/>
      <c r="C1070" s="324" t="s">
        <v>13653</v>
      </c>
      <c r="D1070" s="327" t="s">
        <v>47</v>
      </c>
      <c r="E1070" s="329">
        <v>274.67</v>
      </c>
      <c r="F1070" s="329">
        <v>5.46</v>
      </c>
      <c r="G1070" s="329">
        <v>280.13</v>
      </c>
    </row>
    <row r="1071" spans="1:7" ht="25.5">
      <c r="A1071" s="324" t="s">
        <v>1744</v>
      </c>
      <c r="B1071" s="325"/>
      <c r="C1071" s="324" t="s">
        <v>13654</v>
      </c>
      <c r="D1071" s="327" t="s">
        <v>47</v>
      </c>
      <c r="E1071" s="329">
        <v>117.97</v>
      </c>
      <c r="F1071" s="329">
        <v>1.56</v>
      </c>
      <c r="G1071" s="329">
        <v>119.53</v>
      </c>
    </row>
    <row r="1072" spans="1:7" ht="25.5">
      <c r="A1072" s="324" t="s">
        <v>1745</v>
      </c>
      <c r="B1072" s="325"/>
      <c r="C1072" s="324" t="s">
        <v>13655</v>
      </c>
      <c r="D1072" s="327" t="s">
        <v>47</v>
      </c>
      <c r="E1072" s="329">
        <v>152.94</v>
      </c>
      <c r="F1072" s="329">
        <v>4.68</v>
      </c>
      <c r="G1072" s="329">
        <v>157.62</v>
      </c>
    </row>
    <row r="1073" spans="1:7" ht="25.5">
      <c r="A1073" s="324" t="s">
        <v>1746</v>
      </c>
      <c r="B1073" s="325"/>
      <c r="C1073" s="324" t="s">
        <v>13656</v>
      </c>
      <c r="D1073" s="327" t="s">
        <v>22</v>
      </c>
      <c r="E1073" s="329">
        <v>163.95</v>
      </c>
      <c r="F1073" s="329">
        <v>10.92</v>
      </c>
      <c r="G1073" s="329">
        <v>174.87</v>
      </c>
    </row>
    <row r="1074" spans="1:7" ht="25.5">
      <c r="A1074" s="324" t="s">
        <v>1747</v>
      </c>
      <c r="B1074" s="325"/>
      <c r="C1074" s="324" t="s">
        <v>13657</v>
      </c>
      <c r="D1074" s="327" t="s">
        <v>47</v>
      </c>
      <c r="E1074" s="329">
        <v>11.8</v>
      </c>
      <c r="F1074" s="329">
        <v>1.56</v>
      </c>
      <c r="G1074" s="329">
        <v>13.36</v>
      </c>
    </row>
    <row r="1075" spans="1:7" ht="25.5">
      <c r="A1075" s="324" t="s">
        <v>1748</v>
      </c>
      <c r="B1075" s="325"/>
      <c r="C1075" s="324" t="s">
        <v>13658</v>
      </c>
      <c r="D1075" s="327" t="s">
        <v>47</v>
      </c>
      <c r="E1075" s="329">
        <v>108.54</v>
      </c>
      <c r="F1075" s="329">
        <v>5.46</v>
      </c>
      <c r="G1075" s="329">
        <v>114</v>
      </c>
    </row>
    <row r="1076" spans="1:7" ht="38.25">
      <c r="A1076" s="324" t="s">
        <v>1749</v>
      </c>
      <c r="B1076" s="325"/>
      <c r="C1076" s="324" t="s">
        <v>13659</v>
      </c>
      <c r="D1076" s="327" t="s">
        <v>47</v>
      </c>
      <c r="E1076" s="329">
        <v>94.31</v>
      </c>
      <c r="F1076" s="329">
        <v>4.68</v>
      </c>
      <c r="G1076" s="329">
        <v>98.99</v>
      </c>
    </row>
    <row r="1077" spans="1:7" ht="25.5">
      <c r="A1077" s="330" t="s">
        <v>1750</v>
      </c>
      <c r="B1077" s="331" t="s">
        <v>1751</v>
      </c>
      <c r="C1077" s="330"/>
      <c r="D1077" s="332"/>
      <c r="E1077" s="333"/>
      <c r="F1077" s="333"/>
      <c r="G1077" s="333"/>
    </row>
    <row r="1078" spans="1:7" ht="25.5">
      <c r="A1078" s="324" t="s">
        <v>1752</v>
      </c>
      <c r="B1078" s="325"/>
      <c r="C1078" s="324" t="s">
        <v>13660</v>
      </c>
      <c r="D1078" s="327" t="s">
        <v>22</v>
      </c>
      <c r="E1078" s="329">
        <v>487.36</v>
      </c>
      <c r="F1078" s="329">
        <v>9.36</v>
      </c>
      <c r="G1078" s="329">
        <v>496.72</v>
      </c>
    </row>
    <row r="1079" spans="1:7" ht="25.5">
      <c r="A1079" s="324" t="s">
        <v>1753</v>
      </c>
      <c r="B1079" s="325"/>
      <c r="C1079" s="324" t="s">
        <v>13661</v>
      </c>
      <c r="D1079" s="327" t="s">
        <v>22</v>
      </c>
      <c r="E1079" s="329">
        <v>546.03</v>
      </c>
      <c r="F1079" s="329">
        <v>9.36</v>
      </c>
      <c r="G1079" s="329">
        <v>555.39</v>
      </c>
    </row>
    <row r="1080" spans="1:7" ht="25.5">
      <c r="A1080" s="324" t="s">
        <v>1754</v>
      </c>
      <c r="B1080" s="325"/>
      <c r="C1080" s="324" t="s">
        <v>13662</v>
      </c>
      <c r="D1080" s="327" t="s">
        <v>22</v>
      </c>
      <c r="E1080" s="329">
        <v>656.78</v>
      </c>
      <c r="F1080" s="329">
        <v>10.92</v>
      </c>
      <c r="G1080" s="329">
        <v>667.7</v>
      </c>
    </row>
    <row r="1081" spans="1:7" ht="25.5">
      <c r="A1081" s="324" t="s">
        <v>1755</v>
      </c>
      <c r="B1081" s="325"/>
      <c r="C1081" s="324" t="s">
        <v>13663</v>
      </c>
      <c r="D1081" s="327" t="s">
        <v>22</v>
      </c>
      <c r="E1081" s="329">
        <v>668.43</v>
      </c>
      <c r="F1081" s="329">
        <v>10.92</v>
      </c>
      <c r="G1081" s="329">
        <v>679.35</v>
      </c>
    </row>
    <row r="1082" spans="1:7" ht="25.5">
      <c r="A1082" s="324" t="s">
        <v>1756</v>
      </c>
      <c r="B1082" s="325"/>
      <c r="C1082" s="324" t="s">
        <v>13664</v>
      </c>
      <c r="D1082" s="327" t="s">
        <v>47</v>
      </c>
      <c r="E1082" s="329">
        <v>269.10000000000002</v>
      </c>
      <c r="F1082" s="329">
        <v>5.46</v>
      </c>
      <c r="G1082" s="329">
        <v>274.56</v>
      </c>
    </row>
    <row r="1083" spans="1:7" ht="25.5">
      <c r="A1083" s="324" t="s">
        <v>1757</v>
      </c>
      <c r="B1083" s="325"/>
      <c r="C1083" s="324" t="s">
        <v>13665</v>
      </c>
      <c r="D1083" s="327" t="s">
        <v>47</v>
      </c>
      <c r="E1083" s="329">
        <v>281.44</v>
      </c>
      <c r="F1083" s="329">
        <v>5.46</v>
      </c>
      <c r="G1083" s="329">
        <v>286.89999999999998</v>
      </c>
    </row>
    <row r="1084" spans="1:7" ht="25.5">
      <c r="A1084" s="324" t="s">
        <v>1758</v>
      </c>
      <c r="B1084" s="325"/>
      <c r="C1084" s="324" t="s">
        <v>13666</v>
      </c>
      <c r="D1084" s="327" t="s">
        <v>47</v>
      </c>
      <c r="E1084" s="329">
        <v>33.409999999999997</v>
      </c>
      <c r="F1084" s="329">
        <v>1.56</v>
      </c>
      <c r="G1084" s="329">
        <v>34.97</v>
      </c>
    </row>
    <row r="1085" spans="1:7" ht="25.5">
      <c r="A1085" s="330" t="s">
        <v>1759</v>
      </c>
      <c r="B1085" s="331" t="s">
        <v>1760</v>
      </c>
      <c r="C1085" s="330"/>
      <c r="D1085" s="332"/>
      <c r="E1085" s="333"/>
      <c r="F1085" s="333"/>
      <c r="G1085" s="333"/>
    </row>
    <row r="1086" spans="1:7">
      <c r="A1086" s="324" t="s">
        <v>1761</v>
      </c>
      <c r="B1086" s="325"/>
      <c r="C1086" s="324" t="s">
        <v>1762</v>
      </c>
      <c r="D1086" s="327" t="s">
        <v>22</v>
      </c>
      <c r="E1086" s="329">
        <v>192.51</v>
      </c>
      <c r="F1086" s="329">
        <v>24.96</v>
      </c>
      <c r="G1086" s="329">
        <v>217.47</v>
      </c>
    </row>
    <row r="1087" spans="1:7">
      <c r="A1087" s="324" t="s">
        <v>1763</v>
      </c>
      <c r="B1087" s="325"/>
      <c r="C1087" s="324" t="s">
        <v>1764</v>
      </c>
      <c r="D1087" s="327" t="s">
        <v>22</v>
      </c>
      <c r="E1087" s="329">
        <v>265.2</v>
      </c>
      <c r="F1087" s="329">
        <v>24.96</v>
      </c>
      <c r="G1087" s="329">
        <v>290.16000000000003</v>
      </c>
    </row>
    <row r="1088" spans="1:7">
      <c r="A1088" s="324" t="s">
        <v>1765</v>
      </c>
      <c r="B1088" s="325"/>
      <c r="C1088" s="324" t="s">
        <v>1766</v>
      </c>
      <c r="D1088" s="327" t="s">
        <v>22</v>
      </c>
      <c r="E1088" s="329">
        <v>64.739999999999995</v>
      </c>
      <c r="F1088" s="329">
        <v>19.579999999999998</v>
      </c>
      <c r="G1088" s="329">
        <v>84.32</v>
      </c>
    </row>
    <row r="1089" spans="1:7" ht="25.5">
      <c r="A1089" s="324" t="s">
        <v>1767</v>
      </c>
      <c r="B1089" s="325"/>
      <c r="C1089" s="324" t="s">
        <v>13667</v>
      </c>
      <c r="D1089" s="327" t="s">
        <v>47</v>
      </c>
      <c r="E1089" s="329">
        <v>2.2599999999999998</v>
      </c>
      <c r="F1089" s="329">
        <v>21.09</v>
      </c>
      <c r="G1089" s="329">
        <v>23.35</v>
      </c>
    </row>
    <row r="1090" spans="1:7" ht="25.5">
      <c r="A1090" s="324" t="s">
        <v>1768</v>
      </c>
      <c r="B1090" s="325"/>
      <c r="C1090" s="324" t="s">
        <v>13668</v>
      </c>
      <c r="D1090" s="327" t="s">
        <v>47</v>
      </c>
      <c r="E1090" s="329">
        <v>4.58</v>
      </c>
      <c r="F1090" s="329">
        <v>31.46</v>
      </c>
      <c r="G1090" s="329">
        <v>36.04</v>
      </c>
    </row>
    <row r="1091" spans="1:7" ht="25.5">
      <c r="A1091" s="324" t="s">
        <v>1769</v>
      </c>
      <c r="B1091" s="325"/>
      <c r="C1091" s="324" t="s">
        <v>13669</v>
      </c>
      <c r="D1091" s="327" t="s">
        <v>47</v>
      </c>
      <c r="E1091" s="329">
        <v>74.09</v>
      </c>
      <c r="F1091" s="329">
        <v>1.56</v>
      </c>
      <c r="G1091" s="329">
        <v>75.650000000000006</v>
      </c>
    </row>
    <row r="1092" spans="1:7">
      <c r="A1092" s="324" t="s">
        <v>1770</v>
      </c>
      <c r="B1092" s="325"/>
      <c r="C1092" s="324" t="s">
        <v>1771</v>
      </c>
      <c r="D1092" s="327" t="s">
        <v>22</v>
      </c>
      <c r="E1092" s="329">
        <v>70.709999999999994</v>
      </c>
      <c r="F1092" s="329">
        <v>20.07</v>
      </c>
      <c r="G1092" s="329">
        <v>90.78</v>
      </c>
    </row>
    <row r="1093" spans="1:7">
      <c r="A1093" s="324" t="s">
        <v>1772</v>
      </c>
      <c r="B1093" s="325"/>
      <c r="C1093" s="324" t="s">
        <v>13670</v>
      </c>
      <c r="D1093" s="327" t="s">
        <v>47</v>
      </c>
      <c r="E1093" s="329">
        <v>9.7899999999999991</v>
      </c>
      <c r="F1093" s="329">
        <v>5.35</v>
      </c>
      <c r="G1093" s="329">
        <v>15.14</v>
      </c>
    </row>
    <row r="1094" spans="1:7" ht="25.5">
      <c r="A1094" s="324" t="s">
        <v>1773</v>
      </c>
      <c r="B1094" s="325"/>
      <c r="C1094" s="324" t="s">
        <v>13671</v>
      </c>
      <c r="D1094" s="327" t="s">
        <v>47</v>
      </c>
      <c r="E1094" s="329">
        <v>52.01</v>
      </c>
      <c r="F1094" s="329">
        <v>3.12</v>
      </c>
      <c r="G1094" s="329">
        <v>55.13</v>
      </c>
    </row>
    <row r="1095" spans="1:7" ht="25.5">
      <c r="A1095" s="330" t="s">
        <v>1774</v>
      </c>
      <c r="B1095" s="331" t="s">
        <v>1775</v>
      </c>
      <c r="C1095" s="330"/>
      <c r="D1095" s="332"/>
      <c r="E1095" s="333"/>
      <c r="F1095" s="333"/>
      <c r="G1095" s="333"/>
    </row>
    <row r="1096" spans="1:7" ht="25.5">
      <c r="A1096" s="324" t="s">
        <v>1776</v>
      </c>
      <c r="B1096" s="325"/>
      <c r="C1096" s="324" t="s">
        <v>1777</v>
      </c>
      <c r="D1096" s="327" t="s">
        <v>22</v>
      </c>
      <c r="E1096" s="329">
        <v>6.78</v>
      </c>
      <c r="F1096" s="329">
        <v>40.15</v>
      </c>
      <c r="G1096" s="329">
        <v>46.93</v>
      </c>
    </row>
    <row r="1097" spans="1:7">
      <c r="A1097" s="334" t="s">
        <v>1778</v>
      </c>
      <c r="B1097" s="334" t="s">
        <v>1779</v>
      </c>
      <c r="C1097" s="335"/>
      <c r="D1097" s="336"/>
      <c r="E1097" s="337"/>
      <c r="F1097" s="337"/>
      <c r="G1097" s="337"/>
    </row>
    <row r="1098" spans="1:7">
      <c r="A1098" s="315" t="s">
        <v>1780</v>
      </c>
      <c r="B1098" s="315" t="s">
        <v>1781</v>
      </c>
      <c r="C1098" s="316"/>
      <c r="D1098" s="338"/>
      <c r="E1098" s="339"/>
      <c r="F1098" s="339"/>
      <c r="G1098" s="339"/>
    </row>
    <row r="1099" spans="1:7" ht="25.5">
      <c r="A1099" s="324" t="s">
        <v>1782</v>
      </c>
      <c r="B1099" s="325"/>
      <c r="C1099" s="324" t="s">
        <v>1783</v>
      </c>
      <c r="D1099" s="327" t="s">
        <v>22</v>
      </c>
      <c r="E1099" s="329">
        <v>42.95</v>
      </c>
      <c r="F1099" s="329">
        <v>53.42</v>
      </c>
      <c r="G1099" s="329">
        <v>96.37</v>
      </c>
    </row>
    <row r="1100" spans="1:7" ht="25.5">
      <c r="A1100" s="330" t="s">
        <v>1784</v>
      </c>
      <c r="B1100" s="331" t="s">
        <v>1785</v>
      </c>
      <c r="C1100" s="330"/>
      <c r="D1100" s="332"/>
      <c r="E1100" s="333"/>
      <c r="F1100" s="333"/>
      <c r="G1100" s="333"/>
    </row>
    <row r="1101" spans="1:7">
      <c r="A1101" s="324" t="s">
        <v>1786</v>
      </c>
      <c r="B1101" s="325"/>
      <c r="C1101" s="324" t="s">
        <v>1787</v>
      </c>
      <c r="D1101" s="327" t="s">
        <v>22</v>
      </c>
      <c r="E1101" s="329">
        <v>257.64999999999998</v>
      </c>
      <c r="F1101" s="329">
        <v>0</v>
      </c>
      <c r="G1101" s="329">
        <v>257.64999999999998</v>
      </c>
    </row>
    <row r="1102" spans="1:7" ht="25.5">
      <c r="A1102" s="330" t="s">
        <v>1788</v>
      </c>
      <c r="B1102" s="331" t="s">
        <v>1789</v>
      </c>
      <c r="C1102" s="330"/>
      <c r="D1102" s="332"/>
      <c r="E1102" s="333"/>
      <c r="F1102" s="333"/>
      <c r="G1102" s="333"/>
    </row>
    <row r="1103" spans="1:7">
      <c r="A1103" s="324" t="s">
        <v>1790</v>
      </c>
      <c r="B1103" s="325"/>
      <c r="C1103" s="324" t="s">
        <v>1791</v>
      </c>
      <c r="D1103" s="327" t="s">
        <v>22</v>
      </c>
      <c r="E1103" s="329">
        <v>125.47</v>
      </c>
      <c r="F1103" s="329">
        <v>17.559999999999999</v>
      </c>
      <c r="G1103" s="329">
        <v>143.03</v>
      </c>
    </row>
    <row r="1104" spans="1:7" ht="25.5">
      <c r="A1104" s="330" t="s">
        <v>1792</v>
      </c>
      <c r="B1104" s="331" t="s">
        <v>1793</v>
      </c>
      <c r="C1104" s="330"/>
      <c r="D1104" s="332"/>
      <c r="E1104" s="333"/>
      <c r="F1104" s="333"/>
      <c r="G1104" s="333"/>
    </row>
    <row r="1105" spans="1:7">
      <c r="A1105" s="324" t="s">
        <v>1794</v>
      </c>
      <c r="B1105" s="325"/>
      <c r="C1105" s="324" t="s">
        <v>1795</v>
      </c>
      <c r="D1105" s="327" t="s">
        <v>47</v>
      </c>
      <c r="E1105" s="329">
        <v>14.89</v>
      </c>
      <c r="F1105" s="329">
        <v>11.66</v>
      </c>
      <c r="G1105" s="329">
        <v>26.55</v>
      </c>
    </row>
    <row r="1106" spans="1:7">
      <c r="A1106" s="324" t="s">
        <v>1796</v>
      </c>
      <c r="B1106" s="325"/>
      <c r="C1106" s="324" t="s">
        <v>1797</v>
      </c>
      <c r="D1106" s="327" t="s">
        <v>47</v>
      </c>
      <c r="E1106" s="329">
        <v>5.78</v>
      </c>
      <c r="F1106" s="329">
        <v>2.85</v>
      </c>
      <c r="G1106" s="329">
        <v>8.6300000000000008</v>
      </c>
    </row>
    <row r="1107" spans="1:7" ht="25.5">
      <c r="A1107" s="330" t="s">
        <v>1798</v>
      </c>
      <c r="B1107" s="331" t="s">
        <v>1799</v>
      </c>
      <c r="C1107" s="330"/>
      <c r="D1107" s="332"/>
      <c r="E1107" s="333"/>
      <c r="F1107" s="333"/>
      <c r="G1107" s="333"/>
    </row>
    <row r="1108" spans="1:7">
      <c r="A1108" s="324" t="s">
        <v>1800</v>
      </c>
      <c r="B1108" s="325"/>
      <c r="C1108" s="324" t="s">
        <v>1801</v>
      </c>
      <c r="D1108" s="327" t="s">
        <v>22</v>
      </c>
      <c r="E1108" s="329">
        <v>0.33</v>
      </c>
      <c r="F1108" s="329">
        <v>6.91</v>
      </c>
      <c r="G1108" s="329">
        <v>7.24</v>
      </c>
    </row>
    <row r="1109" spans="1:7">
      <c r="A1109" s="324" t="s">
        <v>1802</v>
      </c>
      <c r="B1109" s="325"/>
      <c r="C1109" s="324" t="s">
        <v>1803</v>
      </c>
      <c r="D1109" s="327" t="s">
        <v>22</v>
      </c>
      <c r="E1109" s="329">
        <v>15.61</v>
      </c>
      <c r="F1109" s="329">
        <v>17.559999999999999</v>
      </c>
      <c r="G1109" s="329">
        <v>33.17</v>
      </c>
    </row>
    <row r="1110" spans="1:7">
      <c r="A1110" s="324" t="s">
        <v>1804</v>
      </c>
      <c r="B1110" s="325"/>
      <c r="C1110" s="324" t="s">
        <v>1805</v>
      </c>
      <c r="D1110" s="327" t="s">
        <v>47</v>
      </c>
      <c r="E1110" s="329">
        <v>0.33</v>
      </c>
      <c r="F1110" s="329">
        <v>8.81</v>
      </c>
      <c r="G1110" s="329">
        <v>9.14</v>
      </c>
    </row>
    <row r="1111" spans="1:7" ht="25.5">
      <c r="A1111" s="324" t="s">
        <v>1806</v>
      </c>
      <c r="B1111" s="325"/>
      <c r="C1111" s="324" t="s">
        <v>1807</v>
      </c>
      <c r="D1111" s="327" t="s">
        <v>22</v>
      </c>
      <c r="E1111" s="329">
        <v>63.33</v>
      </c>
      <c r="F1111" s="329">
        <v>0</v>
      </c>
      <c r="G1111" s="329">
        <v>63.33</v>
      </c>
    </row>
    <row r="1112" spans="1:7" ht="25.5">
      <c r="A1112" s="324" t="s">
        <v>1808</v>
      </c>
      <c r="B1112" s="325"/>
      <c r="C1112" s="324" t="s">
        <v>1809</v>
      </c>
      <c r="D1112" s="327" t="s">
        <v>22</v>
      </c>
      <c r="E1112" s="329">
        <v>46</v>
      </c>
      <c r="F1112" s="329">
        <v>0</v>
      </c>
      <c r="G1112" s="329">
        <v>46</v>
      </c>
    </row>
    <row r="1113" spans="1:7">
      <c r="A1113" s="334" t="s">
        <v>1810</v>
      </c>
      <c r="B1113" s="334" t="s">
        <v>7256</v>
      </c>
      <c r="C1113" s="335"/>
      <c r="D1113" s="336"/>
      <c r="E1113" s="337"/>
      <c r="F1113" s="337"/>
      <c r="G1113" s="337"/>
    </row>
    <row r="1114" spans="1:7">
      <c r="A1114" s="315" t="s">
        <v>1811</v>
      </c>
      <c r="B1114" s="315" t="s">
        <v>1812</v>
      </c>
      <c r="C1114" s="316"/>
      <c r="D1114" s="338"/>
      <c r="E1114" s="339"/>
      <c r="F1114" s="339"/>
      <c r="G1114" s="339"/>
    </row>
    <row r="1115" spans="1:7" ht="25.5">
      <c r="A1115" s="324" t="s">
        <v>1813</v>
      </c>
      <c r="B1115" s="325"/>
      <c r="C1115" s="324" t="s">
        <v>13672</v>
      </c>
      <c r="D1115" s="327" t="s">
        <v>22</v>
      </c>
      <c r="E1115" s="329">
        <v>51.82</v>
      </c>
      <c r="F1115" s="329">
        <v>7.96</v>
      </c>
      <c r="G1115" s="329">
        <v>59.78</v>
      </c>
    </row>
    <row r="1116" spans="1:7" ht="25.5">
      <c r="A1116" s="324" t="s">
        <v>13975</v>
      </c>
      <c r="B1116" s="325"/>
      <c r="C1116" s="324" t="s">
        <v>13976</v>
      </c>
      <c r="D1116" s="327" t="s">
        <v>22</v>
      </c>
      <c r="E1116" s="329">
        <v>114.64</v>
      </c>
      <c r="F1116" s="329">
        <v>0</v>
      </c>
      <c r="G1116" s="329">
        <v>114.64</v>
      </c>
    </row>
    <row r="1117" spans="1:7" ht="25.5">
      <c r="A1117" s="330" t="s">
        <v>1814</v>
      </c>
      <c r="B1117" s="331" t="s">
        <v>1815</v>
      </c>
      <c r="C1117" s="330"/>
      <c r="D1117" s="332"/>
      <c r="E1117" s="333"/>
      <c r="F1117" s="333"/>
      <c r="G1117" s="333"/>
    </row>
    <row r="1118" spans="1:7" ht="38.25">
      <c r="A1118" s="324" t="s">
        <v>1816</v>
      </c>
      <c r="B1118" s="325"/>
      <c r="C1118" s="324" t="s">
        <v>13673</v>
      </c>
      <c r="D1118" s="327" t="s">
        <v>22</v>
      </c>
      <c r="E1118" s="329">
        <v>70.78</v>
      </c>
      <c r="F1118" s="329">
        <v>16.850000000000001</v>
      </c>
      <c r="G1118" s="329">
        <v>87.63</v>
      </c>
    </row>
    <row r="1119" spans="1:7" ht="38.25">
      <c r="A1119" s="324" t="s">
        <v>1817</v>
      </c>
      <c r="B1119" s="325"/>
      <c r="C1119" s="324" t="s">
        <v>13674</v>
      </c>
      <c r="D1119" s="327" t="s">
        <v>22</v>
      </c>
      <c r="E1119" s="329">
        <v>118.4</v>
      </c>
      <c r="F1119" s="329">
        <v>16.850000000000001</v>
      </c>
      <c r="G1119" s="329">
        <v>135.25</v>
      </c>
    </row>
    <row r="1120" spans="1:7" ht="38.25">
      <c r="A1120" s="324" t="s">
        <v>13977</v>
      </c>
      <c r="B1120" s="325"/>
      <c r="C1120" s="324" t="s">
        <v>13978</v>
      </c>
      <c r="D1120" s="327" t="s">
        <v>22</v>
      </c>
      <c r="E1120" s="329">
        <v>153.97</v>
      </c>
      <c r="F1120" s="329">
        <v>0</v>
      </c>
      <c r="G1120" s="329">
        <v>153.97</v>
      </c>
    </row>
    <row r="1121" spans="1:7" ht="38.25">
      <c r="A1121" s="324" t="s">
        <v>1818</v>
      </c>
      <c r="B1121" s="325"/>
      <c r="C1121" s="324" t="s">
        <v>13675</v>
      </c>
      <c r="D1121" s="327" t="s">
        <v>22</v>
      </c>
      <c r="E1121" s="329">
        <v>116.14</v>
      </c>
      <c r="F1121" s="329">
        <v>16.850000000000001</v>
      </c>
      <c r="G1121" s="329">
        <v>132.99</v>
      </c>
    </row>
    <row r="1122" spans="1:7" ht="38.25">
      <c r="A1122" s="324" t="s">
        <v>1819</v>
      </c>
      <c r="B1122" s="325"/>
      <c r="C1122" s="324" t="s">
        <v>13676</v>
      </c>
      <c r="D1122" s="327" t="s">
        <v>22</v>
      </c>
      <c r="E1122" s="329">
        <v>173.78</v>
      </c>
      <c r="F1122" s="329">
        <v>16.850000000000001</v>
      </c>
      <c r="G1122" s="329">
        <v>190.63</v>
      </c>
    </row>
    <row r="1123" spans="1:7" ht="38.25">
      <c r="A1123" s="324" t="s">
        <v>1820</v>
      </c>
      <c r="B1123" s="325"/>
      <c r="C1123" s="324" t="s">
        <v>13677</v>
      </c>
      <c r="D1123" s="327" t="s">
        <v>22</v>
      </c>
      <c r="E1123" s="329">
        <v>128.51</v>
      </c>
      <c r="F1123" s="329">
        <v>16.850000000000001</v>
      </c>
      <c r="G1123" s="329">
        <v>145.36000000000001</v>
      </c>
    </row>
    <row r="1124" spans="1:7" ht="38.25">
      <c r="A1124" s="324" t="s">
        <v>1821</v>
      </c>
      <c r="B1124" s="325"/>
      <c r="C1124" s="324" t="s">
        <v>13678</v>
      </c>
      <c r="D1124" s="327" t="s">
        <v>22</v>
      </c>
      <c r="E1124" s="329">
        <v>295.04000000000002</v>
      </c>
      <c r="F1124" s="329">
        <v>16.850000000000001</v>
      </c>
      <c r="G1124" s="329">
        <v>311.89</v>
      </c>
    </row>
    <row r="1125" spans="1:7" ht="25.5">
      <c r="A1125" s="324" t="s">
        <v>1822</v>
      </c>
      <c r="B1125" s="325"/>
      <c r="C1125" s="324" t="s">
        <v>13679</v>
      </c>
      <c r="D1125" s="327" t="s">
        <v>22</v>
      </c>
      <c r="E1125" s="329">
        <v>215.72</v>
      </c>
      <c r="F1125" s="329">
        <v>16.850000000000001</v>
      </c>
      <c r="G1125" s="329">
        <v>232.57</v>
      </c>
    </row>
    <row r="1126" spans="1:7" ht="38.25">
      <c r="A1126" s="324" t="s">
        <v>7257</v>
      </c>
      <c r="B1126" s="325"/>
      <c r="C1126" s="324" t="s">
        <v>13680</v>
      </c>
      <c r="D1126" s="327" t="s">
        <v>22</v>
      </c>
      <c r="E1126" s="329">
        <v>181.94</v>
      </c>
      <c r="F1126" s="329">
        <v>32.5</v>
      </c>
      <c r="G1126" s="329">
        <v>214.44</v>
      </c>
    </row>
    <row r="1127" spans="1:7" ht="25.5">
      <c r="A1127" s="330" t="s">
        <v>1823</v>
      </c>
      <c r="B1127" s="331" t="s">
        <v>1824</v>
      </c>
      <c r="C1127" s="330"/>
      <c r="D1127" s="332"/>
      <c r="E1127" s="333"/>
      <c r="F1127" s="333"/>
      <c r="G1127" s="333"/>
    </row>
    <row r="1128" spans="1:7" ht="38.25">
      <c r="A1128" s="324" t="s">
        <v>1825</v>
      </c>
      <c r="B1128" s="325"/>
      <c r="C1128" s="324" t="s">
        <v>13681</v>
      </c>
      <c r="D1128" s="327" t="s">
        <v>22</v>
      </c>
      <c r="E1128" s="329">
        <v>783.08</v>
      </c>
      <c r="F1128" s="329">
        <v>0</v>
      </c>
      <c r="G1128" s="329">
        <v>783.08</v>
      </c>
    </row>
    <row r="1129" spans="1:7" ht="25.5">
      <c r="A1129" s="324" t="s">
        <v>1826</v>
      </c>
      <c r="B1129" s="325"/>
      <c r="C1129" s="324" t="s">
        <v>1827</v>
      </c>
      <c r="D1129" s="327" t="s">
        <v>22</v>
      </c>
      <c r="E1129" s="329">
        <v>229.92</v>
      </c>
      <c r="F1129" s="329">
        <v>0</v>
      </c>
      <c r="G1129" s="329">
        <v>229.92</v>
      </c>
    </row>
    <row r="1130" spans="1:7" ht="38.25">
      <c r="A1130" s="324" t="s">
        <v>1828</v>
      </c>
      <c r="B1130" s="325"/>
      <c r="C1130" s="324" t="s">
        <v>13682</v>
      </c>
      <c r="D1130" s="327" t="s">
        <v>22</v>
      </c>
      <c r="E1130" s="329">
        <v>564.53</v>
      </c>
      <c r="F1130" s="329">
        <v>0</v>
      </c>
      <c r="G1130" s="329">
        <v>564.53</v>
      </c>
    </row>
    <row r="1131" spans="1:7" ht="38.25">
      <c r="A1131" s="324" t="s">
        <v>14201</v>
      </c>
      <c r="B1131" s="325"/>
      <c r="C1131" s="324" t="s">
        <v>14202</v>
      </c>
      <c r="D1131" s="327" t="s">
        <v>22</v>
      </c>
      <c r="E1131" s="329">
        <v>402.74</v>
      </c>
      <c r="F1131" s="329">
        <v>0</v>
      </c>
      <c r="G1131" s="329">
        <v>402.74</v>
      </c>
    </row>
    <row r="1132" spans="1:7" ht="25.5">
      <c r="A1132" s="330" t="s">
        <v>1829</v>
      </c>
      <c r="B1132" s="331" t="s">
        <v>1830</v>
      </c>
      <c r="C1132" s="330"/>
      <c r="D1132" s="332"/>
      <c r="E1132" s="333"/>
      <c r="F1132" s="333"/>
      <c r="G1132" s="333"/>
    </row>
    <row r="1133" spans="1:7" ht="38.25">
      <c r="A1133" s="324" t="s">
        <v>1831</v>
      </c>
      <c r="B1133" s="325"/>
      <c r="C1133" s="324" t="s">
        <v>1832</v>
      </c>
      <c r="D1133" s="327" t="s">
        <v>22</v>
      </c>
      <c r="E1133" s="329">
        <v>88.68</v>
      </c>
      <c r="F1133" s="329">
        <v>0</v>
      </c>
      <c r="G1133" s="329">
        <v>88.68</v>
      </c>
    </row>
    <row r="1134" spans="1:7" ht="25.5">
      <c r="A1134" s="324" t="s">
        <v>1833</v>
      </c>
      <c r="B1134" s="325"/>
      <c r="C1134" s="324" t="s">
        <v>1834</v>
      </c>
      <c r="D1134" s="327" t="s">
        <v>22</v>
      </c>
      <c r="E1134" s="329">
        <v>112.92</v>
      </c>
      <c r="F1134" s="329">
        <v>0</v>
      </c>
      <c r="G1134" s="329">
        <v>112.92</v>
      </c>
    </row>
    <row r="1135" spans="1:7" ht="25.5">
      <c r="A1135" s="330" t="s">
        <v>1835</v>
      </c>
      <c r="B1135" s="331" t="s">
        <v>1836</v>
      </c>
      <c r="C1135" s="330"/>
      <c r="D1135" s="332"/>
      <c r="E1135" s="333"/>
      <c r="F1135" s="333"/>
      <c r="G1135" s="333"/>
    </row>
    <row r="1136" spans="1:7" ht="51">
      <c r="A1136" s="324" t="s">
        <v>1837</v>
      </c>
      <c r="B1136" s="325"/>
      <c r="C1136" s="324" t="s">
        <v>13683</v>
      </c>
      <c r="D1136" s="327" t="s">
        <v>22</v>
      </c>
      <c r="E1136" s="329">
        <v>100.3</v>
      </c>
      <c r="F1136" s="329">
        <v>75.28</v>
      </c>
      <c r="G1136" s="329">
        <v>175.58</v>
      </c>
    </row>
    <row r="1137" spans="1:7" ht="25.5">
      <c r="A1137" s="324" t="s">
        <v>7099</v>
      </c>
      <c r="B1137" s="325"/>
      <c r="C1137" s="324" t="s">
        <v>13684</v>
      </c>
      <c r="D1137" s="327" t="s">
        <v>22</v>
      </c>
      <c r="E1137" s="329">
        <v>249.27</v>
      </c>
      <c r="F1137" s="329">
        <v>0</v>
      </c>
      <c r="G1137" s="329">
        <v>249.27</v>
      </c>
    </row>
    <row r="1138" spans="1:7" ht="25.5">
      <c r="A1138" s="330" t="s">
        <v>1838</v>
      </c>
      <c r="B1138" s="331" t="s">
        <v>1839</v>
      </c>
      <c r="C1138" s="330"/>
      <c r="D1138" s="332"/>
      <c r="E1138" s="333"/>
      <c r="F1138" s="333"/>
      <c r="G1138" s="333"/>
    </row>
    <row r="1139" spans="1:7" ht="25.5">
      <c r="A1139" s="324" t="s">
        <v>1840</v>
      </c>
      <c r="B1139" s="325"/>
      <c r="C1139" s="324" t="s">
        <v>1841</v>
      </c>
      <c r="D1139" s="327" t="s">
        <v>22</v>
      </c>
      <c r="E1139" s="329">
        <v>157.26</v>
      </c>
      <c r="F1139" s="329">
        <v>0</v>
      </c>
      <c r="G1139" s="329">
        <v>157.26</v>
      </c>
    </row>
    <row r="1140" spans="1:7" ht="25.5">
      <c r="A1140" s="330" t="s">
        <v>1842</v>
      </c>
      <c r="B1140" s="331" t="s">
        <v>1843</v>
      </c>
      <c r="C1140" s="330"/>
      <c r="D1140" s="332"/>
      <c r="E1140" s="333"/>
      <c r="F1140" s="333"/>
      <c r="G1140" s="333"/>
    </row>
    <row r="1141" spans="1:7">
      <c r="A1141" s="324" t="s">
        <v>1844</v>
      </c>
      <c r="B1141" s="325"/>
      <c r="C1141" s="324" t="s">
        <v>13685</v>
      </c>
      <c r="D1141" s="327" t="s">
        <v>47</v>
      </c>
      <c r="E1141" s="329">
        <v>23.63</v>
      </c>
      <c r="F1141" s="329">
        <v>5.77</v>
      </c>
      <c r="G1141" s="329">
        <v>29.4</v>
      </c>
    </row>
    <row r="1142" spans="1:7">
      <c r="A1142" s="324" t="s">
        <v>1845</v>
      </c>
      <c r="B1142" s="325"/>
      <c r="C1142" s="324" t="s">
        <v>13686</v>
      </c>
      <c r="D1142" s="327" t="s">
        <v>47</v>
      </c>
      <c r="E1142" s="329">
        <v>25.92</v>
      </c>
      <c r="F1142" s="329">
        <v>5.77</v>
      </c>
      <c r="G1142" s="329">
        <v>31.69</v>
      </c>
    </row>
    <row r="1143" spans="1:7" ht="38.25">
      <c r="A1143" s="324" t="s">
        <v>1846</v>
      </c>
      <c r="B1143" s="325"/>
      <c r="C1143" s="324" t="s">
        <v>13687</v>
      </c>
      <c r="D1143" s="327" t="s">
        <v>47</v>
      </c>
      <c r="E1143" s="329">
        <v>15.27</v>
      </c>
      <c r="F1143" s="329">
        <v>7.65</v>
      </c>
      <c r="G1143" s="329">
        <v>22.92</v>
      </c>
    </row>
    <row r="1144" spans="1:7" ht="38.25">
      <c r="A1144" s="324" t="s">
        <v>1847</v>
      </c>
      <c r="B1144" s="325"/>
      <c r="C1144" s="324" t="s">
        <v>13688</v>
      </c>
      <c r="D1144" s="327" t="s">
        <v>47</v>
      </c>
      <c r="E1144" s="329">
        <v>18.670000000000002</v>
      </c>
      <c r="F1144" s="329">
        <v>7.65</v>
      </c>
      <c r="G1144" s="329">
        <v>26.32</v>
      </c>
    </row>
    <row r="1145" spans="1:7" ht="38.25">
      <c r="A1145" s="324" t="s">
        <v>1848</v>
      </c>
      <c r="B1145" s="325"/>
      <c r="C1145" s="324" t="s">
        <v>13689</v>
      </c>
      <c r="D1145" s="327" t="s">
        <v>47</v>
      </c>
      <c r="E1145" s="329">
        <v>29.63</v>
      </c>
      <c r="F1145" s="329">
        <v>5.77</v>
      </c>
      <c r="G1145" s="329">
        <v>35.4</v>
      </c>
    </row>
    <row r="1146" spans="1:7" ht="25.5">
      <c r="A1146" s="324" t="s">
        <v>1849</v>
      </c>
      <c r="B1146" s="325"/>
      <c r="C1146" s="324" t="s">
        <v>13690</v>
      </c>
      <c r="D1146" s="327" t="s">
        <v>47</v>
      </c>
      <c r="E1146" s="329">
        <v>9.39</v>
      </c>
      <c r="F1146" s="329">
        <v>2.42</v>
      </c>
      <c r="G1146" s="329">
        <v>11.81</v>
      </c>
    </row>
    <row r="1147" spans="1:7">
      <c r="A1147" s="324" t="s">
        <v>1850</v>
      </c>
      <c r="B1147" s="325"/>
      <c r="C1147" s="324" t="s">
        <v>1851</v>
      </c>
      <c r="D1147" s="327" t="s">
        <v>47</v>
      </c>
      <c r="E1147" s="329">
        <v>4.5999999999999996</v>
      </c>
      <c r="F1147" s="329">
        <v>0</v>
      </c>
      <c r="G1147" s="329">
        <v>4.5999999999999996</v>
      </c>
    </row>
    <row r="1148" spans="1:7" ht="25.5">
      <c r="A1148" s="324" t="s">
        <v>1852</v>
      </c>
      <c r="B1148" s="325"/>
      <c r="C1148" s="324" t="s">
        <v>13691</v>
      </c>
      <c r="D1148" s="327" t="s">
        <v>47</v>
      </c>
      <c r="E1148" s="329">
        <v>16.47</v>
      </c>
      <c r="F1148" s="329">
        <v>0</v>
      </c>
      <c r="G1148" s="329">
        <v>16.47</v>
      </c>
    </row>
    <row r="1149" spans="1:7" ht="25.5">
      <c r="A1149" s="330" t="s">
        <v>1853</v>
      </c>
      <c r="B1149" s="331" t="s">
        <v>1854</v>
      </c>
      <c r="C1149" s="330"/>
      <c r="D1149" s="332"/>
      <c r="E1149" s="333"/>
      <c r="F1149" s="333"/>
      <c r="G1149" s="333"/>
    </row>
    <row r="1150" spans="1:7" ht="25.5">
      <c r="A1150" s="324" t="s">
        <v>1855</v>
      </c>
      <c r="B1150" s="325"/>
      <c r="C1150" s="324" t="s">
        <v>1856</v>
      </c>
      <c r="D1150" s="327" t="s">
        <v>47</v>
      </c>
      <c r="E1150" s="329">
        <v>68.849999999999994</v>
      </c>
      <c r="F1150" s="329">
        <v>6.58</v>
      </c>
      <c r="G1150" s="329">
        <v>75.430000000000007</v>
      </c>
    </row>
    <row r="1151" spans="1:7" ht="38.25">
      <c r="A1151" s="324" t="s">
        <v>1857</v>
      </c>
      <c r="B1151" s="325"/>
      <c r="C1151" s="324" t="s">
        <v>13692</v>
      </c>
      <c r="D1151" s="327" t="s">
        <v>47</v>
      </c>
      <c r="E1151" s="329">
        <v>27.33</v>
      </c>
      <c r="F1151" s="329">
        <v>5.77</v>
      </c>
      <c r="G1151" s="329">
        <v>33.1</v>
      </c>
    </row>
    <row r="1152" spans="1:7" ht="25.5">
      <c r="A1152" s="330" t="s">
        <v>1858</v>
      </c>
      <c r="B1152" s="331" t="s">
        <v>1859</v>
      </c>
      <c r="C1152" s="330"/>
      <c r="D1152" s="332"/>
      <c r="E1152" s="333"/>
      <c r="F1152" s="333"/>
      <c r="G1152" s="333"/>
    </row>
    <row r="1153" spans="1:7">
      <c r="A1153" s="324" t="s">
        <v>1860</v>
      </c>
      <c r="B1153" s="325"/>
      <c r="C1153" s="324" t="s">
        <v>1861</v>
      </c>
      <c r="D1153" s="327" t="s">
        <v>22</v>
      </c>
      <c r="E1153" s="329">
        <v>5.38</v>
      </c>
      <c r="F1153" s="329">
        <v>6.91</v>
      </c>
      <c r="G1153" s="329">
        <v>12.29</v>
      </c>
    </row>
    <row r="1154" spans="1:7">
      <c r="A1154" s="324" t="s">
        <v>1862</v>
      </c>
      <c r="B1154" s="325"/>
      <c r="C1154" s="324" t="s">
        <v>1863</v>
      </c>
      <c r="D1154" s="327" t="s">
        <v>22</v>
      </c>
      <c r="E1154" s="329">
        <v>2.5099999999999998</v>
      </c>
      <c r="F1154" s="329">
        <v>24.21</v>
      </c>
      <c r="G1154" s="329">
        <v>26.72</v>
      </c>
    </row>
    <row r="1155" spans="1:7" ht="25.5">
      <c r="A1155" s="324" t="s">
        <v>1864</v>
      </c>
      <c r="B1155" s="325"/>
      <c r="C1155" s="324" t="s">
        <v>1865</v>
      </c>
      <c r="D1155" s="327" t="s">
        <v>22</v>
      </c>
      <c r="E1155" s="329">
        <v>0</v>
      </c>
      <c r="F1155" s="329">
        <v>53.01</v>
      </c>
      <c r="G1155" s="329">
        <v>53.01</v>
      </c>
    </row>
    <row r="1156" spans="1:7" ht="25.5">
      <c r="A1156" s="324" t="s">
        <v>1866</v>
      </c>
      <c r="B1156" s="325"/>
      <c r="C1156" s="324" t="s">
        <v>1867</v>
      </c>
      <c r="D1156" s="327" t="s">
        <v>4</v>
      </c>
      <c r="E1156" s="329">
        <v>55.25</v>
      </c>
      <c r="F1156" s="329">
        <v>0</v>
      </c>
      <c r="G1156" s="329">
        <v>55.25</v>
      </c>
    </row>
    <row r="1157" spans="1:7">
      <c r="A1157" s="324" t="s">
        <v>1868</v>
      </c>
      <c r="B1157" s="325"/>
      <c r="C1157" s="324" t="s">
        <v>1869</v>
      </c>
      <c r="D1157" s="327" t="s">
        <v>47</v>
      </c>
      <c r="E1157" s="329">
        <v>0</v>
      </c>
      <c r="F1157" s="329">
        <v>8.81</v>
      </c>
      <c r="G1157" s="329">
        <v>8.81</v>
      </c>
    </row>
    <row r="1158" spans="1:7" ht="25.5">
      <c r="A1158" s="324" t="s">
        <v>1870</v>
      </c>
      <c r="B1158" s="325"/>
      <c r="C1158" s="324" t="s">
        <v>1871</v>
      </c>
      <c r="D1158" s="327" t="s">
        <v>47</v>
      </c>
      <c r="E1158" s="329">
        <v>10.75</v>
      </c>
      <c r="F1158" s="329">
        <v>9.5</v>
      </c>
      <c r="G1158" s="329">
        <v>20.25</v>
      </c>
    </row>
    <row r="1159" spans="1:7" ht="25.5">
      <c r="A1159" s="324" t="s">
        <v>1872</v>
      </c>
      <c r="B1159" s="325"/>
      <c r="C1159" s="324" t="s">
        <v>7100</v>
      </c>
      <c r="D1159" s="327" t="s">
        <v>47</v>
      </c>
      <c r="E1159" s="329">
        <v>13</v>
      </c>
      <c r="F1159" s="329">
        <v>9.5</v>
      </c>
      <c r="G1159" s="329">
        <v>22.5</v>
      </c>
    </row>
    <row r="1160" spans="1:7">
      <c r="A1160" s="324" t="s">
        <v>1873</v>
      </c>
      <c r="B1160" s="325"/>
      <c r="C1160" s="324" t="s">
        <v>1874</v>
      </c>
      <c r="D1160" s="327" t="s">
        <v>4</v>
      </c>
      <c r="E1160" s="329">
        <v>19.48</v>
      </c>
      <c r="F1160" s="329">
        <v>2.42</v>
      </c>
      <c r="G1160" s="329">
        <v>21.9</v>
      </c>
    </row>
    <row r="1161" spans="1:7">
      <c r="A1161" s="324" t="s">
        <v>1875</v>
      </c>
      <c r="B1161" s="325"/>
      <c r="C1161" s="324" t="s">
        <v>1876</v>
      </c>
      <c r="D1161" s="327" t="s">
        <v>47</v>
      </c>
      <c r="E1161" s="329">
        <v>8.73</v>
      </c>
      <c r="F1161" s="329">
        <v>1.21</v>
      </c>
      <c r="G1161" s="329">
        <v>9.94</v>
      </c>
    </row>
    <row r="1162" spans="1:7">
      <c r="A1162" s="334" t="s">
        <v>1877</v>
      </c>
      <c r="B1162" s="334" t="s">
        <v>1878</v>
      </c>
      <c r="C1162" s="335"/>
      <c r="D1162" s="336"/>
      <c r="E1162" s="337"/>
      <c r="F1162" s="337"/>
      <c r="G1162" s="337"/>
    </row>
    <row r="1163" spans="1:7">
      <c r="A1163" s="315" t="s">
        <v>1879</v>
      </c>
      <c r="B1163" s="315" t="s">
        <v>1880</v>
      </c>
      <c r="C1163" s="316"/>
      <c r="D1163" s="338"/>
      <c r="E1163" s="339"/>
      <c r="F1163" s="339"/>
      <c r="G1163" s="339"/>
    </row>
    <row r="1164" spans="1:7" ht="25.5">
      <c r="A1164" s="324" t="s">
        <v>1881</v>
      </c>
      <c r="B1164" s="325"/>
      <c r="C1164" s="324" t="s">
        <v>1882</v>
      </c>
      <c r="D1164" s="327" t="s">
        <v>22</v>
      </c>
      <c r="E1164" s="329">
        <v>19.920000000000002</v>
      </c>
      <c r="F1164" s="329">
        <v>20.75</v>
      </c>
      <c r="G1164" s="329">
        <v>40.67</v>
      </c>
    </row>
    <row r="1165" spans="1:7" ht="25.5">
      <c r="A1165" s="324" t="s">
        <v>1883</v>
      </c>
      <c r="B1165" s="325"/>
      <c r="C1165" s="324" t="s">
        <v>1884</v>
      </c>
      <c r="D1165" s="327" t="s">
        <v>22</v>
      </c>
      <c r="E1165" s="329">
        <v>36.97</v>
      </c>
      <c r="F1165" s="329">
        <v>41.49</v>
      </c>
      <c r="G1165" s="329">
        <v>78.459999999999994</v>
      </c>
    </row>
    <row r="1166" spans="1:7" ht="25.5">
      <c r="A1166" s="324" t="s">
        <v>1885</v>
      </c>
      <c r="B1166" s="325"/>
      <c r="C1166" s="324" t="s">
        <v>1886</v>
      </c>
      <c r="D1166" s="327" t="s">
        <v>22</v>
      </c>
      <c r="E1166" s="329">
        <v>61.6</v>
      </c>
      <c r="F1166" s="329">
        <v>44.95</v>
      </c>
      <c r="G1166" s="329">
        <v>106.55</v>
      </c>
    </row>
    <row r="1167" spans="1:7" ht="25.5">
      <c r="A1167" s="324" t="s">
        <v>1887</v>
      </c>
      <c r="B1167" s="325"/>
      <c r="C1167" s="324" t="s">
        <v>13693</v>
      </c>
      <c r="D1167" s="327" t="s">
        <v>47</v>
      </c>
      <c r="E1167" s="329">
        <v>9.8699999999999992</v>
      </c>
      <c r="F1167" s="329">
        <v>13.83</v>
      </c>
      <c r="G1167" s="329">
        <v>23.7</v>
      </c>
    </row>
    <row r="1168" spans="1:7" ht="38.25">
      <c r="A1168" s="324" t="s">
        <v>1888</v>
      </c>
      <c r="B1168" s="325"/>
      <c r="C1168" s="324" t="s">
        <v>1889</v>
      </c>
      <c r="D1168" s="327" t="s">
        <v>22</v>
      </c>
      <c r="E1168" s="329">
        <v>81.239999999999995</v>
      </c>
      <c r="F1168" s="329">
        <v>41.49</v>
      </c>
      <c r="G1168" s="329">
        <v>122.73</v>
      </c>
    </row>
    <row r="1169" spans="1:7" ht="25.5">
      <c r="A1169" s="324" t="s">
        <v>1890</v>
      </c>
      <c r="B1169" s="325"/>
      <c r="C1169" s="324" t="s">
        <v>1891</v>
      </c>
      <c r="D1169" s="327" t="s">
        <v>22</v>
      </c>
      <c r="E1169" s="329">
        <v>64.13</v>
      </c>
      <c r="F1169" s="329">
        <v>20.75</v>
      </c>
      <c r="G1169" s="329">
        <v>84.88</v>
      </c>
    </row>
    <row r="1170" spans="1:7">
      <c r="A1170" s="330" t="s">
        <v>1892</v>
      </c>
      <c r="B1170" s="331" t="s">
        <v>1893</v>
      </c>
      <c r="C1170" s="330"/>
      <c r="D1170" s="332"/>
      <c r="E1170" s="333"/>
      <c r="F1170" s="333"/>
      <c r="G1170" s="333"/>
    </row>
    <row r="1171" spans="1:7">
      <c r="A1171" s="324" t="s">
        <v>1894</v>
      </c>
      <c r="B1171" s="325"/>
      <c r="C1171" s="324" t="s">
        <v>1895</v>
      </c>
      <c r="D1171" s="327" t="s">
        <v>22</v>
      </c>
      <c r="E1171" s="329">
        <v>58.83</v>
      </c>
      <c r="F1171" s="329">
        <v>0</v>
      </c>
      <c r="G1171" s="329">
        <v>58.83</v>
      </c>
    </row>
    <row r="1172" spans="1:7" ht="25.5">
      <c r="A1172" s="324" t="s">
        <v>1896</v>
      </c>
      <c r="B1172" s="325"/>
      <c r="C1172" s="324" t="s">
        <v>13694</v>
      </c>
      <c r="D1172" s="327" t="s">
        <v>22</v>
      </c>
      <c r="E1172" s="329">
        <v>63.72</v>
      </c>
      <c r="F1172" s="329">
        <v>0</v>
      </c>
      <c r="G1172" s="329">
        <v>63.72</v>
      </c>
    </row>
    <row r="1173" spans="1:7" ht="51">
      <c r="A1173" s="324" t="s">
        <v>1897</v>
      </c>
      <c r="B1173" s="325"/>
      <c r="C1173" s="324" t="s">
        <v>13695</v>
      </c>
      <c r="D1173" s="327" t="s">
        <v>22</v>
      </c>
      <c r="E1173" s="329">
        <v>73.03</v>
      </c>
      <c r="F1173" s="329">
        <v>0</v>
      </c>
      <c r="G1173" s="329">
        <v>73.03</v>
      </c>
    </row>
    <row r="1174" spans="1:7" ht="25.5">
      <c r="A1174" s="324" t="s">
        <v>1898</v>
      </c>
      <c r="B1174" s="325"/>
      <c r="C1174" s="324" t="s">
        <v>13696</v>
      </c>
      <c r="D1174" s="327" t="s">
        <v>22</v>
      </c>
      <c r="E1174" s="329">
        <v>71.66</v>
      </c>
      <c r="F1174" s="329">
        <v>0</v>
      </c>
      <c r="G1174" s="329">
        <v>71.66</v>
      </c>
    </row>
    <row r="1175" spans="1:7">
      <c r="A1175" s="330" t="s">
        <v>1899</v>
      </c>
      <c r="B1175" s="331" t="s">
        <v>1900</v>
      </c>
      <c r="C1175" s="330"/>
      <c r="D1175" s="332"/>
      <c r="E1175" s="333"/>
      <c r="F1175" s="333"/>
      <c r="G1175" s="333"/>
    </row>
    <row r="1176" spans="1:7" ht="25.5">
      <c r="A1176" s="324" t="s">
        <v>1901</v>
      </c>
      <c r="B1176" s="325"/>
      <c r="C1176" s="324" t="s">
        <v>1902</v>
      </c>
      <c r="D1176" s="327" t="s">
        <v>22</v>
      </c>
      <c r="E1176" s="329">
        <v>73.16</v>
      </c>
      <c r="F1176" s="329">
        <v>0</v>
      </c>
      <c r="G1176" s="329">
        <v>73.16</v>
      </c>
    </row>
    <row r="1177" spans="1:7" ht="25.5">
      <c r="A1177" s="324" t="s">
        <v>1903</v>
      </c>
      <c r="B1177" s="325"/>
      <c r="C1177" s="324" t="s">
        <v>1904</v>
      </c>
      <c r="D1177" s="327" t="s">
        <v>22</v>
      </c>
      <c r="E1177" s="329">
        <v>97.49</v>
      </c>
      <c r="F1177" s="329">
        <v>0</v>
      </c>
      <c r="G1177" s="329">
        <v>97.49</v>
      </c>
    </row>
    <row r="1178" spans="1:7" ht="25.5">
      <c r="A1178" s="324" t="s">
        <v>1905</v>
      </c>
      <c r="B1178" s="325"/>
      <c r="C1178" s="324" t="s">
        <v>13697</v>
      </c>
      <c r="D1178" s="327" t="s">
        <v>22</v>
      </c>
      <c r="E1178" s="329">
        <v>67.510000000000005</v>
      </c>
      <c r="F1178" s="329">
        <v>0</v>
      </c>
      <c r="G1178" s="329">
        <v>67.510000000000005</v>
      </c>
    </row>
    <row r="1179" spans="1:7">
      <c r="A1179" s="324" t="s">
        <v>1906</v>
      </c>
      <c r="B1179" s="325"/>
      <c r="C1179" s="324" t="s">
        <v>1907</v>
      </c>
      <c r="D1179" s="327" t="s">
        <v>22</v>
      </c>
      <c r="E1179" s="329">
        <v>76.64</v>
      </c>
      <c r="F1179" s="329">
        <v>0</v>
      </c>
      <c r="G1179" s="329">
        <v>76.64</v>
      </c>
    </row>
    <row r="1180" spans="1:7">
      <c r="A1180" s="324" t="s">
        <v>1908</v>
      </c>
      <c r="B1180" s="325"/>
      <c r="C1180" s="324" t="s">
        <v>1909</v>
      </c>
      <c r="D1180" s="327" t="s">
        <v>22</v>
      </c>
      <c r="E1180" s="329">
        <v>50.3</v>
      </c>
      <c r="F1180" s="329">
        <v>0</v>
      </c>
      <c r="G1180" s="329">
        <v>50.3</v>
      </c>
    </row>
    <row r="1181" spans="1:7" ht="25.5">
      <c r="A1181" s="324" t="s">
        <v>7101</v>
      </c>
      <c r="B1181" s="325"/>
      <c r="C1181" s="324" t="s">
        <v>13698</v>
      </c>
      <c r="D1181" s="327" t="s">
        <v>22</v>
      </c>
      <c r="E1181" s="329">
        <v>152.1</v>
      </c>
      <c r="F1181" s="329">
        <v>0</v>
      </c>
      <c r="G1181" s="329">
        <v>152.1</v>
      </c>
    </row>
    <row r="1182" spans="1:7" ht="25.5">
      <c r="A1182" s="324" t="s">
        <v>1910</v>
      </c>
      <c r="B1182" s="325"/>
      <c r="C1182" s="324" t="s">
        <v>13699</v>
      </c>
      <c r="D1182" s="327" t="s">
        <v>22</v>
      </c>
      <c r="E1182" s="329">
        <v>96.41</v>
      </c>
      <c r="F1182" s="329">
        <v>0</v>
      </c>
      <c r="G1182" s="329">
        <v>96.41</v>
      </c>
    </row>
    <row r="1183" spans="1:7" ht="38.25">
      <c r="A1183" s="324" t="s">
        <v>14670</v>
      </c>
      <c r="B1183" s="325"/>
      <c r="C1183" s="324" t="s">
        <v>14671</v>
      </c>
      <c r="D1183" s="327" t="s">
        <v>22</v>
      </c>
      <c r="E1183" s="329">
        <v>798.47</v>
      </c>
      <c r="F1183" s="329">
        <v>0</v>
      </c>
      <c r="G1183" s="329">
        <v>798.47</v>
      </c>
    </row>
    <row r="1184" spans="1:7">
      <c r="A1184" s="330" t="s">
        <v>1911</v>
      </c>
      <c r="B1184" s="331" t="s">
        <v>1912</v>
      </c>
      <c r="C1184" s="330"/>
      <c r="D1184" s="332"/>
      <c r="E1184" s="333"/>
      <c r="F1184" s="333"/>
      <c r="G1184" s="333"/>
    </row>
    <row r="1185" spans="1:7" ht="25.5">
      <c r="A1185" s="324" t="s">
        <v>1913</v>
      </c>
      <c r="B1185" s="325"/>
      <c r="C1185" s="324" t="s">
        <v>13700</v>
      </c>
      <c r="D1185" s="327" t="s">
        <v>22</v>
      </c>
      <c r="E1185" s="329">
        <v>239.33</v>
      </c>
      <c r="F1185" s="329">
        <v>0</v>
      </c>
      <c r="G1185" s="329">
        <v>239.33</v>
      </c>
    </row>
    <row r="1186" spans="1:7">
      <c r="A1186" s="330" t="s">
        <v>1914</v>
      </c>
      <c r="B1186" s="331" t="s">
        <v>1915</v>
      </c>
      <c r="C1186" s="330"/>
      <c r="D1186" s="332"/>
      <c r="E1186" s="333"/>
      <c r="F1186" s="333"/>
      <c r="G1186" s="333"/>
    </row>
    <row r="1187" spans="1:7" ht="25.5">
      <c r="A1187" s="324" t="s">
        <v>1916</v>
      </c>
      <c r="B1187" s="325"/>
      <c r="C1187" s="324" t="s">
        <v>1917</v>
      </c>
      <c r="D1187" s="327" t="s">
        <v>22</v>
      </c>
      <c r="E1187" s="329">
        <v>155.88999999999999</v>
      </c>
      <c r="F1187" s="329">
        <v>100.06</v>
      </c>
      <c r="G1187" s="329">
        <v>255.95</v>
      </c>
    </row>
    <row r="1188" spans="1:7" ht="25.5">
      <c r="A1188" s="324" t="s">
        <v>1918</v>
      </c>
      <c r="B1188" s="325"/>
      <c r="C1188" s="324" t="s">
        <v>1919</v>
      </c>
      <c r="D1188" s="327" t="s">
        <v>22</v>
      </c>
      <c r="E1188" s="329">
        <v>320</v>
      </c>
      <c r="F1188" s="329">
        <v>0</v>
      </c>
      <c r="G1188" s="329">
        <v>320</v>
      </c>
    </row>
    <row r="1189" spans="1:7" ht="38.25">
      <c r="A1189" s="324" t="s">
        <v>1920</v>
      </c>
      <c r="B1189" s="325"/>
      <c r="C1189" s="324" t="s">
        <v>1921</v>
      </c>
      <c r="D1189" s="327" t="s">
        <v>22</v>
      </c>
      <c r="E1189" s="329">
        <v>434.56</v>
      </c>
      <c r="F1189" s="329">
        <v>0</v>
      </c>
      <c r="G1189" s="329">
        <v>434.56</v>
      </c>
    </row>
    <row r="1190" spans="1:7" ht="25.5">
      <c r="A1190" s="324" t="s">
        <v>1922</v>
      </c>
      <c r="B1190" s="325"/>
      <c r="C1190" s="324" t="s">
        <v>1923</v>
      </c>
      <c r="D1190" s="327" t="s">
        <v>22</v>
      </c>
      <c r="E1190" s="329">
        <v>584.88</v>
      </c>
      <c r="F1190" s="329">
        <v>0</v>
      </c>
      <c r="G1190" s="329">
        <v>584.88</v>
      </c>
    </row>
    <row r="1191" spans="1:7" ht="25.5">
      <c r="A1191" s="324" t="s">
        <v>1924</v>
      </c>
      <c r="B1191" s="325"/>
      <c r="C1191" s="324" t="s">
        <v>1925</v>
      </c>
      <c r="D1191" s="327" t="s">
        <v>22</v>
      </c>
      <c r="E1191" s="329">
        <v>459.67</v>
      </c>
      <c r="F1191" s="329">
        <v>0</v>
      </c>
      <c r="G1191" s="329">
        <v>459.67</v>
      </c>
    </row>
    <row r="1192" spans="1:7" ht="25.5">
      <c r="A1192" s="324" t="s">
        <v>1926</v>
      </c>
      <c r="B1192" s="325"/>
      <c r="C1192" s="324" t="s">
        <v>1927</v>
      </c>
      <c r="D1192" s="327" t="s">
        <v>22</v>
      </c>
      <c r="E1192" s="329">
        <v>257.64</v>
      </c>
      <c r="F1192" s="329">
        <v>0</v>
      </c>
      <c r="G1192" s="329">
        <v>257.64</v>
      </c>
    </row>
    <row r="1193" spans="1:7" ht="38.25">
      <c r="A1193" s="324" t="s">
        <v>1928</v>
      </c>
      <c r="B1193" s="325"/>
      <c r="C1193" s="324" t="s">
        <v>1929</v>
      </c>
      <c r="D1193" s="327" t="s">
        <v>22</v>
      </c>
      <c r="E1193" s="329">
        <v>406.09</v>
      </c>
      <c r="F1193" s="329">
        <v>0</v>
      </c>
      <c r="G1193" s="329">
        <v>406.09</v>
      </c>
    </row>
    <row r="1194" spans="1:7" ht="25.5">
      <c r="A1194" s="324" t="s">
        <v>1930</v>
      </c>
      <c r="B1194" s="325"/>
      <c r="C1194" s="324" t="s">
        <v>1931</v>
      </c>
      <c r="D1194" s="327" t="s">
        <v>22</v>
      </c>
      <c r="E1194" s="329">
        <v>658.15</v>
      </c>
      <c r="F1194" s="329">
        <v>0</v>
      </c>
      <c r="G1194" s="329">
        <v>658.15</v>
      </c>
    </row>
    <row r="1195" spans="1:7">
      <c r="A1195" s="330" t="s">
        <v>1932</v>
      </c>
      <c r="B1195" s="331" t="s">
        <v>1933</v>
      </c>
      <c r="C1195" s="330"/>
      <c r="D1195" s="332"/>
      <c r="E1195" s="333"/>
      <c r="F1195" s="333"/>
      <c r="G1195" s="333"/>
    </row>
    <row r="1196" spans="1:7">
      <c r="A1196" s="324" t="s">
        <v>1934</v>
      </c>
      <c r="B1196" s="325"/>
      <c r="C1196" s="324" t="s">
        <v>1935</v>
      </c>
      <c r="D1196" s="327" t="s">
        <v>22</v>
      </c>
      <c r="E1196" s="329">
        <v>38.340000000000003</v>
      </c>
      <c r="F1196" s="329">
        <v>0</v>
      </c>
      <c r="G1196" s="329">
        <v>38.340000000000003</v>
      </c>
    </row>
    <row r="1197" spans="1:7">
      <c r="A1197" s="324" t="s">
        <v>1936</v>
      </c>
      <c r="B1197" s="325"/>
      <c r="C1197" s="324" t="s">
        <v>1937</v>
      </c>
      <c r="D1197" s="327" t="s">
        <v>22</v>
      </c>
      <c r="E1197" s="329">
        <v>0.66</v>
      </c>
      <c r="F1197" s="329">
        <v>10.37</v>
      </c>
      <c r="G1197" s="329">
        <v>11.03</v>
      </c>
    </row>
    <row r="1198" spans="1:7" ht="25.5">
      <c r="A1198" s="324" t="s">
        <v>1938</v>
      </c>
      <c r="B1198" s="325"/>
      <c r="C1198" s="324" t="s">
        <v>1939</v>
      </c>
      <c r="D1198" s="327" t="s">
        <v>22</v>
      </c>
      <c r="E1198" s="329">
        <v>0</v>
      </c>
      <c r="F1198" s="329">
        <v>5.19</v>
      </c>
      <c r="G1198" s="329">
        <v>5.19</v>
      </c>
    </row>
    <row r="1199" spans="1:7">
      <c r="A1199" s="324" t="s">
        <v>1940</v>
      </c>
      <c r="B1199" s="325"/>
      <c r="C1199" s="324" t="s">
        <v>1941</v>
      </c>
      <c r="D1199" s="327" t="s">
        <v>47</v>
      </c>
      <c r="E1199" s="329">
        <v>12.9</v>
      </c>
      <c r="F1199" s="329">
        <v>0</v>
      </c>
      <c r="G1199" s="329">
        <v>12.9</v>
      </c>
    </row>
    <row r="1200" spans="1:7" ht="25.5">
      <c r="A1200" s="324" t="s">
        <v>1942</v>
      </c>
      <c r="B1200" s="325"/>
      <c r="C1200" s="324" t="s">
        <v>1943</v>
      </c>
      <c r="D1200" s="327" t="s">
        <v>4</v>
      </c>
      <c r="E1200" s="329">
        <v>11.96</v>
      </c>
      <c r="F1200" s="329">
        <v>0</v>
      </c>
      <c r="G1200" s="329">
        <v>11.96</v>
      </c>
    </row>
    <row r="1201" spans="1:7">
      <c r="A1201" s="334" t="s">
        <v>1944</v>
      </c>
      <c r="B1201" s="334" t="s">
        <v>1945</v>
      </c>
      <c r="C1201" s="335"/>
      <c r="D1201" s="336"/>
      <c r="E1201" s="337"/>
      <c r="F1201" s="337"/>
      <c r="G1201" s="337"/>
    </row>
    <row r="1202" spans="1:7">
      <c r="A1202" s="315" t="s">
        <v>1946</v>
      </c>
      <c r="B1202" s="315" t="s">
        <v>1947</v>
      </c>
      <c r="C1202" s="316"/>
      <c r="D1202" s="338"/>
      <c r="E1202" s="339"/>
      <c r="F1202" s="339"/>
      <c r="G1202" s="339"/>
    </row>
    <row r="1203" spans="1:7">
      <c r="A1203" s="324" t="s">
        <v>1948</v>
      </c>
      <c r="B1203" s="325"/>
      <c r="C1203" s="324" t="s">
        <v>1949</v>
      </c>
      <c r="D1203" s="327" t="s">
        <v>22</v>
      </c>
      <c r="E1203" s="329">
        <v>514.91999999999996</v>
      </c>
      <c r="F1203" s="329">
        <v>45.28</v>
      </c>
      <c r="G1203" s="329">
        <v>560.20000000000005</v>
      </c>
    </row>
    <row r="1204" spans="1:7">
      <c r="A1204" s="324" t="s">
        <v>1950</v>
      </c>
      <c r="B1204" s="325"/>
      <c r="C1204" s="324" t="s">
        <v>1951</v>
      </c>
      <c r="D1204" s="327" t="s">
        <v>22</v>
      </c>
      <c r="E1204" s="329">
        <v>448.93</v>
      </c>
      <c r="F1204" s="329">
        <v>45.28</v>
      </c>
      <c r="G1204" s="329">
        <v>494.21</v>
      </c>
    </row>
    <row r="1205" spans="1:7">
      <c r="A1205" s="330" t="s">
        <v>1952</v>
      </c>
      <c r="B1205" s="331" t="s">
        <v>1953</v>
      </c>
      <c r="C1205" s="330"/>
      <c r="D1205" s="332"/>
      <c r="E1205" s="333"/>
      <c r="F1205" s="333"/>
      <c r="G1205" s="333"/>
    </row>
    <row r="1206" spans="1:7" ht="25.5">
      <c r="A1206" s="324" t="s">
        <v>1954</v>
      </c>
      <c r="B1206" s="325"/>
      <c r="C1206" s="324" t="s">
        <v>1955</v>
      </c>
      <c r="D1206" s="327" t="s">
        <v>22</v>
      </c>
      <c r="E1206" s="329">
        <v>345.12</v>
      </c>
      <c r="F1206" s="329">
        <v>47.72</v>
      </c>
      <c r="G1206" s="329">
        <v>392.84</v>
      </c>
    </row>
    <row r="1207" spans="1:7" ht="25.5">
      <c r="A1207" s="324" t="s">
        <v>1956</v>
      </c>
      <c r="B1207" s="325"/>
      <c r="C1207" s="324" t="s">
        <v>1957</v>
      </c>
      <c r="D1207" s="327" t="s">
        <v>4</v>
      </c>
      <c r="E1207" s="329">
        <v>601.41</v>
      </c>
      <c r="F1207" s="329">
        <v>96.83</v>
      </c>
      <c r="G1207" s="329">
        <v>698.24</v>
      </c>
    </row>
    <row r="1208" spans="1:7" ht="25.5">
      <c r="A1208" s="324" t="s">
        <v>1958</v>
      </c>
      <c r="B1208" s="325"/>
      <c r="C1208" s="324" t="s">
        <v>1959</v>
      </c>
      <c r="D1208" s="327" t="s">
        <v>4</v>
      </c>
      <c r="E1208" s="329">
        <v>506.45</v>
      </c>
      <c r="F1208" s="329">
        <v>96.83</v>
      </c>
      <c r="G1208" s="329">
        <v>603.28</v>
      </c>
    </row>
    <row r="1209" spans="1:7" ht="25.5">
      <c r="A1209" s="324" t="s">
        <v>1960</v>
      </c>
      <c r="B1209" s="325"/>
      <c r="C1209" s="324" t="s">
        <v>1961</v>
      </c>
      <c r="D1209" s="327" t="s">
        <v>4</v>
      </c>
      <c r="E1209" s="329">
        <v>644.65</v>
      </c>
      <c r="F1209" s="329">
        <v>96.83</v>
      </c>
      <c r="G1209" s="329">
        <v>741.48</v>
      </c>
    </row>
    <row r="1210" spans="1:7" ht="25.5">
      <c r="A1210" s="324" t="s">
        <v>1962</v>
      </c>
      <c r="B1210" s="325"/>
      <c r="C1210" s="324" t="s">
        <v>1963</v>
      </c>
      <c r="D1210" s="327" t="s">
        <v>4</v>
      </c>
      <c r="E1210" s="329">
        <v>1086.93</v>
      </c>
      <c r="F1210" s="329">
        <v>121.04</v>
      </c>
      <c r="G1210" s="329">
        <v>1207.97</v>
      </c>
    </row>
    <row r="1211" spans="1:7">
      <c r="A1211" s="330" t="s">
        <v>1964</v>
      </c>
      <c r="B1211" s="331" t="s">
        <v>1965</v>
      </c>
      <c r="C1211" s="330"/>
      <c r="D1211" s="332"/>
      <c r="E1211" s="333"/>
      <c r="F1211" s="333"/>
      <c r="G1211" s="333"/>
    </row>
    <row r="1212" spans="1:7" ht="25.5">
      <c r="A1212" s="324" t="s">
        <v>1966</v>
      </c>
      <c r="B1212" s="325"/>
      <c r="C1212" s="324" t="s">
        <v>1967</v>
      </c>
      <c r="D1212" s="327" t="s">
        <v>4</v>
      </c>
      <c r="E1212" s="329">
        <v>866.08</v>
      </c>
      <c r="F1212" s="329">
        <v>48.41</v>
      </c>
      <c r="G1212" s="329">
        <v>914.49</v>
      </c>
    </row>
    <row r="1213" spans="1:7" ht="25.5">
      <c r="A1213" s="324" t="s">
        <v>1968</v>
      </c>
      <c r="B1213" s="325"/>
      <c r="C1213" s="324" t="s">
        <v>1969</v>
      </c>
      <c r="D1213" s="327" t="s">
        <v>4</v>
      </c>
      <c r="E1213" s="329">
        <v>817.75</v>
      </c>
      <c r="F1213" s="329">
        <v>48.41</v>
      </c>
      <c r="G1213" s="329">
        <v>866.16</v>
      </c>
    </row>
    <row r="1214" spans="1:7" ht="38.25">
      <c r="A1214" s="324" t="s">
        <v>1970</v>
      </c>
      <c r="B1214" s="325"/>
      <c r="C1214" s="324" t="s">
        <v>1971</v>
      </c>
      <c r="D1214" s="327" t="s">
        <v>4</v>
      </c>
      <c r="E1214" s="329">
        <v>911.62</v>
      </c>
      <c r="F1214" s="329">
        <v>96.83</v>
      </c>
      <c r="G1214" s="329">
        <v>1008.45</v>
      </c>
    </row>
    <row r="1215" spans="1:7" ht="38.25">
      <c r="A1215" s="324" t="s">
        <v>1972</v>
      </c>
      <c r="B1215" s="325"/>
      <c r="C1215" s="324" t="s">
        <v>1973</v>
      </c>
      <c r="D1215" s="327" t="s">
        <v>4</v>
      </c>
      <c r="E1215" s="329">
        <v>925.24</v>
      </c>
      <c r="F1215" s="329">
        <v>96.83</v>
      </c>
      <c r="G1215" s="329">
        <v>1022.07</v>
      </c>
    </row>
    <row r="1216" spans="1:7" ht="38.25">
      <c r="A1216" s="324" t="s">
        <v>1974</v>
      </c>
      <c r="B1216" s="325"/>
      <c r="C1216" s="324" t="s">
        <v>1975</v>
      </c>
      <c r="D1216" s="327" t="s">
        <v>4</v>
      </c>
      <c r="E1216" s="329">
        <v>985.23</v>
      </c>
      <c r="F1216" s="329">
        <v>96.83</v>
      </c>
      <c r="G1216" s="329">
        <v>1082.06</v>
      </c>
    </row>
    <row r="1217" spans="1:7" ht="38.25">
      <c r="A1217" s="324" t="s">
        <v>1976</v>
      </c>
      <c r="B1217" s="325"/>
      <c r="C1217" s="324" t="s">
        <v>1977</v>
      </c>
      <c r="D1217" s="327" t="s">
        <v>4</v>
      </c>
      <c r="E1217" s="329">
        <v>1672.89</v>
      </c>
      <c r="F1217" s="329">
        <v>121.04</v>
      </c>
      <c r="G1217" s="329">
        <v>1793.93</v>
      </c>
    </row>
    <row r="1218" spans="1:7" ht="38.25">
      <c r="A1218" s="324" t="s">
        <v>1978</v>
      </c>
      <c r="B1218" s="325"/>
      <c r="C1218" s="324" t="s">
        <v>1979</v>
      </c>
      <c r="D1218" s="327" t="s">
        <v>4</v>
      </c>
      <c r="E1218" s="329">
        <v>1736.48</v>
      </c>
      <c r="F1218" s="329">
        <v>121.04</v>
      </c>
      <c r="G1218" s="329">
        <v>1857.52</v>
      </c>
    </row>
    <row r="1219" spans="1:7" ht="38.25">
      <c r="A1219" s="324" t="s">
        <v>1980</v>
      </c>
      <c r="B1219" s="325"/>
      <c r="C1219" s="324" t="s">
        <v>1981</v>
      </c>
      <c r="D1219" s="327" t="s">
        <v>4</v>
      </c>
      <c r="E1219" s="329">
        <v>3213.46</v>
      </c>
      <c r="F1219" s="329">
        <v>138.34</v>
      </c>
      <c r="G1219" s="329">
        <v>3351.8</v>
      </c>
    </row>
    <row r="1220" spans="1:7" ht="38.25">
      <c r="A1220" s="324" t="s">
        <v>1982</v>
      </c>
      <c r="B1220" s="325"/>
      <c r="C1220" s="324" t="s">
        <v>1983</v>
      </c>
      <c r="D1220" s="327" t="s">
        <v>4</v>
      </c>
      <c r="E1220" s="329">
        <v>682</v>
      </c>
      <c r="F1220" s="329">
        <v>12.1</v>
      </c>
      <c r="G1220" s="329">
        <v>694.1</v>
      </c>
    </row>
    <row r="1221" spans="1:7" ht="38.25">
      <c r="A1221" s="324" t="s">
        <v>1984</v>
      </c>
      <c r="B1221" s="325"/>
      <c r="C1221" s="324" t="s">
        <v>1985</v>
      </c>
      <c r="D1221" s="327" t="s">
        <v>4</v>
      </c>
      <c r="E1221" s="329">
        <v>916.68</v>
      </c>
      <c r="F1221" s="329">
        <v>93.36</v>
      </c>
      <c r="G1221" s="329">
        <v>1010.04</v>
      </c>
    </row>
    <row r="1222" spans="1:7" ht="38.25">
      <c r="A1222" s="324" t="s">
        <v>1986</v>
      </c>
      <c r="B1222" s="325"/>
      <c r="C1222" s="324" t="s">
        <v>1987</v>
      </c>
      <c r="D1222" s="327" t="s">
        <v>4</v>
      </c>
      <c r="E1222" s="329">
        <v>956.8</v>
      </c>
      <c r="F1222" s="329">
        <v>89.9</v>
      </c>
      <c r="G1222" s="329">
        <v>1046.7</v>
      </c>
    </row>
    <row r="1223" spans="1:7" ht="38.25">
      <c r="A1223" s="324" t="s">
        <v>1988</v>
      </c>
      <c r="B1223" s="325"/>
      <c r="C1223" s="324" t="s">
        <v>1989</v>
      </c>
      <c r="D1223" s="327" t="s">
        <v>4</v>
      </c>
      <c r="E1223" s="329">
        <v>978.99</v>
      </c>
      <c r="F1223" s="329">
        <v>89.9</v>
      </c>
      <c r="G1223" s="329">
        <v>1068.8900000000001</v>
      </c>
    </row>
    <row r="1224" spans="1:7" ht="38.25">
      <c r="A1224" s="324" t="s">
        <v>1990</v>
      </c>
      <c r="B1224" s="325"/>
      <c r="C1224" s="324" t="s">
        <v>1991</v>
      </c>
      <c r="D1224" s="327" t="s">
        <v>4</v>
      </c>
      <c r="E1224" s="329">
        <v>1038.98</v>
      </c>
      <c r="F1224" s="329">
        <v>89.9</v>
      </c>
      <c r="G1224" s="329">
        <v>1128.8800000000001</v>
      </c>
    </row>
    <row r="1225" spans="1:7" ht="38.25">
      <c r="A1225" s="324" t="s">
        <v>1992</v>
      </c>
      <c r="B1225" s="325"/>
      <c r="C1225" s="324" t="s">
        <v>1993</v>
      </c>
      <c r="D1225" s="327" t="s">
        <v>4</v>
      </c>
      <c r="E1225" s="329">
        <v>1647.98</v>
      </c>
      <c r="F1225" s="329">
        <v>117.58</v>
      </c>
      <c r="G1225" s="329">
        <v>1765.56</v>
      </c>
    </row>
    <row r="1226" spans="1:7">
      <c r="A1226" s="330" t="s">
        <v>1994</v>
      </c>
      <c r="B1226" s="331" t="s">
        <v>1995</v>
      </c>
      <c r="C1226" s="330"/>
      <c r="D1226" s="332"/>
      <c r="E1226" s="333"/>
      <c r="F1226" s="333"/>
      <c r="G1226" s="333"/>
    </row>
    <row r="1227" spans="1:7">
      <c r="A1227" s="324" t="s">
        <v>1996</v>
      </c>
      <c r="B1227" s="325"/>
      <c r="C1227" s="324" t="s">
        <v>1997</v>
      </c>
      <c r="D1227" s="327" t="s">
        <v>22</v>
      </c>
      <c r="E1227" s="329">
        <v>60.61</v>
      </c>
      <c r="F1227" s="329">
        <v>34.58</v>
      </c>
      <c r="G1227" s="329">
        <v>95.19</v>
      </c>
    </row>
    <row r="1228" spans="1:7" ht="25.5">
      <c r="A1228" s="324" t="s">
        <v>1998</v>
      </c>
      <c r="B1228" s="325"/>
      <c r="C1228" s="324" t="s">
        <v>13701</v>
      </c>
      <c r="D1228" s="327" t="s">
        <v>47</v>
      </c>
      <c r="E1228" s="329">
        <v>5.0999999999999996</v>
      </c>
      <c r="F1228" s="329">
        <v>34.58</v>
      </c>
      <c r="G1228" s="329">
        <v>39.68</v>
      </c>
    </row>
    <row r="1229" spans="1:7" ht="38.25">
      <c r="A1229" s="324" t="s">
        <v>1999</v>
      </c>
      <c r="B1229" s="325"/>
      <c r="C1229" s="324" t="s">
        <v>2000</v>
      </c>
      <c r="D1229" s="327" t="s">
        <v>47</v>
      </c>
      <c r="E1229" s="329">
        <v>51.07</v>
      </c>
      <c r="F1229" s="329">
        <v>69.16</v>
      </c>
      <c r="G1229" s="329">
        <v>120.23</v>
      </c>
    </row>
    <row r="1230" spans="1:7" ht="38.25">
      <c r="A1230" s="324" t="s">
        <v>2001</v>
      </c>
      <c r="B1230" s="325"/>
      <c r="C1230" s="324" t="s">
        <v>2002</v>
      </c>
      <c r="D1230" s="327" t="s">
        <v>22</v>
      </c>
      <c r="E1230" s="329">
        <v>1509.16</v>
      </c>
      <c r="F1230" s="329">
        <v>0</v>
      </c>
      <c r="G1230" s="329">
        <v>1509.16</v>
      </c>
    </row>
    <row r="1231" spans="1:7" ht="38.25">
      <c r="A1231" s="324" t="s">
        <v>2003</v>
      </c>
      <c r="B1231" s="325"/>
      <c r="C1231" s="324" t="s">
        <v>2004</v>
      </c>
      <c r="D1231" s="327" t="s">
        <v>22</v>
      </c>
      <c r="E1231" s="329">
        <v>707.81</v>
      </c>
      <c r="F1231" s="329">
        <v>0</v>
      </c>
      <c r="G1231" s="329">
        <v>707.81</v>
      </c>
    </row>
    <row r="1232" spans="1:7" ht="38.25">
      <c r="A1232" s="324" t="s">
        <v>2005</v>
      </c>
      <c r="B1232" s="325"/>
      <c r="C1232" s="324" t="s">
        <v>13702</v>
      </c>
      <c r="D1232" s="327" t="s">
        <v>22</v>
      </c>
      <c r="E1232" s="329">
        <v>444.19</v>
      </c>
      <c r="F1232" s="329">
        <v>13.83</v>
      </c>
      <c r="G1232" s="329">
        <v>458.02</v>
      </c>
    </row>
    <row r="1233" spans="1:7" ht="38.25">
      <c r="A1233" s="324" t="s">
        <v>2006</v>
      </c>
      <c r="B1233" s="325"/>
      <c r="C1233" s="324" t="s">
        <v>2007</v>
      </c>
      <c r="D1233" s="327" t="s">
        <v>22</v>
      </c>
      <c r="E1233" s="329">
        <v>1107.5999999999999</v>
      </c>
      <c r="F1233" s="329">
        <v>0</v>
      </c>
      <c r="G1233" s="329">
        <v>1107.5999999999999</v>
      </c>
    </row>
    <row r="1234" spans="1:7" ht="25.5">
      <c r="A1234" s="324" t="s">
        <v>2008</v>
      </c>
      <c r="B1234" s="325"/>
      <c r="C1234" s="324" t="s">
        <v>2009</v>
      </c>
      <c r="D1234" s="327" t="s">
        <v>22</v>
      </c>
      <c r="E1234" s="329">
        <v>98.79</v>
      </c>
      <c r="F1234" s="329">
        <v>34.58</v>
      </c>
      <c r="G1234" s="329">
        <v>133.37</v>
      </c>
    </row>
    <row r="1235" spans="1:7" ht="25.5">
      <c r="A1235" s="324" t="s">
        <v>2010</v>
      </c>
      <c r="B1235" s="325"/>
      <c r="C1235" s="324" t="s">
        <v>2011</v>
      </c>
      <c r="D1235" s="327" t="s">
        <v>197</v>
      </c>
      <c r="E1235" s="329">
        <v>560.11</v>
      </c>
      <c r="F1235" s="329">
        <v>148.69</v>
      </c>
      <c r="G1235" s="329">
        <v>708.8</v>
      </c>
    </row>
    <row r="1236" spans="1:7" ht="25.5">
      <c r="A1236" s="324" t="s">
        <v>2012</v>
      </c>
      <c r="B1236" s="325"/>
      <c r="C1236" s="324" t="s">
        <v>2013</v>
      </c>
      <c r="D1236" s="327" t="s">
        <v>22</v>
      </c>
      <c r="E1236" s="329">
        <v>134.44999999999999</v>
      </c>
      <c r="F1236" s="329">
        <v>6.78</v>
      </c>
      <c r="G1236" s="329">
        <v>141.22999999999999</v>
      </c>
    </row>
    <row r="1237" spans="1:7" ht="38.25">
      <c r="A1237" s="324" t="s">
        <v>2014</v>
      </c>
      <c r="B1237" s="325"/>
      <c r="C1237" s="324" t="s">
        <v>2015</v>
      </c>
      <c r="D1237" s="327" t="s">
        <v>22</v>
      </c>
      <c r="E1237" s="329">
        <v>1304.0899999999999</v>
      </c>
      <c r="F1237" s="329">
        <v>0</v>
      </c>
      <c r="G1237" s="329">
        <v>1304.0899999999999</v>
      </c>
    </row>
    <row r="1238" spans="1:7" ht="38.25">
      <c r="A1238" s="324" t="s">
        <v>2016</v>
      </c>
      <c r="B1238" s="325"/>
      <c r="C1238" s="324" t="s">
        <v>2017</v>
      </c>
      <c r="D1238" s="327" t="s">
        <v>22</v>
      </c>
      <c r="E1238" s="329">
        <v>1341.15</v>
      </c>
      <c r="F1238" s="329">
        <v>0</v>
      </c>
      <c r="G1238" s="329">
        <v>1341.15</v>
      </c>
    </row>
    <row r="1239" spans="1:7">
      <c r="A1239" s="324" t="s">
        <v>2018</v>
      </c>
      <c r="B1239" s="325"/>
      <c r="C1239" s="324" t="s">
        <v>2019</v>
      </c>
      <c r="D1239" s="327" t="s">
        <v>22</v>
      </c>
      <c r="E1239" s="329">
        <v>253.51</v>
      </c>
      <c r="F1239" s="329">
        <v>69.14</v>
      </c>
      <c r="G1239" s="329">
        <v>322.64999999999998</v>
      </c>
    </row>
    <row r="1240" spans="1:7" ht="38.25">
      <c r="A1240" s="324" t="s">
        <v>2020</v>
      </c>
      <c r="B1240" s="325"/>
      <c r="C1240" s="324" t="s">
        <v>2021</v>
      </c>
      <c r="D1240" s="327" t="s">
        <v>47</v>
      </c>
      <c r="E1240" s="329">
        <v>82.53</v>
      </c>
      <c r="F1240" s="329">
        <v>6.91</v>
      </c>
      <c r="G1240" s="329">
        <v>89.44</v>
      </c>
    </row>
    <row r="1241" spans="1:7" ht="25.5">
      <c r="A1241" s="330" t="s">
        <v>2022</v>
      </c>
      <c r="B1241" s="331" t="s">
        <v>2023</v>
      </c>
      <c r="C1241" s="330"/>
      <c r="D1241" s="332"/>
      <c r="E1241" s="333"/>
      <c r="F1241" s="333"/>
      <c r="G1241" s="333"/>
    </row>
    <row r="1242" spans="1:7" ht="25.5">
      <c r="A1242" s="324" t="s">
        <v>2024</v>
      </c>
      <c r="B1242" s="325"/>
      <c r="C1242" s="324" t="s">
        <v>2025</v>
      </c>
      <c r="D1242" s="327" t="s">
        <v>22</v>
      </c>
      <c r="E1242" s="329">
        <v>145.41</v>
      </c>
      <c r="F1242" s="329">
        <v>47.72</v>
      </c>
      <c r="G1242" s="329">
        <v>193.13</v>
      </c>
    </row>
    <row r="1243" spans="1:7">
      <c r="A1243" s="324" t="s">
        <v>2026</v>
      </c>
      <c r="B1243" s="325"/>
      <c r="C1243" s="324" t="s">
        <v>2027</v>
      </c>
      <c r="D1243" s="327" t="s">
        <v>4</v>
      </c>
      <c r="E1243" s="329">
        <v>296.22000000000003</v>
      </c>
      <c r="F1243" s="329">
        <v>96.83</v>
      </c>
      <c r="G1243" s="329">
        <v>393.05</v>
      </c>
    </row>
    <row r="1244" spans="1:7">
      <c r="A1244" s="324" t="s">
        <v>2028</v>
      </c>
      <c r="B1244" s="325"/>
      <c r="C1244" s="324" t="s">
        <v>2029</v>
      </c>
      <c r="D1244" s="327" t="s">
        <v>4</v>
      </c>
      <c r="E1244" s="329">
        <v>294.38</v>
      </c>
      <c r="F1244" s="329">
        <v>96.83</v>
      </c>
      <c r="G1244" s="329">
        <v>391.21</v>
      </c>
    </row>
    <row r="1245" spans="1:7">
      <c r="A1245" s="324" t="s">
        <v>2030</v>
      </c>
      <c r="B1245" s="325"/>
      <c r="C1245" s="324" t="s">
        <v>2031</v>
      </c>
      <c r="D1245" s="327" t="s">
        <v>4</v>
      </c>
      <c r="E1245" s="329">
        <v>299.31</v>
      </c>
      <c r="F1245" s="329">
        <v>96.83</v>
      </c>
      <c r="G1245" s="329">
        <v>396.14</v>
      </c>
    </row>
    <row r="1246" spans="1:7">
      <c r="A1246" s="324" t="s">
        <v>2032</v>
      </c>
      <c r="B1246" s="325"/>
      <c r="C1246" s="324" t="s">
        <v>2033</v>
      </c>
      <c r="D1246" s="327" t="s">
        <v>4</v>
      </c>
      <c r="E1246" s="329">
        <v>313.54000000000002</v>
      </c>
      <c r="F1246" s="329">
        <v>96.83</v>
      </c>
      <c r="G1246" s="329">
        <v>410.37</v>
      </c>
    </row>
    <row r="1247" spans="1:7" ht="25.5">
      <c r="A1247" s="324" t="s">
        <v>2034</v>
      </c>
      <c r="B1247" s="325"/>
      <c r="C1247" s="324" t="s">
        <v>2035</v>
      </c>
      <c r="D1247" s="327" t="s">
        <v>4</v>
      </c>
      <c r="E1247" s="329">
        <v>442.71</v>
      </c>
      <c r="F1247" s="329">
        <v>96.83</v>
      </c>
      <c r="G1247" s="329">
        <v>539.54</v>
      </c>
    </row>
    <row r="1248" spans="1:7" ht="25.5">
      <c r="A1248" s="324" t="s">
        <v>2036</v>
      </c>
      <c r="B1248" s="325"/>
      <c r="C1248" s="324" t="s">
        <v>2037</v>
      </c>
      <c r="D1248" s="327" t="s">
        <v>4</v>
      </c>
      <c r="E1248" s="329">
        <v>513.21</v>
      </c>
      <c r="F1248" s="329">
        <v>121.04</v>
      </c>
      <c r="G1248" s="329">
        <v>634.25</v>
      </c>
    </row>
    <row r="1249" spans="1:7" ht="25.5">
      <c r="A1249" s="324" t="s">
        <v>2038</v>
      </c>
      <c r="B1249" s="325"/>
      <c r="C1249" s="324" t="s">
        <v>2039</v>
      </c>
      <c r="D1249" s="327" t="s">
        <v>4</v>
      </c>
      <c r="E1249" s="329">
        <v>526.16999999999996</v>
      </c>
      <c r="F1249" s="329">
        <v>140.05000000000001</v>
      </c>
      <c r="G1249" s="329">
        <v>666.22</v>
      </c>
    </row>
    <row r="1250" spans="1:7" ht="25.5">
      <c r="A1250" s="324" t="s">
        <v>2040</v>
      </c>
      <c r="B1250" s="325"/>
      <c r="C1250" s="324" t="s">
        <v>2041</v>
      </c>
      <c r="D1250" s="327" t="s">
        <v>4</v>
      </c>
      <c r="E1250" s="329">
        <v>189.37</v>
      </c>
      <c r="F1250" s="329">
        <v>48.41</v>
      </c>
      <c r="G1250" s="329">
        <v>237.78</v>
      </c>
    </row>
    <row r="1251" spans="1:7" ht="25.5">
      <c r="A1251" s="324" t="s">
        <v>2042</v>
      </c>
      <c r="B1251" s="325"/>
      <c r="C1251" s="324" t="s">
        <v>2043</v>
      </c>
      <c r="D1251" s="327" t="s">
        <v>4</v>
      </c>
      <c r="E1251" s="329">
        <v>192.46</v>
      </c>
      <c r="F1251" s="329">
        <v>48.41</v>
      </c>
      <c r="G1251" s="329">
        <v>240.87</v>
      </c>
    </row>
    <row r="1252" spans="1:7" ht="25.5">
      <c r="A1252" s="324" t="s">
        <v>2044</v>
      </c>
      <c r="B1252" s="325"/>
      <c r="C1252" s="324" t="s">
        <v>2045</v>
      </c>
      <c r="D1252" s="327" t="s">
        <v>4</v>
      </c>
      <c r="E1252" s="329">
        <v>206.69</v>
      </c>
      <c r="F1252" s="329">
        <v>48.41</v>
      </c>
      <c r="G1252" s="329">
        <v>255.1</v>
      </c>
    </row>
    <row r="1253" spans="1:7">
      <c r="A1253" s="324" t="s">
        <v>2046</v>
      </c>
      <c r="B1253" s="325"/>
      <c r="C1253" s="324" t="s">
        <v>2047</v>
      </c>
      <c r="D1253" s="327" t="s">
        <v>4</v>
      </c>
      <c r="E1253" s="329">
        <v>263.64</v>
      </c>
      <c r="F1253" s="329">
        <v>48.41</v>
      </c>
      <c r="G1253" s="329">
        <v>312.05</v>
      </c>
    </row>
    <row r="1254" spans="1:7">
      <c r="A1254" s="324" t="s">
        <v>2048</v>
      </c>
      <c r="B1254" s="325"/>
      <c r="C1254" s="324" t="s">
        <v>2049</v>
      </c>
      <c r="D1254" s="327" t="s">
        <v>4</v>
      </c>
      <c r="E1254" s="329">
        <v>266.73</v>
      </c>
      <c r="F1254" s="329">
        <v>48.41</v>
      </c>
      <c r="G1254" s="329">
        <v>315.14</v>
      </c>
    </row>
    <row r="1255" spans="1:7">
      <c r="A1255" s="324" t="s">
        <v>2050</v>
      </c>
      <c r="B1255" s="325"/>
      <c r="C1255" s="324" t="s">
        <v>2051</v>
      </c>
      <c r="D1255" s="327" t="s">
        <v>4</v>
      </c>
      <c r="E1255" s="329">
        <v>339.56</v>
      </c>
      <c r="F1255" s="329">
        <v>89.9</v>
      </c>
      <c r="G1255" s="329">
        <v>429.46</v>
      </c>
    </row>
    <row r="1256" spans="1:7">
      <c r="A1256" s="324" t="s">
        <v>2052</v>
      </c>
      <c r="B1256" s="325"/>
      <c r="C1256" s="324" t="s">
        <v>2053</v>
      </c>
      <c r="D1256" s="327" t="s">
        <v>4</v>
      </c>
      <c r="E1256" s="329">
        <v>348.78</v>
      </c>
      <c r="F1256" s="329">
        <v>89.9</v>
      </c>
      <c r="G1256" s="329">
        <v>438.68</v>
      </c>
    </row>
    <row r="1257" spans="1:7">
      <c r="A1257" s="324" t="s">
        <v>2054</v>
      </c>
      <c r="B1257" s="325"/>
      <c r="C1257" s="324" t="s">
        <v>2055</v>
      </c>
      <c r="D1257" s="327" t="s">
        <v>4</v>
      </c>
      <c r="E1257" s="329">
        <v>367.29</v>
      </c>
      <c r="F1257" s="329">
        <v>89.9</v>
      </c>
      <c r="G1257" s="329">
        <v>457.19</v>
      </c>
    </row>
    <row r="1258" spans="1:7" ht="25.5">
      <c r="A1258" s="324" t="s">
        <v>2056</v>
      </c>
      <c r="B1258" s="325"/>
      <c r="C1258" s="324" t="s">
        <v>2057</v>
      </c>
      <c r="D1258" s="327" t="s">
        <v>4</v>
      </c>
      <c r="E1258" s="329">
        <v>488.3</v>
      </c>
      <c r="F1258" s="329">
        <v>117.58</v>
      </c>
      <c r="G1258" s="329">
        <v>605.88</v>
      </c>
    </row>
    <row r="1259" spans="1:7" ht="25.5">
      <c r="A1259" s="324" t="s">
        <v>2058</v>
      </c>
      <c r="B1259" s="325"/>
      <c r="C1259" s="324" t="s">
        <v>2059</v>
      </c>
      <c r="D1259" s="327" t="s">
        <v>4</v>
      </c>
      <c r="E1259" s="329">
        <v>511.62</v>
      </c>
      <c r="F1259" s="329">
        <v>117.58</v>
      </c>
      <c r="G1259" s="329">
        <v>629.20000000000005</v>
      </c>
    </row>
    <row r="1260" spans="1:7">
      <c r="A1260" s="324" t="s">
        <v>2060</v>
      </c>
      <c r="B1260" s="325"/>
      <c r="C1260" s="324" t="s">
        <v>2061</v>
      </c>
      <c r="D1260" s="327" t="s">
        <v>4</v>
      </c>
      <c r="E1260" s="329">
        <v>298.27</v>
      </c>
      <c r="F1260" s="329">
        <v>48.41</v>
      </c>
      <c r="G1260" s="329">
        <v>346.68</v>
      </c>
    </row>
    <row r="1261" spans="1:7">
      <c r="A1261" s="324" t="s">
        <v>2062</v>
      </c>
      <c r="B1261" s="325"/>
      <c r="C1261" s="324" t="s">
        <v>2063</v>
      </c>
      <c r="D1261" s="327" t="s">
        <v>4</v>
      </c>
      <c r="E1261" s="329">
        <v>337.11</v>
      </c>
      <c r="F1261" s="329">
        <v>48.41</v>
      </c>
      <c r="G1261" s="329">
        <v>385.52</v>
      </c>
    </row>
    <row r="1262" spans="1:7" ht="25.5">
      <c r="A1262" s="324" t="s">
        <v>2064</v>
      </c>
      <c r="B1262" s="325"/>
      <c r="C1262" s="324" t="s">
        <v>7258</v>
      </c>
      <c r="D1262" s="327" t="s">
        <v>4</v>
      </c>
      <c r="E1262" s="329">
        <v>600.78</v>
      </c>
      <c r="F1262" s="329">
        <v>121.04</v>
      </c>
      <c r="G1262" s="329">
        <v>721.82</v>
      </c>
    </row>
    <row r="1263" spans="1:7" ht="25.5">
      <c r="A1263" s="330" t="s">
        <v>2065</v>
      </c>
      <c r="B1263" s="331" t="s">
        <v>2066</v>
      </c>
      <c r="C1263" s="330"/>
      <c r="D1263" s="332"/>
      <c r="E1263" s="333"/>
      <c r="F1263" s="333"/>
      <c r="G1263" s="333"/>
    </row>
    <row r="1264" spans="1:7" ht="38.25">
      <c r="A1264" s="324" t="s">
        <v>2067</v>
      </c>
      <c r="B1264" s="325"/>
      <c r="C1264" s="324" t="s">
        <v>2068</v>
      </c>
      <c r="D1264" s="327" t="s">
        <v>22</v>
      </c>
      <c r="E1264" s="329">
        <v>146.16</v>
      </c>
      <c r="F1264" s="329">
        <v>47.72</v>
      </c>
      <c r="G1264" s="329">
        <v>193.88</v>
      </c>
    </row>
    <row r="1265" spans="1:7" ht="25.5">
      <c r="A1265" s="324" t="s">
        <v>2069</v>
      </c>
      <c r="B1265" s="325"/>
      <c r="C1265" s="324" t="s">
        <v>2070</v>
      </c>
      <c r="D1265" s="327" t="s">
        <v>4</v>
      </c>
      <c r="E1265" s="329">
        <v>295.61</v>
      </c>
      <c r="F1265" s="329">
        <v>96.83</v>
      </c>
      <c r="G1265" s="329">
        <v>392.44</v>
      </c>
    </row>
    <row r="1266" spans="1:7" ht="25.5">
      <c r="A1266" s="324" t="s">
        <v>2071</v>
      </c>
      <c r="B1266" s="325"/>
      <c r="C1266" s="324" t="s">
        <v>2072</v>
      </c>
      <c r="D1266" s="327" t="s">
        <v>4</v>
      </c>
      <c r="E1266" s="329">
        <v>297.31</v>
      </c>
      <c r="F1266" s="329">
        <v>96.83</v>
      </c>
      <c r="G1266" s="329">
        <v>394.14</v>
      </c>
    </row>
    <row r="1267" spans="1:7" ht="25.5">
      <c r="A1267" s="324" t="s">
        <v>2073</v>
      </c>
      <c r="B1267" s="325"/>
      <c r="C1267" s="324" t="s">
        <v>2074</v>
      </c>
      <c r="D1267" s="327" t="s">
        <v>4</v>
      </c>
      <c r="E1267" s="329">
        <v>314.8</v>
      </c>
      <c r="F1267" s="329">
        <v>96.83</v>
      </c>
      <c r="G1267" s="329">
        <v>411.63</v>
      </c>
    </row>
    <row r="1268" spans="1:7">
      <c r="A1268" s="330" t="s">
        <v>2075</v>
      </c>
      <c r="B1268" s="331" t="s">
        <v>7102</v>
      </c>
      <c r="C1268" s="330"/>
      <c r="D1268" s="332"/>
      <c r="E1268" s="333"/>
      <c r="F1268" s="333"/>
      <c r="G1268" s="333"/>
    </row>
    <row r="1269" spans="1:7" ht="38.25">
      <c r="A1269" s="324" t="s">
        <v>2076</v>
      </c>
      <c r="B1269" s="325"/>
      <c r="C1269" s="324" t="s">
        <v>2077</v>
      </c>
      <c r="D1269" s="327" t="s">
        <v>4</v>
      </c>
      <c r="E1269" s="329">
        <v>467.3</v>
      </c>
      <c r="F1269" s="329">
        <v>0</v>
      </c>
      <c r="G1269" s="329">
        <v>467.3</v>
      </c>
    </row>
    <row r="1270" spans="1:7">
      <c r="A1270" s="330" t="s">
        <v>2078</v>
      </c>
      <c r="B1270" s="331" t="s">
        <v>7103</v>
      </c>
      <c r="C1270" s="330"/>
      <c r="D1270" s="332"/>
      <c r="E1270" s="333"/>
      <c r="F1270" s="333"/>
      <c r="G1270" s="333"/>
    </row>
    <row r="1271" spans="1:7" ht="51">
      <c r="A1271" s="324" t="s">
        <v>2079</v>
      </c>
      <c r="B1271" s="325"/>
      <c r="C1271" s="324" t="s">
        <v>2080</v>
      </c>
      <c r="D1271" s="327" t="s">
        <v>4</v>
      </c>
      <c r="E1271" s="329">
        <v>467.3</v>
      </c>
      <c r="F1271" s="329">
        <v>0</v>
      </c>
      <c r="G1271" s="329">
        <v>467.3</v>
      </c>
    </row>
    <row r="1272" spans="1:7" ht="51">
      <c r="A1272" s="324" t="s">
        <v>2081</v>
      </c>
      <c r="B1272" s="325"/>
      <c r="C1272" s="324" t="s">
        <v>2082</v>
      </c>
      <c r="D1272" s="327" t="s">
        <v>4</v>
      </c>
      <c r="E1272" s="329">
        <v>474.68</v>
      </c>
      <c r="F1272" s="329">
        <v>0</v>
      </c>
      <c r="G1272" s="329">
        <v>474.68</v>
      </c>
    </row>
    <row r="1273" spans="1:7" ht="51">
      <c r="A1273" s="324" t="s">
        <v>2083</v>
      </c>
      <c r="B1273" s="325"/>
      <c r="C1273" s="324" t="s">
        <v>2084</v>
      </c>
      <c r="D1273" s="327" t="s">
        <v>4</v>
      </c>
      <c r="E1273" s="329">
        <v>472.63</v>
      </c>
      <c r="F1273" s="329">
        <v>0</v>
      </c>
      <c r="G1273" s="329">
        <v>472.63</v>
      </c>
    </row>
    <row r="1274" spans="1:7" ht="63.75">
      <c r="A1274" s="324" t="s">
        <v>2085</v>
      </c>
      <c r="B1274" s="325"/>
      <c r="C1274" s="324" t="s">
        <v>2086</v>
      </c>
      <c r="D1274" s="327" t="s">
        <v>4</v>
      </c>
      <c r="E1274" s="329">
        <v>492.63</v>
      </c>
      <c r="F1274" s="329">
        <v>0</v>
      </c>
      <c r="G1274" s="329">
        <v>492.63</v>
      </c>
    </row>
    <row r="1275" spans="1:7" ht="63.75">
      <c r="A1275" s="324" t="s">
        <v>2087</v>
      </c>
      <c r="B1275" s="325"/>
      <c r="C1275" s="324" t="s">
        <v>2088</v>
      </c>
      <c r="D1275" s="327" t="s">
        <v>4</v>
      </c>
      <c r="E1275" s="329">
        <v>480.01</v>
      </c>
      <c r="F1275" s="329">
        <v>0</v>
      </c>
      <c r="G1275" s="329">
        <v>480.01</v>
      </c>
    </row>
    <row r="1276" spans="1:7" ht="76.5">
      <c r="A1276" s="324" t="s">
        <v>2089</v>
      </c>
      <c r="B1276" s="325"/>
      <c r="C1276" s="324" t="s">
        <v>2090</v>
      </c>
      <c r="D1276" s="327" t="s">
        <v>4</v>
      </c>
      <c r="E1276" s="329">
        <v>619.44000000000005</v>
      </c>
      <c r="F1276" s="329">
        <v>0</v>
      </c>
      <c r="G1276" s="329">
        <v>619.44000000000005</v>
      </c>
    </row>
    <row r="1277" spans="1:7">
      <c r="A1277" s="330" t="s">
        <v>2091</v>
      </c>
      <c r="B1277" s="331" t="s">
        <v>2092</v>
      </c>
      <c r="C1277" s="330"/>
      <c r="D1277" s="332"/>
      <c r="E1277" s="333"/>
      <c r="F1277" s="333"/>
      <c r="G1277" s="333"/>
    </row>
    <row r="1278" spans="1:7">
      <c r="A1278" s="324" t="s">
        <v>2093</v>
      </c>
      <c r="B1278" s="325"/>
      <c r="C1278" s="324" t="s">
        <v>2094</v>
      </c>
      <c r="D1278" s="327" t="s">
        <v>4</v>
      </c>
      <c r="E1278" s="329">
        <v>1.65</v>
      </c>
      <c r="F1278" s="329">
        <v>44.95</v>
      </c>
      <c r="G1278" s="329">
        <v>46.6</v>
      </c>
    </row>
    <row r="1279" spans="1:7">
      <c r="A1279" s="324" t="s">
        <v>2095</v>
      </c>
      <c r="B1279" s="325"/>
      <c r="C1279" s="324" t="s">
        <v>2096</v>
      </c>
      <c r="D1279" s="327" t="s">
        <v>4</v>
      </c>
      <c r="E1279" s="329">
        <v>0</v>
      </c>
      <c r="F1279" s="329">
        <v>55.33</v>
      </c>
      <c r="G1279" s="329">
        <v>55.33</v>
      </c>
    </row>
    <row r="1280" spans="1:7">
      <c r="A1280" s="324" t="s">
        <v>2097</v>
      </c>
      <c r="B1280" s="325"/>
      <c r="C1280" s="324" t="s">
        <v>2098</v>
      </c>
      <c r="D1280" s="327" t="s">
        <v>47</v>
      </c>
      <c r="E1280" s="329">
        <v>0</v>
      </c>
      <c r="F1280" s="329">
        <v>1.73</v>
      </c>
      <c r="G1280" s="329">
        <v>1.73</v>
      </c>
    </row>
    <row r="1281" spans="1:7">
      <c r="A1281" s="324" t="s">
        <v>2099</v>
      </c>
      <c r="B1281" s="325"/>
      <c r="C1281" s="324" t="s">
        <v>2100</v>
      </c>
      <c r="D1281" s="327" t="s">
        <v>47</v>
      </c>
      <c r="E1281" s="329">
        <v>28.48</v>
      </c>
      <c r="F1281" s="329">
        <v>10.37</v>
      </c>
      <c r="G1281" s="329">
        <v>38.85</v>
      </c>
    </row>
    <row r="1282" spans="1:7" ht="25.5">
      <c r="A1282" s="324" t="s">
        <v>2101</v>
      </c>
      <c r="B1282" s="325"/>
      <c r="C1282" s="324" t="s">
        <v>2102</v>
      </c>
      <c r="D1282" s="327" t="s">
        <v>22</v>
      </c>
      <c r="E1282" s="329">
        <v>911.39</v>
      </c>
      <c r="F1282" s="329">
        <v>138.32</v>
      </c>
      <c r="G1282" s="329">
        <v>1049.71</v>
      </c>
    </row>
    <row r="1283" spans="1:7">
      <c r="A1283" s="324" t="s">
        <v>2103</v>
      </c>
      <c r="B1283" s="325"/>
      <c r="C1283" s="324" t="s">
        <v>2104</v>
      </c>
      <c r="D1283" s="327" t="s">
        <v>47</v>
      </c>
      <c r="E1283" s="329">
        <v>3.25</v>
      </c>
      <c r="F1283" s="329">
        <v>1.73</v>
      </c>
      <c r="G1283" s="329">
        <v>4.9800000000000004</v>
      </c>
    </row>
    <row r="1284" spans="1:7" ht="25.5">
      <c r="A1284" s="324" t="s">
        <v>2105</v>
      </c>
      <c r="B1284" s="325"/>
      <c r="C1284" s="324" t="s">
        <v>2106</v>
      </c>
      <c r="D1284" s="327" t="s">
        <v>4</v>
      </c>
      <c r="E1284" s="329">
        <v>226.72</v>
      </c>
      <c r="F1284" s="329">
        <v>0</v>
      </c>
      <c r="G1284" s="329">
        <v>226.72</v>
      </c>
    </row>
    <row r="1285" spans="1:7">
      <c r="A1285" s="324" t="s">
        <v>2107</v>
      </c>
      <c r="B1285" s="325"/>
      <c r="C1285" s="324" t="s">
        <v>2108</v>
      </c>
      <c r="D1285" s="327" t="s">
        <v>22</v>
      </c>
      <c r="E1285" s="329">
        <v>525.37</v>
      </c>
      <c r="F1285" s="329">
        <v>17.3</v>
      </c>
      <c r="G1285" s="329">
        <v>542.66999999999996</v>
      </c>
    </row>
    <row r="1286" spans="1:7" ht="25.5">
      <c r="A1286" s="324" t="s">
        <v>2109</v>
      </c>
      <c r="B1286" s="325"/>
      <c r="C1286" s="324" t="s">
        <v>2110</v>
      </c>
      <c r="D1286" s="327" t="s">
        <v>22</v>
      </c>
      <c r="E1286" s="329">
        <v>117.7</v>
      </c>
      <c r="F1286" s="329">
        <v>17.3</v>
      </c>
      <c r="G1286" s="329">
        <v>135</v>
      </c>
    </row>
    <row r="1287" spans="1:7" ht="25.5">
      <c r="A1287" s="324" t="s">
        <v>2111</v>
      </c>
      <c r="B1287" s="325"/>
      <c r="C1287" s="324" t="s">
        <v>2112</v>
      </c>
      <c r="D1287" s="327" t="s">
        <v>22</v>
      </c>
      <c r="E1287" s="329">
        <v>531.24</v>
      </c>
      <c r="F1287" s="329">
        <v>17.3</v>
      </c>
      <c r="G1287" s="329">
        <v>548.54</v>
      </c>
    </row>
    <row r="1288" spans="1:7">
      <c r="A1288" s="324" t="s">
        <v>2113</v>
      </c>
      <c r="B1288" s="325"/>
      <c r="C1288" s="324" t="s">
        <v>14203</v>
      </c>
      <c r="D1288" s="327" t="s">
        <v>4</v>
      </c>
      <c r="E1288" s="329">
        <v>125.47</v>
      </c>
      <c r="F1288" s="329">
        <v>51.88</v>
      </c>
      <c r="G1288" s="329">
        <v>177.35</v>
      </c>
    </row>
    <row r="1289" spans="1:7">
      <c r="A1289" s="324" t="s">
        <v>2114</v>
      </c>
      <c r="B1289" s="325"/>
      <c r="C1289" s="324" t="s">
        <v>14204</v>
      </c>
      <c r="D1289" s="327" t="s">
        <v>4</v>
      </c>
      <c r="E1289" s="329">
        <v>123.63</v>
      </c>
      <c r="F1289" s="329">
        <v>51.88</v>
      </c>
      <c r="G1289" s="329">
        <v>175.51</v>
      </c>
    </row>
    <row r="1290" spans="1:7">
      <c r="A1290" s="324" t="s">
        <v>2115</v>
      </c>
      <c r="B1290" s="325"/>
      <c r="C1290" s="324" t="s">
        <v>14205</v>
      </c>
      <c r="D1290" s="327" t="s">
        <v>4</v>
      </c>
      <c r="E1290" s="329">
        <v>128.56</v>
      </c>
      <c r="F1290" s="329">
        <v>51.88</v>
      </c>
      <c r="G1290" s="329">
        <v>180.44</v>
      </c>
    </row>
    <row r="1291" spans="1:7">
      <c r="A1291" s="324" t="s">
        <v>2116</v>
      </c>
      <c r="B1291" s="325"/>
      <c r="C1291" s="324" t="s">
        <v>14206</v>
      </c>
      <c r="D1291" s="327" t="s">
        <v>4</v>
      </c>
      <c r="E1291" s="329">
        <v>142.79</v>
      </c>
      <c r="F1291" s="329">
        <v>51.88</v>
      </c>
      <c r="G1291" s="329">
        <v>194.67</v>
      </c>
    </row>
    <row r="1292" spans="1:7" ht="38.25">
      <c r="A1292" s="324" t="s">
        <v>2117</v>
      </c>
      <c r="B1292" s="325"/>
      <c r="C1292" s="324" t="s">
        <v>14207</v>
      </c>
      <c r="D1292" s="327" t="s">
        <v>4</v>
      </c>
      <c r="E1292" s="329">
        <v>740.87</v>
      </c>
      <c r="F1292" s="329">
        <v>51.88</v>
      </c>
      <c r="G1292" s="329">
        <v>792.75</v>
      </c>
    </row>
    <row r="1293" spans="1:7" ht="38.25">
      <c r="A1293" s="324" t="s">
        <v>2118</v>
      </c>
      <c r="B1293" s="325"/>
      <c r="C1293" s="324" t="s">
        <v>14208</v>
      </c>
      <c r="D1293" s="327" t="s">
        <v>4</v>
      </c>
      <c r="E1293" s="329">
        <v>814.48</v>
      </c>
      <c r="F1293" s="329">
        <v>51.88</v>
      </c>
      <c r="G1293" s="329">
        <v>866.36</v>
      </c>
    </row>
    <row r="1294" spans="1:7" ht="38.25">
      <c r="A1294" s="324" t="s">
        <v>2119</v>
      </c>
      <c r="B1294" s="325"/>
      <c r="C1294" s="324" t="s">
        <v>14209</v>
      </c>
      <c r="D1294" s="327" t="s">
        <v>4</v>
      </c>
      <c r="E1294" s="329">
        <v>754.49</v>
      </c>
      <c r="F1294" s="329">
        <v>51.88</v>
      </c>
      <c r="G1294" s="329">
        <v>806.37</v>
      </c>
    </row>
    <row r="1295" spans="1:7" ht="25.5">
      <c r="A1295" s="324" t="s">
        <v>2120</v>
      </c>
      <c r="B1295" s="325"/>
      <c r="C1295" s="324" t="s">
        <v>2121</v>
      </c>
      <c r="D1295" s="327" t="s">
        <v>22</v>
      </c>
      <c r="E1295" s="329">
        <v>472.56</v>
      </c>
      <c r="F1295" s="329">
        <v>51.88</v>
      </c>
      <c r="G1295" s="329">
        <v>524.44000000000005</v>
      </c>
    </row>
    <row r="1296" spans="1:7">
      <c r="A1296" s="334" t="s">
        <v>2122</v>
      </c>
      <c r="B1296" s="334" t="s">
        <v>2123</v>
      </c>
      <c r="C1296" s="335"/>
      <c r="D1296" s="336"/>
      <c r="E1296" s="337"/>
      <c r="F1296" s="337"/>
      <c r="G1296" s="337"/>
    </row>
    <row r="1297" spans="1:7">
      <c r="A1297" s="315" t="s">
        <v>2124</v>
      </c>
      <c r="B1297" s="315" t="s">
        <v>2125</v>
      </c>
      <c r="C1297" s="316"/>
      <c r="D1297" s="338"/>
      <c r="E1297" s="339"/>
      <c r="F1297" s="339"/>
      <c r="G1297" s="339"/>
    </row>
    <row r="1298" spans="1:7">
      <c r="A1298" s="324" t="s">
        <v>2126</v>
      </c>
      <c r="B1298" s="325"/>
      <c r="C1298" s="324" t="s">
        <v>2127</v>
      </c>
      <c r="D1298" s="327" t="s">
        <v>22</v>
      </c>
      <c r="E1298" s="329">
        <v>634.86</v>
      </c>
      <c r="F1298" s="329">
        <v>21.95</v>
      </c>
      <c r="G1298" s="329">
        <v>656.81</v>
      </c>
    </row>
    <row r="1299" spans="1:7">
      <c r="A1299" s="324" t="s">
        <v>2128</v>
      </c>
      <c r="B1299" s="325"/>
      <c r="C1299" s="324" t="s">
        <v>2129</v>
      </c>
      <c r="D1299" s="327" t="s">
        <v>22</v>
      </c>
      <c r="E1299" s="329">
        <v>536.64</v>
      </c>
      <c r="F1299" s="329">
        <v>21.95</v>
      </c>
      <c r="G1299" s="329">
        <v>558.59</v>
      </c>
    </row>
    <row r="1300" spans="1:7">
      <c r="A1300" s="324" t="s">
        <v>2130</v>
      </c>
      <c r="B1300" s="325"/>
      <c r="C1300" s="324" t="s">
        <v>2131</v>
      </c>
      <c r="D1300" s="327" t="s">
        <v>22</v>
      </c>
      <c r="E1300" s="329">
        <v>745.6</v>
      </c>
      <c r="F1300" s="329">
        <v>21.95</v>
      </c>
      <c r="G1300" s="329">
        <v>767.55</v>
      </c>
    </row>
    <row r="1301" spans="1:7">
      <c r="A1301" s="324" t="s">
        <v>2132</v>
      </c>
      <c r="B1301" s="325"/>
      <c r="C1301" s="324" t="s">
        <v>2133</v>
      </c>
      <c r="D1301" s="327" t="s">
        <v>22</v>
      </c>
      <c r="E1301" s="329">
        <v>210.4</v>
      </c>
      <c r="F1301" s="329">
        <v>21.95</v>
      </c>
      <c r="G1301" s="329">
        <v>232.35</v>
      </c>
    </row>
    <row r="1302" spans="1:7" ht="25.5">
      <c r="A1302" s="324" t="s">
        <v>2134</v>
      </c>
      <c r="B1302" s="325"/>
      <c r="C1302" s="324" t="s">
        <v>2135</v>
      </c>
      <c r="D1302" s="327" t="s">
        <v>22</v>
      </c>
      <c r="E1302" s="329">
        <v>542.46</v>
      </c>
      <c r="F1302" s="329">
        <v>21.95</v>
      </c>
      <c r="G1302" s="329">
        <v>564.41</v>
      </c>
    </row>
    <row r="1303" spans="1:7" ht="25.5">
      <c r="A1303" s="324" t="s">
        <v>2136</v>
      </c>
      <c r="B1303" s="325"/>
      <c r="C1303" s="324" t="s">
        <v>2137</v>
      </c>
      <c r="D1303" s="327" t="s">
        <v>22</v>
      </c>
      <c r="E1303" s="329">
        <v>343.45</v>
      </c>
      <c r="F1303" s="329">
        <v>21.95</v>
      </c>
      <c r="G1303" s="329">
        <v>365.4</v>
      </c>
    </row>
    <row r="1304" spans="1:7">
      <c r="A1304" s="324" t="s">
        <v>2138</v>
      </c>
      <c r="B1304" s="325"/>
      <c r="C1304" s="324" t="s">
        <v>2139</v>
      </c>
      <c r="D1304" s="327" t="s">
        <v>22</v>
      </c>
      <c r="E1304" s="329">
        <v>609.97</v>
      </c>
      <c r="F1304" s="329">
        <v>21.95</v>
      </c>
      <c r="G1304" s="329">
        <v>631.91999999999996</v>
      </c>
    </row>
    <row r="1305" spans="1:7" ht="38.25">
      <c r="A1305" s="324" t="s">
        <v>2140</v>
      </c>
      <c r="B1305" s="325"/>
      <c r="C1305" s="324" t="s">
        <v>2141</v>
      </c>
      <c r="D1305" s="327" t="s">
        <v>22</v>
      </c>
      <c r="E1305" s="329">
        <v>182.22</v>
      </c>
      <c r="F1305" s="329">
        <v>0</v>
      </c>
      <c r="G1305" s="329">
        <v>182.22</v>
      </c>
    </row>
    <row r="1306" spans="1:7" ht="38.25">
      <c r="A1306" s="324" t="s">
        <v>2142</v>
      </c>
      <c r="B1306" s="325"/>
      <c r="C1306" s="324" t="s">
        <v>13703</v>
      </c>
      <c r="D1306" s="327" t="s">
        <v>22</v>
      </c>
      <c r="E1306" s="329">
        <v>305.93</v>
      </c>
      <c r="F1306" s="329">
        <v>21.12</v>
      </c>
      <c r="G1306" s="329">
        <v>327.05</v>
      </c>
    </row>
    <row r="1307" spans="1:7" ht="51">
      <c r="A1307" s="324" t="s">
        <v>2143</v>
      </c>
      <c r="B1307" s="325"/>
      <c r="C1307" s="324" t="s">
        <v>13704</v>
      </c>
      <c r="D1307" s="327" t="s">
        <v>22</v>
      </c>
      <c r="E1307" s="329">
        <v>388.03</v>
      </c>
      <c r="F1307" s="329">
        <v>21.12</v>
      </c>
      <c r="G1307" s="329">
        <v>409.15</v>
      </c>
    </row>
    <row r="1308" spans="1:7" ht="25.5">
      <c r="A1308" s="324" t="s">
        <v>2144</v>
      </c>
      <c r="B1308" s="325"/>
      <c r="C1308" s="324" t="s">
        <v>2145</v>
      </c>
      <c r="D1308" s="327" t="s">
        <v>22</v>
      </c>
      <c r="E1308" s="329">
        <v>828.12</v>
      </c>
      <c r="F1308" s="329">
        <v>55.93</v>
      </c>
      <c r="G1308" s="329">
        <v>884.05</v>
      </c>
    </row>
    <row r="1309" spans="1:7">
      <c r="A1309" s="324" t="s">
        <v>2146</v>
      </c>
      <c r="B1309" s="325"/>
      <c r="C1309" s="324" t="s">
        <v>2147</v>
      </c>
      <c r="D1309" s="327" t="s">
        <v>22</v>
      </c>
      <c r="E1309" s="329">
        <v>558.13</v>
      </c>
      <c r="F1309" s="329">
        <v>72.540000000000006</v>
      </c>
      <c r="G1309" s="329">
        <v>630.66999999999996</v>
      </c>
    </row>
    <row r="1310" spans="1:7">
      <c r="A1310" s="330" t="s">
        <v>2148</v>
      </c>
      <c r="B1310" s="331" t="s">
        <v>2149</v>
      </c>
      <c r="C1310" s="330"/>
      <c r="D1310" s="332"/>
      <c r="E1310" s="333"/>
      <c r="F1310" s="333"/>
      <c r="G1310" s="333"/>
    </row>
    <row r="1311" spans="1:7" ht="25.5">
      <c r="A1311" s="324" t="s">
        <v>2150</v>
      </c>
      <c r="B1311" s="325"/>
      <c r="C1311" s="324" t="s">
        <v>2151</v>
      </c>
      <c r="D1311" s="327" t="s">
        <v>22</v>
      </c>
      <c r="E1311" s="329">
        <v>741.98</v>
      </c>
      <c r="F1311" s="329">
        <v>65.78</v>
      </c>
      <c r="G1311" s="329">
        <v>807.76</v>
      </c>
    </row>
    <row r="1312" spans="1:7" ht="25.5">
      <c r="A1312" s="324" t="s">
        <v>2152</v>
      </c>
      <c r="B1312" s="325"/>
      <c r="C1312" s="324" t="s">
        <v>2153</v>
      </c>
      <c r="D1312" s="327" t="s">
        <v>22</v>
      </c>
      <c r="E1312" s="329">
        <v>406.63</v>
      </c>
      <c r="F1312" s="329">
        <v>65.78</v>
      </c>
      <c r="G1312" s="329">
        <v>472.41</v>
      </c>
    </row>
    <row r="1313" spans="1:7">
      <c r="A1313" s="324" t="s">
        <v>2154</v>
      </c>
      <c r="B1313" s="325"/>
      <c r="C1313" s="324" t="s">
        <v>2155</v>
      </c>
      <c r="D1313" s="327" t="s">
        <v>22</v>
      </c>
      <c r="E1313" s="329">
        <v>471.08</v>
      </c>
      <c r="F1313" s="329">
        <v>65.78</v>
      </c>
      <c r="G1313" s="329">
        <v>536.86</v>
      </c>
    </row>
    <row r="1314" spans="1:7" ht="25.5">
      <c r="A1314" s="324" t="s">
        <v>2156</v>
      </c>
      <c r="B1314" s="325"/>
      <c r="C1314" s="324" t="s">
        <v>2157</v>
      </c>
      <c r="D1314" s="327" t="s">
        <v>4</v>
      </c>
      <c r="E1314" s="329">
        <v>729.34</v>
      </c>
      <c r="F1314" s="329">
        <v>115.96</v>
      </c>
      <c r="G1314" s="329">
        <v>845.3</v>
      </c>
    </row>
    <row r="1315" spans="1:7" ht="25.5">
      <c r="A1315" s="324" t="s">
        <v>2158</v>
      </c>
      <c r="B1315" s="325"/>
      <c r="C1315" s="324" t="s">
        <v>2159</v>
      </c>
      <c r="D1315" s="327" t="s">
        <v>4</v>
      </c>
      <c r="E1315" s="329">
        <v>893.75</v>
      </c>
      <c r="F1315" s="329">
        <v>115.96</v>
      </c>
      <c r="G1315" s="329">
        <v>1009.71</v>
      </c>
    </row>
    <row r="1316" spans="1:7" ht="38.25">
      <c r="A1316" s="324" t="s">
        <v>2160</v>
      </c>
      <c r="B1316" s="325"/>
      <c r="C1316" s="324" t="s">
        <v>2161</v>
      </c>
      <c r="D1316" s="327" t="s">
        <v>22</v>
      </c>
      <c r="E1316" s="329">
        <v>906.05</v>
      </c>
      <c r="F1316" s="329">
        <v>115.96</v>
      </c>
      <c r="G1316" s="329">
        <v>1022.01</v>
      </c>
    </row>
    <row r="1317" spans="1:7" ht="25.5">
      <c r="A1317" s="324" t="s">
        <v>2162</v>
      </c>
      <c r="B1317" s="325"/>
      <c r="C1317" s="324" t="s">
        <v>2163</v>
      </c>
      <c r="D1317" s="327" t="s">
        <v>4</v>
      </c>
      <c r="E1317" s="329">
        <v>961.73</v>
      </c>
      <c r="F1317" s="329">
        <v>126.1</v>
      </c>
      <c r="G1317" s="329">
        <v>1087.83</v>
      </c>
    </row>
    <row r="1318" spans="1:7" ht="25.5">
      <c r="A1318" s="324" t="s">
        <v>2164</v>
      </c>
      <c r="B1318" s="325"/>
      <c r="C1318" s="324" t="s">
        <v>2165</v>
      </c>
      <c r="D1318" s="327" t="s">
        <v>4</v>
      </c>
      <c r="E1318" s="329">
        <v>986.76</v>
      </c>
      <c r="F1318" s="329">
        <v>126.1</v>
      </c>
      <c r="G1318" s="329">
        <v>1112.8599999999999</v>
      </c>
    </row>
    <row r="1319" spans="1:7">
      <c r="A1319" s="324" t="s">
        <v>2166</v>
      </c>
      <c r="B1319" s="325"/>
      <c r="C1319" s="324" t="s">
        <v>2167</v>
      </c>
      <c r="D1319" s="327" t="s">
        <v>22</v>
      </c>
      <c r="E1319" s="329">
        <v>684.33</v>
      </c>
      <c r="F1319" s="329">
        <v>65.78</v>
      </c>
      <c r="G1319" s="329">
        <v>750.11</v>
      </c>
    </row>
    <row r="1320" spans="1:7" ht="25.5">
      <c r="A1320" s="324" t="s">
        <v>2168</v>
      </c>
      <c r="B1320" s="325"/>
      <c r="C1320" s="324" t="s">
        <v>2169</v>
      </c>
      <c r="D1320" s="327" t="s">
        <v>22</v>
      </c>
      <c r="E1320" s="329">
        <v>274.58</v>
      </c>
      <c r="F1320" s="329">
        <v>65.78</v>
      </c>
      <c r="G1320" s="329">
        <v>340.36</v>
      </c>
    </row>
    <row r="1321" spans="1:7" ht="25.5">
      <c r="A1321" s="324" t="s">
        <v>2170</v>
      </c>
      <c r="B1321" s="325"/>
      <c r="C1321" s="324" t="s">
        <v>2171</v>
      </c>
      <c r="D1321" s="327" t="s">
        <v>22</v>
      </c>
      <c r="E1321" s="329">
        <v>946.05</v>
      </c>
      <c r="F1321" s="329">
        <v>65.78</v>
      </c>
      <c r="G1321" s="329">
        <v>1011.83</v>
      </c>
    </row>
    <row r="1322" spans="1:7" ht="25.5">
      <c r="A1322" s="324" t="s">
        <v>2172</v>
      </c>
      <c r="B1322" s="325"/>
      <c r="C1322" s="324" t="s">
        <v>2173</v>
      </c>
      <c r="D1322" s="327" t="s">
        <v>22</v>
      </c>
      <c r="E1322" s="329">
        <v>411.34</v>
      </c>
      <c r="F1322" s="329">
        <v>50.18</v>
      </c>
      <c r="G1322" s="329">
        <v>461.52</v>
      </c>
    </row>
    <row r="1323" spans="1:7" ht="38.25">
      <c r="A1323" s="324" t="s">
        <v>2174</v>
      </c>
      <c r="B1323" s="325"/>
      <c r="C1323" s="324" t="s">
        <v>2175</v>
      </c>
      <c r="D1323" s="327" t="s">
        <v>22</v>
      </c>
      <c r="E1323" s="329">
        <v>367.95</v>
      </c>
      <c r="F1323" s="329">
        <v>65.78</v>
      </c>
      <c r="G1323" s="329">
        <v>433.73</v>
      </c>
    </row>
    <row r="1324" spans="1:7" ht="25.5">
      <c r="A1324" s="324" t="s">
        <v>2176</v>
      </c>
      <c r="B1324" s="325"/>
      <c r="C1324" s="324" t="s">
        <v>2177</v>
      </c>
      <c r="D1324" s="327" t="s">
        <v>22</v>
      </c>
      <c r="E1324" s="329">
        <v>522.52</v>
      </c>
      <c r="F1324" s="329">
        <v>65.78</v>
      </c>
      <c r="G1324" s="329">
        <v>588.29999999999995</v>
      </c>
    </row>
    <row r="1325" spans="1:7" ht="25.5">
      <c r="A1325" s="324" t="s">
        <v>2178</v>
      </c>
      <c r="B1325" s="325"/>
      <c r="C1325" s="324" t="s">
        <v>2179</v>
      </c>
      <c r="D1325" s="327" t="s">
        <v>22</v>
      </c>
      <c r="E1325" s="329">
        <v>1018.45</v>
      </c>
      <c r="F1325" s="329">
        <v>65.78</v>
      </c>
      <c r="G1325" s="329">
        <v>1084.23</v>
      </c>
    </row>
    <row r="1326" spans="1:7" ht="25.5">
      <c r="A1326" s="324" t="s">
        <v>2180</v>
      </c>
      <c r="B1326" s="325"/>
      <c r="C1326" s="324" t="s">
        <v>2181</v>
      </c>
      <c r="D1326" s="327" t="s">
        <v>22</v>
      </c>
      <c r="E1326" s="329">
        <v>999.32</v>
      </c>
      <c r="F1326" s="329">
        <v>65.78</v>
      </c>
      <c r="G1326" s="329">
        <v>1065.0999999999999</v>
      </c>
    </row>
    <row r="1327" spans="1:7" ht="38.25">
      <c r="A1327" s="324" t="s">
        <v>2182</v>
      </c>
      <c r="B1327" s="325"/>
      <c r="C1327" s="324" t="s">
        <v>2183</v>
      </c>
      <c r="D1327" s="327" t="s">
        <v>22</v>
      </c>
      <c r="E1327" s="329">
        <v>884.61</v>
      </c>
      <c r="F1327" s="329">
        <v>65.78</v>
      </c>
      <c r="G1327" s="329">
        <v>950.39</v>
      </c>
    </row>
    <row r="1328" spans="1:7">
      <c r="A1328" s="324" t="s">
        <v>2184</v>
      </c>
      <c r="B1328" s="325"/>
      <c r="C1328" s="324" t="s">
        <v>2185</v>
      </c>
      <c r="D1328" s="327" t="s">
        <v>22</v>
      </c>
      <c r="E1328" s="329">
        <v>632.89</v>
      </c>
      <c r="F1328" s="329">
        <v>43.71</v>
      </c>
      <c r="G1328" s="329">
        <v>676.6</v>
      </c>
    </row>
    <row r="1329" spans="1:7" ht="25.5">
      <c r="A1329" s="324" t="s">
        <v>2186</v>
      </c>
      <c r="B1329" s="325"/>
      <c r="C1329" s="324" t="s">
        <v>2187</v>
      </c>
      <c r="D1329" s="327" t="s">
        <v>22</v>
      </c>
      <c r="E1329" s="329">
        <v>469.54</v>
      </c>
      <c r="F1329" s="329">
        <v>53.56</v>
      </c>
      <c r="G1329" s="329">
        <v>523.1</v>
      </c>
    </row>
    <row r="1330" spans="1:7" ht="25.5">
      <c r="A1330" s="324" t="s">
        <v>2188</v>
      </c>
      <c r="B1330" s="325"/>
      <c r="C1330" s="324" t="s">
        <v>2189</v>
      </c>
      <c r="D1330" s="327" t="s">
        <v>22</v>
      </c>
      <c r="E1330" s="329">
        <v>710.56</v>
      </c>
      <c r="F1330" s="329">
        <v>43.71</v>
      </c>
      <c r="G1330" s="329">
        <v>754.27</v>
      </c>
    </row>
    <row r="1331" spans="1:7" ht="25.5">
      <c r="A1331" s="324" t="s">
        <v>2190</v>
      </c>
      <c r="B1331" s="325"/>
      <c r="C1331" s="324" t="s">
        <v>2191</v>
      </c>
      <c r="D1331" s="327" t="s">
        <v>22</v>
      </c>
      <c r="E1331" s="329">
        <v>733.52</v>
      </c>
      <c r="F1331" s="329">
        <v>43.71</v>
      </c>
      <c r="G1331" s="329">
        <v>777.23</v>
      </c>
    </row>
    <row r="1332" spans="1:7" ht="25.5">
      <c r="A1332" s="324" t="s">
        <v>2192</v>
      </c>
      <c r="B1332" s="325"/>
      <c r="C1332" s="324" t="s">
        <v>2193</v>
      </c>
      <c r="D1332" s="327" t="s">
        <v>22</v>
      </c>
      <c r="E1332" s="329">
        <v>997.8</v>
      </c>
      <c r="F1332" s="329">
        <v>21.95</v>
      </c>
      <c r="G1332" s="329">
        <v>1019.75</v>
      </c>
    </row>
    <row r="1333" spans="1:7">
      <c r="A1333" s="324" t="s">
        <v>2194</v>
      </c>
      <c r="B1333" s="325"/>
      <c r="C1333" s="324" t="s">
        <v>2195</v>
      </c>
      <c r="D1333" s="327" t="s">
        <v>22</v>
      </c>
      <c r="E1333" s="329">
        <v>370.63</v>
      </c>
      <c r="F1333" s="329">
        <v>34.58</v>
      </c>
      <c r="G1333" s="329">
        <v>405.21</v>
      </c>
    </row>
    <row r="1334" spans="1:7" ht="38.25">
      <c r="A1334" s="324" t="s">
        <v>2196</v>
      </c>
      <c r="B1334" s="325"/>
      <c r="C1334" s="324" t="s">
        <v>2197</v>
      </c>
      <c r="D1334" s="327" t="s">
        <v>22</v>
      </c>
      <c r="E1334" s="329">
        <v>380.71</v>
      </c>
      <c r="F1334" s="329">
        <v>65.78</v>
      </c>
      <c r="G1334" s="329">
        <v>446.49</v>
      </c>
    </row>
    <row r="1335" spans="1:7" ht="25.5">
      <c r="A1335" s="324" t="s">
        <v>2198</v>
      </c>
      <c r="B1335" s="325"/>
      <c r="C1335" s="324" t="s">
        <v>2199</v>
      </c>
      <c r="D1335" s="327" t="s">
        <v>22</v>
      </c>
      <c r="E1335" s="329">
        <v>821.08</v>
      </c>
      <c r="F1335" s="329">
        <v>104.4</v>
      </c>
      <c r="G1335" s="329">
        <v>925.48</v>
      </c>
    </row>
    <row r="1336" spans="1:7" ht="25.5">
      <c r="A1336" s="324" t="s">
        <v>2200</v>
      </c>
      <c r="B1336" s="325"/>
      <c r="C1336" s="324" t="s">
        <v>2201</v>
      </c>
      <c r="D1336" s="327" t="s">
        <v>22</v>
      </c>
      <c r="E1336" s="329">
        <v>485.59</v>
      </c>
      <c r="F1336" s="329">
        <v>46.89</v>
      </c>
      <c r="G1336" s="329">
        <v>532.48</v>
      </c>
    </row>
    <row r="1337" spans="1:7" ht="25.5">
      <c r="A1337" s="324" t="s">
        <v>2202</v>
      </c>
      <c r="B1337" s="325"/>
      <c r="C1337" s="324" t="s">
        <v>2203</v>
      </c>
      <c r="D1337" s="327" t="s">
        <v>22</v>
      </c>
      <c r="E1337" s="329">
        <v>1075.8499999999999</v>
      </c>
      <c r="F1337" s="329">
        <v>49.95</v>
      </c>
      <c r="G1337" s="329">
        <v>1125.8</v>
      </c>
    </row>
    <row r="1338" spans="1:7" ht="25.5">
      <c r="A1338" s="324" t="s">
        <v>2204</v>
      </c>
      <c r="B1338" s="325"/>
      <c r="C1338" s="324" t="s">
        <v>2205</v>
      </c>
      <c r="D1338" s="327" t="s">
        <v>22</v>
      </c>
      <c r="E1338" s="329">
        <v>506.59</v>
      </c>
      <c r="F1338" s="329">
        <v>65.78</v>
      </c>
      <c r="G1338" s="329">
        <v>572.37</v>
      </c>
    </row>
    <row r="1339" spans="1:7">
      <c r="A1339" s="330" t="s">
        <v>2206</v>
      </c>
      <c r="B1339" s="331" t="s">
        <v>2207</v>
      </c>
      <c r="C1339" s="330"/>
      <c r="D1339" s="332"/>
      <c r="E1339" s="333"/>
      <c r="F1339" s="333"/>
      <c r="G1339" s="333"/>
    </row>
    <row r="1340" spans="1:7" ht="25.5">
      <c r="A1340" s="324" t="s">
        <v>2208</v>
      </c>
      <c r="B1340" s="325"/>
      <c r="C1340" s="324" t="s">
        <v>2209</v>
      </c>
      <c r="D1340" s="327" t="s">
        <v>47</v>
      </c>
      <c r="E1340" s="329">
        <v>455.63</v>
      </c>
      <c r="F1340" s="329">
        <v>34.58</v>
      </c>
      <c r="G1340" s="329">
        <v>490.21</v>
      </c>
    </row>
    <row r="1341" spans="1:7">
      <c r="A1341" s="324" t="s">
        <v>2210</v>
      </c>
      <c r="B1341" s="325"/>
      <c r="C1341" s="324" t="s">
        <v>2211</v>
      </c>
      <c r="D1341" s="327" t="s">
        <v>47</v>
      </c>
      <c r="E1341" s="329">
        <v>504.75</v>
      </c>
      <c r="F1341" s="329">
        <v>13.83</v>
      </c>
      <c r="G1341" s="329">
        <v>518.58000000000004</v>
      </c>
    </row>
    <row r="1342" spans="1:7" ht="25.5">
      <c r="A1342" s="324" t="s">
        <v>2212</v>
      </c>
      <c r="B1342" s="325"/>
      <c r="C1342" s="324" t="s">
        <v>2213</v>
      </c>
      <c r="D1342" s="327" t="s">
        <v>47</v>
      </c>
      <c r="E1342" s="329">
        <v>944.36</v>
      </c>
      <c r="F1342" s="329">
        <v>34.58</v>
      </c>
      <c r="G1342" s="329">
        <v>978.94</v>
      </c>
    </row>
    <row r="1343" spans="1:7" ht="25.5">
      <c r="A1343" s="324" t="s">
        <v>2214</v>
      </c>
      <c r="B1343" s="325"/>
      <c r="C1343" s="324" t="s">
        <v>2215</v>
      </c>
      <c r="D1343" s="327" t="s">
        <v>22</v>
      </c>
      <c r="E1343" s="329">
        <v>1168.7</v>
      </c>
      <c r="F1343" s="329">
        <v>69.16</v>
      </c>
      <c r="G1343" s="329">
        <v>1237.8599999999999</v>
      </c>
    </row>
    <row r="1344" spans="1:7" ht="25.5">
      <c r="A1344" s="324" t="s">
        <v>2216</v>
      </c>
      <c r="B1344" s="325"/>
      <c r="C1344" s="324" t="s">
        <v>13979</v>
      </c>
      <c r="D1344" s="327" t="s">
        <v>22</v>
      </c>
      <c r="E1344" s="329">
        <v>334.32</v>
      </c>
      <c r="F1344" s="329">
        <v>11.41</v>
      </c>
      <c r="G1344" s="329">
        <v>345.73</v>
      </c>
    </row>
    <row r="1345" spans="1:7" ht="25.5">
      <c r="A1345" s="324" t="s">
        <v>2217</v>
      </c>
      <c r="B1345" s="325"/>
      <c r="C1345" s="324" t="s">
        <v>2218</v>
      </c>
      <c r="D1345" s="327" t="s">
        <v>22</v>
      </c>
      <c r="E1345" s="329">
        <v>352.49</v>
      </c>
      <c r="F1345" s="329">
        <v>34.58</v>
      </c>
      <c r="G1345" s="329">
        <v>387.07</v>
      </c>
    </row>
    <row r="1346" spans="1:7" ht="38.25">
      <c r="A1346" s="324" t="s">
        <v>2219</v>
      </c>
      <c r="B1346" s="325"/>
      <c r="C1346" s="324" t="s">
        <v>2220</v>
      </c>
      <c r="D1346" s="327" t="s">
        <v>22</v>
      </c>
      <c r="E1346" s="329">
        <v>659.98</v>
      </c>
      <c r="F1346" s="329">
        <v>21.95</v>
      </c>
      <c r="G1346" s="329">
        <v>681.93</v>
      </c>
    </row>
    <row r="1347" spans="1:7" ht="38.25">
      <c r="A1347" s="324" t="s">
        <v>2221</v>
      </c>
      <c r="B1347" s="325"/>
      <c r="C1347" s="324" t="s">
        <v>2222</v>
      </c>
      <c r="D1347" s="327" t="s">
        <v>22</v>
      </c>
      <c r="E1347" s="329">
        <v>374.6</v>
      </c>
      <c r="F1347" s="329">
        <v>43.71</v>
      </c>
      <c r="G1347" s="329">
        <v>418.31</v>
      </c>
    </row>
    <row r="1348" spans="1:7" ht="25.5">
      <c r="A1348" s="324" t="s">
        <v>2223</v>
      </c>
      <c r="B1348" s="325"/>
      <c r="C1348" s="324" t="s">
        <v>2224</v>
      </c>
      <c r="D1348" s="327" t="s">
        <v>47</v>
      </c>
      <c r="E1348" s="329">
        <v>119.82</v>
      </c>
      <c r="F1348" s="329">
        <v>17.3</v>
      </c>
      <c r="G1348" s="329">
        <v>137.12</v>
      </c>
    </row>
    <row r="1349" spans="1:7" ht="25.5">
      <c r="A1349" s="324" t="s">
        <v>2225</v>
      </c>
      <c r="B1349" s="325"/>
      <c r="C1349" s="324" t="s">
        <v>2226</v>
      </c>
      <c r="D1349" s="327" t="s">
        <v>47</v>
      </c>
      <c r="E1349" s="329">
        <v>122.95</v>
      </c>
      <c r="F1349" s="329">
        <v>17.3</v>
      </c>
      <c r="G1349" s="329">
        <v>140.25</v>
      </c>
    </row>
    <row r="1350" spans="1:7" ht="25.5">
      <c r="A1350" s="324" t="s">
        <v>2227</v>
      </c>
      <c r="B1350" s="325"/>
      <c r="C1350" s="324" t="s">
        <v>2228</v>
      </c>
      <c r="D1350" s="327" t="s">
        <v>22</v>
      </c>
      <c r="E1350" s="329">
        <v>885.69</v>
      </c>
      <c r="F1350" s="329">
        <v>50.18</v>
      </c>
      <c r="G1350" s="329">
        <v>935.87</v>
      </c>
    </row>
    <row r="1351" spans="1:7" ht="38.25">
      <c r="A1351" s="324" t="s">
        <v>2229</v>
      </c>
      <c r="B1351" s="325"/>
      <c r="C1351" s="324" t="s">
        <v>2230</v>
      </c>
      <c r="D1351" s="327" t="s">
        <v>22</v>
      </c>
      <c r="E1351" s="329">
        <v>657.19</v>
      </c>
      <c r="F1351" s="329">
        <v>21.95</v>
      </c>
      <c r="G1351" s="329">
        <v>679.14</v>
      </c>
    </row>
    <row r="1352" spans="1:7" ht="25.5">
      <c r="A1352" s="324" t="s">
        <v>2231</v>
      </c>
      <c r="B1352" s="325"/>
      <c r="C1352" s="324" t="s">
        <v>2232</v>
      </c>
      <c r="D1352" s="327" t="s">
        <v>22</v>
      </c>
      <c r="E1352" s="329">
        <v>478.53</v>
      </c>
      <c r="F1352" s="329">
        <v>43.71</v>
      </c>
      <c r="G1352" s="329">
        <v>522.24</v>
      </c>
    </row>
    <row r="1353" spans="1:7" ht="25.5">
      <c r="A1353" s="324" t="s">
        <v>2233</v>
      </c>
      <c r="B1353" s="325"/>
      <c r="C1353" s="324" t="s">
        <v>2234</v>
      </c>
      <c r="D1353" s="327" t="s">
        <v>22</v>
      </c>
      <c r="E1353" s="329">
        <v>303.41000000000003</v>
      </c>
      <c r="F1353" s="329">
        <v>13.83</v>
      </c>
      <c r="G1353" s="329">
        <v>317.24</v>
      </c>
    </row>
    <row r="1354" spans="1:7" ht="38.25">
      <c r="A1354" s="324" t="s">
        <v>2235</v>
      </c>
      <c r="B1354" s="325"/>
      <c r="C1354" s="324" t="s">
        <v>2236</v>
      </c>
      <c r="D1354" s="327" t="s">
        <v>22</v>
      </c>
      <c r="E1354" s="329">
        <v>603.33000000000004</v>
      </c>
      <c r="F1354" s="329">
        <v>0</v>
      </c>
      <c r="G1354" s="329">
        <v>603.33000000000004</v>
      </c>
    </row>
    <row r="1355" spans="1:7" ht="25.5">
      <c r="A1355" s="330" t="s">
        <v>2237</v>
      </c>
      <c r="B1355" s="331" t="s">
        <v>2238</v>
      </c>
      <c r="C1355" s="330"/>
      <c r="D1355" s="332"/>
      <c r="E1355" s="333"/>
      <c r="F1355" s="333"/>
      <c r="G1355" s="333"/>
    </row>
    <row r="1356" spans="1:7" ht="38.25">
      <c r="A1356" s="324" t="s">
        <v>2239</v>
      </c>
      <c r="B1356" s="325"/>
      <c r="C1356" s="324" t="s">
        <v>2240</v>
      </c>
      <c r="D1356" s="327" t="s">
        <v>22</v>
      </c>
      <c r="E1356" s="329">
        <v>2016.27</v>
      </c>
      <c r="F1356" s="329">
        <v>48.72</v>
      </c>
      <c r="G1356" s="329">
        <v>2064.9899999999998</v>
      </c>
    </row>
    <row r="1357" spans="1:7" ht="25.5">
      <c r="A1357" s="324" t="s">
        <v>2241</v>
      </c>
      <c r="B1357" s="325"/>
      <c r="C1357" s="324" t="s">
        <v>2242</v>
      </c>
      <c r="D1357" s="327" t="s">
        <v>22</v>
      </c>
      <c r="E1357" s="329">
        <v>1014.86</v>
      </c>
      <c r="F1357" s="329">
        <v>48.72</v>
      </c>
      <c r="G1357" s="329">
        <v>1063.58</v>
      </c>
    </row>
    <row r="1358" spans="1:7" ht="38.25">
      <c r="A1358" s="324" t="s">
        <v>2243</v>
      </c>
      <c r="B1358" s="325"/>
      <c r="C1358" s="324" t="s">
        <v>14210</v>
      </c>
      <c r="D1358" s="327" t="s">
        <v>22</v>
      </c>
      <c r="E1358" s="329">
        <v>1128.96</v>
      </c>
      <c r="F1358" s="329">
        <v>48.72</v>
      </c>
      <c r="G1358" s="329">
        <v>1177.68</v>
      </c>
    </row>
    <row r="1359" spans="1:7" ht="38.25">
      <c r="A1359" s="324" t="s">
        <v>2244</v>
      </c>
      <c r="B1359" s="325"/>
      <c r="C1359" s="324" t="s">
        <v>2245</v>
      </c>
      <c r="D1359" s="327" t="s">
        <v>22</v>
      </c>
      <c r="E1359" s="329">
        <v>1642.81</v>
      </c>
      <c r="F1359" s="329">
        <v>48.72</v>
      </c>
      <c r="G1359" s="329">
        <v>1691.53</v>
      </c>
    </row>
    <row r="1360" spans="1:7" ht="38.25">
      <c r="A1360" s="324" t="s">
        <v>2246</v>
      </c>
      <c r="B1360" s="325"/>
      <c r="C1360" s="324" t="s">
        <v>14211</v>
      </c>
      <c r="D1360" s="327" t="s">
        <v>22</v>
      </c>
      <c r="E1360" s="329">
        <v>1411.73</v>
      </c>
      <c r="F1360" s="329">
        <v>89.26</v>
      </c>
      <c r="G1360" s="329">
        <v>1500.99</v>
      </c>
    </row>
    <row r="1361" spans="1:7" ht="38.25">
      <c r="A1361" s="324" t="s">
        <v>2247</v>
      </c>
      <c r="B1361" s="325"/>
      <c r="C1361" s="324" t="s">
        <v>14212</v>
      </c>
      <c r="D1361" s="327" t="s">
        <v>22</v>
      </c>
      <c r="E1361" s="329">
        <v>1866.82</v>
      </c>
      <c r="F1361" s="329">
        <v>89.26</v>
      </c>
      <c r="G1361" s="329">
        <v>1956.08</v>
      </c>
    </row>
    <row r="1362" spans="1:7" ht="51">
      <c r="A1362" s="324" t="s">
        <v>2248</v>
      </c>
      <c r="B1362" s="325"/>
      <c r="C1362" s="324" t="s">
        <v>14213</v>
      </c>
      <c r="D1362" s="327" t="s">
        <v>22</v>
      </c>
      <c r="E1362" s="329">
        <v>1758.94</v>
      </c>
      <c r="F1362" s="329">
        <v>89.26</v>
      </c>
      <c r="G1362" s="329">
        <v>1848.2</v>
      </c>
    </row>
    <row r="1363" spans="1:7" ht="38.25">
      <c r="A1363" s="324" t="s">
        <v>2249</v>
      </c>
      <c r="B1363" s="325"/>
      <c r="C1363" s="324" t="s">
        <v>14214</v>
      </c>
      <c r="D1363" s="327" t="s">
        <v>22</v>
      </c>
      <c r="E1363" s="329">
        <v>2035.97</v>
      </c>
      <c r="F1363" s="329">
        <v>89.26</v>
      </c>
      <c r="G1363" s="329">
        <v>2125.23</v>
      </c>
    </row>
    <row r="1364" spans="1:7" ht="25.5">
      <c r="A1364" s="324" t="s">
        <v>2250</v>
      </c>
      <c r="B1364" s="325"/>
      <c r="C1364" s="324" t="s">
        <v>2251</v>
      </c>
      <c r="D1364" s="327" t="s">
        <v>22</v>
      </c>
      <c r="E1364" s="329">
        <v>1232.3</v>
      </c>
      <c r="F1364" s="329">
        <v>48.72</v>
      </c>
      <c r="G1364" s="329">
        <v>1281.02</v>
      </c>
    </row>
    <row r="1365" spans="1:7" ht="38.25">
      <c r="A1365" s="324" t="s">
        <v>2252</v>
      </c>
      <c r="B1365" s="325"/>
      <c r="C1365" s="324" t="s">
        <v>14215</v>
      </c>
      <c r="D1365" s="327" t="s">
        <v>22</v>
      </c>
      <c r="E1365" s="329">
        <v>1314.2</v>
      </c>
      <c r="F1365" s="329">
        <v>48.72</v>
      </c>
      <c r="G1365" s="329">
        <v>1362.92</v>
      </c>
    </row>
    <row r="1366" spans="1:7" ht="38.25">
      <c r="A1366" s="324" t="s">
        <v>2253</v>
      </c>
      <c r="B1366" s="325"/>
      <c r="C1366" s="324" t="s">
        <v>2254</v>
      </c>
      <c r="D1366" s="327" t="s">
        <v>22</v>
      </c>
      <c r="E1366" s="329">
        <v>1919.03</v>
      </c>
      <c r="F1366" s="329">
        <v>48.72</v>
      </c>
      <c r="G1366" s="329">
        <v>1967.75</v>
      </c>
    </row>
    <row r="1367" spans="1:7" ht="38.25">
      <c r="A1367" s="324" t="s">
        <v>2255</v>
      </c>
      <c r="B1367" s="325"/>
      <c r="C1367" s="324" t="s">
        <v>14216</v>
      </c>
      <c r="D1367" s="327" t="s">
        <v>22</v>
      </c>
      <c r="E1367" s="329">
        <v>1675.21</v>
      </c>
      <c r="F1367" s="329">
        <v>89.26</v>
      </c>
      <c r="G1367" s="329">
        <v>1764.47</v>
      </c>
    </row>
    <row r="1368" spans="1:7" ht="38.25">
      <c r="A1368" s="324" t="s">
        <v>2256</v>
      </c>
      <c r="B1368" s="325"/>
      <c r="C1368" s="324" t="s">
        <v>14217</v>
      </c>
      <c r="D1368" s="327" t="s">
        <v>22</v>
      </c>
      <c r="E1368" s="329">
        <v>2157.29</v>
      </c>
      <c r="F1368" s="329">
        <v>89.26</v>
      </c>
      <c r="G1368" s="329">
        <v>2246.5500000000002</v>
      </c>
    </row>
    <row r="1369" spans="1:7" ht="51">
      <c r="A1369" s="324" t="s">
        <v>2257</v>
      </c>
      <c r="B1369" s="325"/>
      <c r="C1369" s="324" t="s">
        <v>14218</v>
      </c>
      <c r="D1369" s="327" t="s">
        <v>22</v>
      </c>
      <c r="E1369" s="329">
        <v>1670</v>
      </c>
      <c r="F1369" s="329">
        <v>89.26</v>
      </c>
      <c r="G1369" s="329">
        <v>1759.26</v>
      </c>
    </row>
    <row r="1370" spans="1:7" ht="51">
      <c r="A1370" s="324" t="s">
        <v>2258</v>
      </c>
      <c r="B1370" s="325"/>
      <c r="C1370" s="324" t="s">
        <v>14219</v>
      </c>
      <c r="D1370" s="327" t="s">
        <v>22</v>
      </c>
      <c r="E1370" s="329">
        <v>2183.23</v>
      </c>
      <c r="F1370" s="329">
        <v>89.26</v>
      </c>
      <c r="G1370" s="329">
        <v>2272.4899999999998</v>
      </c>
    </row>
    <row r="1371" spans="1:7" ht="38.25">
      <c r="A1371" s="324" t="s">
        <v>2259</v>
      </c>
      <c r="B1371" s="325"/>
      <c r="C1371" s="324" t="s">
        <v>14220</v>
      </c>
      <c r="D1371" s="327" t="s">
        <v>22</v>
      </c>
      <c r="E1371" s="329">
        <v>2352.84</v>
      </c>
      <c r="F1371" s="329">
        <v>89.26</v>
      </c>
      <c r="G1371" s="329">
        <v>2442.1</v>
      </c>
    </row>
    <row r="1372" spans="1:7" ht="38.25">
      <c r="A1372" s="324" t="s">
        <v>2260</v>
      </c>
      <c r="B1372" s="325"/>
      <c r="C1372" s="324" t="s">
        <v>2261</v>
      </c>
      <c r="D1372" s="327" t="s">
        <v>22</v>
      </c>
      <c r="E1372" s="329">
        <v>2194.9899999999998</v>
      </c>
      <c r="F1372" s="329">
        <v>48.72</v>
      </c>
      <c r="G1372" s="329">
        <v>2243.71</v>
      </c>
    </row>
    <row r="1373" spans="1:7" ht="38.25">
      <c r="A1373" s="324" t="s">
        <v>2262</v>
      </c>
      <c r="B1373" s="325"/>
      <c r="C1373" s="324" t="s">
        <v>2263</v>
      </c>
      <c r="D1373" s="327" t="s">
        <v>22</v>
      </c>
      <c r="E1373" s="329">
        <v>1889.34</v>
      </c>
      <c r="F1373" s="329">
        <v>48.72</v>
      </c>
      <c r="G1373" s="329">
        <v>1938.06</v>
      </c>
    </row>
    <row r="1374" spans="1:7" ht="38.25">
      <c r="A1374" s="324" t="s">
        <v>2264</v>
      </c>
      <c r="B1374" s="325"/>
      <c r="C1374" s="324" t="s">
        <v>2265</v>
      </c>
      <c r="D1374" s="327" t="s">
        <v>22</v>
      </c>
      <c r="E1374" s="329">
        <v>2468.06</v>
      </c>
      <c r="F1374" s="329">
        <v>48.72</v>
      </c>
      <c r="G1374" s="329">
        <v>2516.7800000000002</v>
      </c>
    </row>
    <row r="1375" spans="1:7" ht="38.25">
      <c r="A1375" s="324" t="s">
        <v>2266</v>
      </c>
      <c r="B1375" s="325"/>
      <c r="C1375" s="324" t="s">
        <v>2267</v>
      </c>
      <c r="D1375" s="327" t="s">
        <v>22</v>
      </c>
      <c r="E1375" s="329">
        <v>1700.67</v>
      </c>
      <c r="F1375" s="329">
        <v>198.09</v>
      </c>
      <c r="G1375" s="329">
        <v>1898.76</v>
      </c>
    </row>
    <row r="1376" spans="1:7" ht="38.25">
      <c r="A1376" s="324" t="s">
        <v>2268</v>
      </c>
      <c r="B1376" s="325"/>
      <c r="C1376" s="324" t="s">
        <v>2269</v>
      </c>
      <c r="D1376" s="327" t="s">
        <v>22</v>
      </c>
      <c r="E1376" s="329">
        <v>1471.11</v>
      </c>
      <c r="F1376" s="329">
        <v>48.72</v>
      </c>
      <c r="G1376" s="329">
        <v>1519.83</v>
      </c>
    </row>
    <row r="1377" spans="1:7" ht="38.25">
      <c r="A1377" s="324" t="s">
        <v>2270</v>
      </c>
      <c r="B1377" s="325"/>
      <c r="C1377" s="324" t="s">
        <v>2271</v>
      </c>
      <c r="D1377" s="327" t="s">
        <v>22</v>
      </c>
      <c r="E1377" s="329">
        <v>751.67</v>
      </c>
      <c r="F1377" s="329">
        <v>48.72</v>
      </c>
      <c r="G1377" s="329">
        <v>800.39</v>
      </c>
    </row>
    <row r="1378" spans="1:7" ht="38.25">
      <c r="A1378" s="324" t="s">
        <v>2272</v>
      </c>
      <c r="B1378" s="325"/>
      <c r="C1378" s="324" t="s">
        <v>14672</v>
      </c>
      <c r="D1378" s="327" t="s">
        <v>22</v>
      </c>
      <c r="E1378" s="329">
        <v>1628</v>
      </c>
      <c r="F1378" s="329">
        <v>48.72</v>
      </c>
      <c r="G1378" s="329">
        <v>1676.72</v>
      </c>
    </row>
    <row r="1379" spans="1:7" ht="38.25">
      <c r="A1379" s="324" t="s">
        <v>2274</v>
      </c>
      <c r="B1379" s="325"/>
      <c r="C1379" s="324" t="s">
        <v>14673</v>
      </c>
      <c r="D1379" s="327" t="s">
        <v>22</v>
      </c>
      <c r="E1379" s="329">
        <v>1393.51</v>
      </c>
      <c r="F1379" s="329">
        <v>48.72</v>
      </c>
      <c r="G1379" s="329">
        <v>1442.23</v>
      </c>
    </row>
    <row r="1380" spans="1:7">
      <c r="A1380" s="330" t="s">
        <v>2276</v>
      </c>
      <c r="B1380" s="331" t="s">
        <v>2277</v>
      </c>
      <c r="C1380" s="330"/>
      <c r="D1380" s="332"/>
      <c r="E1380" s="333"/>
      <c r="F1380" s="333"/>
      <c r="G1380" s="333"/>
    </row>
    <row r="1381" spans="1:7" ht="25.5">
      <c r="A1381" s="324" t="s">
        <v>2278</v>
      </c>
      <c r="B1381" s="325"/>
      <c r="C1381" s="324" t="s">
        <v>2279</v>
      </c>
      <c r="D1381" s="327" t="s">
        <v>47</v>
      </c>
      <c r="E1381" s="329">
        <v>672.68</v>
      </c>
      <c r="F1381" s="329">
        <v>40.54</v>
      </c>
      <c r="G1381" s="329">
        <v>713.22</v>
      </c>
    </row>
    <row r="1382" spans="1:7" ht="25.5">
      <c r="A1382" s="330" t="s">
        <v>2280</v>
      </c>
      <c r="B1382" s="331" t="s">
        <v>2281</v>
      </c>
      <c r="C1382" s="330"/>
      <c r="D1382" s="332"/>
      <c r="E1382" s="333"/>
      <c r="F1382" s="333"/>
      <c r="G1382" s="333"/>
    </row>
    <row r="1383" spans="1:7" ht="25.5">
      <c r="A1383" s="324" t="s">
        <v>2282</v>
      </c>
      <c r="B1383" s="325"/>
      <c r="C1383" s="324" t="s">
        <v>2283</v>
      </c>
      <c r="D1383" s="327" t="s">
        <v>22</v>
      </c>
      <c r="E1383" s="329">
        <v>460.59</v>
      </c>
      <c r="F1383" s="329">
        <v>34.58</v>
      </c>
      <c r="G1383" s="329">
        <v>495.17</v>
      </c>
    </row>
    <row r="1384" spans="1:7" ht="38.25">
      <c r="A1384" s="324" t="s">
        <v>2284</v>
      </c>
      <c r="B1384" s="325"/>
      <c r="C1384" s="324" t="s">
        <v>2285</v>
      </c>
      <c r="D1384" s="327" t="s">
        <v>22</v>
      </c>
      <c r="E1384" s="329">
        <v>697.71</v>
      </c>
      <c r="F1384" s="329">
        <v>97.53</v>
      </c>
      <c r="G1384" s="329">
        <v>795.24</v>
      </c>
    </row>
    <row r="1385" spans="1:7" ht="25.5">
      <c r="A1385" s="330" t="s">
        <v>2286</v>
      </c>
      <c r="B1385" s="331" t="s">
        <v>2287</v>
      </c>
      <c r="C1385" s="330"/>
      <c r="D1385" s="332"/>
      <c r="E1385" s="333"/>
      <c r="F1385" s="333"/>
      <c r="G1385" s="333"/>
    </row>
    <row r="1386" spans="1:7" ht="38.25">
      <c r="A1386" s="324" t="s">
        <v>2288</v>
      </c>
      <c r="B1386" s="325"/>
      <c r="C1386" s="324" t="s">
        <v>2289</v>
      </c>
      <c r="D1386" s="327" t="s">
        <v>47</v>
      </c>
      <c r="E1386" s="329">
        <v>737.5</v>
      </c>
      <c r="F1386" s="329">
        <v>41.49</v>
      </c>
      <c r="G1386" s="329">
        <v>778.99</v>
      </c>
    </row>
    <row r="1387" spans="1:7" ht="25.5">
      <c r="A1387" s="324" t="s">
        <v>13705</v>
      </c>
      <c r="B1387" s="325"/>
      <c r="C1387" s="324" t="s">
        <v>13706</v>
      </c>
      <c r="D1387" s="327" t="s">
        <v>47</v>
      </c>
      <c r="E1387" s="329">
        <v>281.77</v>
      </c>
      <c r="F1387" s="329">
        <v>17.3</v>
      </c>
      <c r="G1387" s="329">
        <v>299.07</v>
      </c>
    </row>
    <row r="1388" spans="1:7" ht="38.25">
      <c r="A1388" s="324" t="s">
        <v>2290</v>
      </c>
      <c r="B1388" s="325"/>
      <c r="C1388" s="324" t="s">
        <v>2291</v>
      </c>
      <c r="D1388" s="327" t="s">
        <v>47</v>
      </c>
      <c r="E1388" s="329">
        <v>632</v>
      </c>
      <c r="F1388" s="329">
        <v>34.58</v>
      </c>
      <c r="G1388" s="329">
        <v>666.58</v>
      </c>
    </row>
    <row r="1389" spans="1:7">
      <c r="A1389" s="330" t="s">
        <v>2292</v>
      </c>
      <c r="B1389" s="331" t="s">
        <v>2293</v>
      </c>
      <c r="C1389" s="330"/>
      <c r="D1389" s="332"/>
      <c r="E1389" s="333"/>
      <c r="F1389" s="333"/>
      <c r="G1389" s="333"/>
    </row>
    <row r="1390" spans="1:7">
      <c r="A1390" s="324" t="s">
        <v>2294</v>
      </c>
      <c r="B1390" s="325"/>
      <c r="C1390" s="324" t="s">
        <v>2295</v>
      </c>
      <c r="D1390" s="327" t="s">
        <v>22</v>
      </c>
      <c r="E1390" s="329">
        <v>0</v>
      </c>
      <c r="F1390" s="329">
        <v>34.58</v>
      </c>
      <c r="G1390" s="329">
        <v>34.58</v>
      </c>
    </row>
    <row r="1391" spans="1:7">
      <c r="A1391" s="324" t="s">
        <v>2296</v>
      </c>
      <c r="B1391" s="325"/>
      <c r="C1391" s="324" t="s">
        <v>2297</v>
      </c>
      <c r="D1391" s="327" t="s">
        <v>47</v>
      </c>
      <c r="E1391" s="329">
        <v>1.0900000000000001</v>
      </c>
      <c r="F1391" s="329">
        <v>9</v>
      </c>
      <c r="G1391" s="329">
        <v>10.09</v>
      </c>
    </row>
    <row r="1392" spans="1:7">
      <c r="A1392" s="324" t="s">
        <v>2298</v>
      </c>
      <c r="B1392" s="325"/>
      <c r="C1392" s="324" t="s">
        <v>2299</v>
      </c>
      <c r="D1392" s="327" t="s">
        <v>47</v>
      </c>
      <c r="E1392" s="329">
        <v>0</v>
      </c>
      <c r="F1392" s="329">
        <v>20.75</v>
      </c>
      <c r="G1392" s="329">
        <v>20.75</v>
      </c>
    </row>
    <row r="1393" spans="1:7">
      <c r="A1393" s="324" t="s">
        <v>2300</v>
      </c>
      <c r="B1393" s="325"/>
      <c r="C1393" s="324" t="s">
        <v>2301</v>
      </c>
      <c r="D1393" s="327" t="s">
        <v>47</v>
      </c>
      <c r="E1393" s="329">
        <v>16.079999999999998</v>
      </c>
      <c r="F1393" s="329">
        <v>23.24</v>
      </c>
      <c r="G1393" s="329">
        <v>39.32</v>
      </c>
    </row>
    <row r="1394" spans="1:7" ht="25.5">
      <c r="A1394" s="324" t="s">
        <v>2302</v>
      </c>
      <c r="B1394" s="325"/>
      <c r="C1394" s="324" t="s">
        <v>2303</v>
      </c>
      <c r="D1394" s="327" t="s">
        <v>197</v>
      </c>
      <c r="E1394" s="329">
        <v>2201.67</v>
      </c>
      <c r="F1394" s="329">
        <v>81.08</v>
      </c>
      <c r="G1394" s="329">
        <v>2282.75</v>
      </c>
    </row>
    <row r="1395" spans="1:7">
      <c r="A1395" s="324" t="s">
        <v>2304</v>
      </c>
      <c r="B1395" s="325"/>
      <c r="C1395" s="324" t="s">
        <v>2305</v>
      </c>
      <c r="D1395" s="327" t="s">
        <v>47</v>
      </c>
      <c r="E1395" s="329">
        <v>44.52</v>
      </c>
      <c r="F1395" s="329">
        <v>9</v>
      </c>
      <c r="G1395" s="329">
        <v>53.52</v>
      </c>
    </row>
    <row r="1396" spans="1:7" ht="25.5">
      <c r="A1396" s="324" t="s">
        <v>2306</v>
      </c>
      <c r="B1396" s="325"/>
      <c r="C1396" s="324" t="s">
        <v>2307</v>
      </c>
      <c r="D1396" s="327" t="s">
        <v>47</v>
      </c>
      <c r="E1396" s="329">
        <v>191.36</v>
      </c>
      <c r="F1396" s="329">
        <v>9</v>
      </c>
      <c r="G1396" s="329">
        <v>200.36</v>
      </c>
    </row>
    <row r="1397" spans="1:7">
      <c r="A1397" s="324" t="s">
        <v>2308</v>
      </c>
      <c r="B1397" s="325"/>
      <c r="C1397" s="324" t="s">
        <v>2309</v>
      </c>
      <c r="D1397" s="327" t="s">
        <v>22</v>
      </c>
      <c r="E1397" s="329">
        <v>123.78</v>
      </c>
      <c r="F1397" s="329">
        <v>41.49</v>
      </c>
      <c r="G1397" s="329">
        <v>165.27</v>
      </c>
    </row>
    <row r="1398" spans="1:7" ht="25.5">
      <c r="A1398" s="324" t="s">
        <v>2310</v>
      </c>
      <c r="B1398" s="325"/>
      <c r="C1398" s="324" t="s">
        <v>2311</v>
      </c>
      <c r="D1398" s="327" t="s">
        <v>22</v>
      </c>
      <c r="E1398" s="329">
        <v>65.17</v>
      </c>
      <c r="F1398" s="329">
        <v>7.53</v>
      </c>
      <c r="G1398" s="329">
        <v>72.7</v>
      </c>
    </row>
    <row r="1399" spans="1:7" ht="25.5">
      <c r="A1399" s="324" t="s">
        <v>2312</v>
      </c>
      <c r="B1399" s="325"/>
      <c r="C1399" s="324" t="s">
        <v>2313</v>
      </c>
      <c r="D1399" s="327" t="s">
        <v>22</v>
      </c>
      <c r="E1399" s="329">
        <v>27.32</v>
      </c>
      <c r="F1399" s="329">
        <v>7.53</v>
      </c>
      <c r="G1399" s="329">
        <v>34.85</v>
      </c>
    </row>
    <row r="1400" spans="1:7" ht="38.25">
      <c r="A1400" s="324" t="s">
        <v>2314</v>
      </c>
      <c r="B1400" s="325"/>
      <c r="C1400" s="324" t="s">
        <v>2315</v>
      </c>
      <c r="D1400" s="327" t="s">
        <v>22</v>
      </c>
      <c r="E1400" s="329">
        <v>308.20999999999998</v>
      </c>
      <c r="F1400" s="329">
        <v>75.44</v>
      </c>
      <c r="G1400" s="329">
        <v>383.65</v>
      </c>
    </row>
    <row r="1401" spans="1:7" ht="38.25">
      <c r="A1401" s="324" t="s">
        <v>2316</v>
      </c>
      <c r="B1401" s="325"/>
      <c r="C1401" s="324" t="s">
        <v>14221</v>
      </c>
      <c r="D1401" s="327" t="s">
        <v>22</v>
      </c>
      <c r="E1401" s="329">
        <v>502.35</v>
      </c>
      <c r="F1401" s="329">
        <v>75.44</v>
      </c>
      <c r="G1401" s="329">
        <v>577.79</v>
      </c>
    </row>
    <row r="1402" spans="1:7">
      <c r="A1402" s="334" t="s">
        <v>2317</v>
      </c>
      <c r="B1402" s="334" t="s">
        <v>2318</v>
      </c>
      <c r="C1402" s="335"/>
      <c r="D1402" s="336"/>
      <c r="E1402" s="337"/>
      <c r="F1402" s="337"/>
      <c r="G1402" s="337"/>
    </row>
    <row r="1403" spans="1:7">
      <c r="A1403" s="315" t="s">
        <v>2319</v>
      </c>
      <c r="B1403" s="315" t="s">
        <v>2320</v>
      </c>
      <c r="C1403" s="316"/>
      <c r="D1403" s="338"/>
      <c r="E1403" s="339"/>
      <c r="F1403" s="339"/>
      <c r="G1403" s="339"/>
    </row>
    <row r="1404" spans="1:7">
      <c r="A1404" s="324" t="s">
        <v>2321</v>
      </c>
      <c r="B1404" s="325"/>
      <c r="C1404" s="324" t="s">
        <v>2322</v>
      </c>
      <c r="D1404" s="327" t="s">
        <v>22</v>
      </c>
      <c r="E1404" s="329">
        <v>500.73</v>
      </c>
      <c r="F1404" s="329">
        <v>51.88</v>
      </c>
      <c r="G1404" s="329">
        <v>552.61</v>
      </c>
    </row>
    <row r="1405" spans="1:7" ht="25.5">
      <c r="A1405" s="324" t="s">
        <v>2323</v>
      </c>
      <c r="B1405" s="325"/>
      <c r="C1405" s="324" t="s">
        <v>2324</v>
      </c>
      <c r="D1405" s="327" t="s">
        <v>22</v>
      </c>
      <c r="E1405" s="329">
        <v>249.54</v>
      </c>
      <c r="F1405" s="329">
        <v>51.88</v>
      </c>
      <c r="G1405" s="329">
        <v>301.42</v>
      </c>
    </row>
    <row r="1406" spans="1:7">
      <c r="A1406" s="324" t="s">
        <v>2325</v>
      </c>
      <c r="B1406" s="325"/>
      <c r="C1406" s="324" t="s">
        <v>2326</v>
      </c>
      <c r="D1406" s="327" t="s">
        <v>22</v>
      </c>
      <c r="E1406" s="329">
        <v>646.39</v>
      </c>
      <c r="F1406" s="329">
        <v>51.88</v>
      </c>
      <c r="G1406" s="329">
        <v>698.27</v>
      </c>
    </row>
    <row r="1407" spans="1:7" ht="25.5">
      <c r="A1407" s="324" t="s">
        <v>2327</v>
      </c>
      <c r="B1407" s="325"/>
      <c r="C1407" s="324" t="s">
        <v>2328</v>
      </c>
      <c r="D1407" s="327" t="s">
        <v>22</v>
      </c>
      <c r="E1407" s="329">
        <v>611.91999999999996</v>
      </c>
      <c r="F1407" s="329">
        <v>51.88</v>
      </c>
      <c r="G1407" s="329">
        <v>663.8</v>
      </c>
    </row>
    <row r="1408" spans="1:7">
      <c r="A1408" s="324" t="s">
        <v>2329</v>
      </c>
      <c r="B1408" s="325"/>
      <c r="C1408" s="324" t="s">
        <v>2330</v>
      </c>
      <c r="D1408" s="327" t="s">
        <v>22</v>
      </c>
      <c r="E1408" s="329">
        <v>541.76</v>
      </c>
      <c r="F1408" s="329">
        <v>51.88</v>
      </c>
      <c r="G1408" s="329">
        <v>593.64</v>
      </c>
    </row>
    <row r="1409" spans="1:7" ht="25.5">
      <c r="A1409" s="324" t="s">
        <v>2331</v>
      </c>
      <c r="B1409" s="325"/>
      <c r="C1409" s="324" t="s">
        <v>2332</v>
      </c>
      <c r="D1409" s="327" t="s">
        <v>22</v>
      </c>
      <c r="E1409" s="329">
        <v>332.4</v>
      </c>
      <c r="F1409" s="329">
        <v>51.88</v>
      </c>
      <c r="G1409" s="329">
        <v>384.28</v>
      </c>
    </row>
    <row r="1410" spans="1:7">
      <c r="A1410" s="324" t="s">
        <v>2333</v>
      </c>
      <c r="B1410" s="325"/>
      <c r="C1410" s="324" t="s">
        <v>2334</v>
      </c>
      <c r="D1410" s="327" t="s">
        <v>22</v>
      </c>
      <c r="E1410" s="329">
        <v>600.16999999999996</v>
      </c>
      <c r="F1410" s="329">
        <v>51.88</v>
      </c>
      <c r="G1410" s="329">
        <v>652.04999999999995</v>
      </c>
    </row>
    <row r="1411" spans="1:7" ht="25.5">
      <c r="A1411" s="324" t="s">
        <v>2335</v>
      </c>
      <c r="B1411" s="325"/>
      <c r="C1411" s="324" t="s">
        <v>2336</v>
      </c>
      <c r="D1411" s="327" t="s">
        <v>22</v>
      </c>
      <c r="E1411" s="329">
        <v>590.37</v>
      </c>
      <c r="F1411" s="329">
        <v>51.88</v>
      </c>
      <c r="G1411" s="329">
        <v>642.25</v>
      </c>
    </row>
    <row r="1412" spans="1:7" ht="25.5">
      <c r="A1412" s="324" t="s">
        <v>2337</v>
      </c>
      <c r="B1412" s="325"/>
      <c r="C1412" s="324" t="s">
        <v>2338</v>
      </c>
      <c r="D1412" s="327" t="s">
        <v>22</v>
      </c>
      <c r="E1412" s="329">
        <v>671.64</v>
      </c>
      <c r="F1412" s="329">
        <v>51.88</v>
      </c>
      <c r="G1412" s="329">
        <v>723.52</v>
      </c>
    </row>
    <row r="1413" spans="1:7" ht="25.5">
      <c r="A1413" s="324" t="s">
        <v>2339</v>
      </c>
      <c r="B1413" s="325"/>
      <c r="C1413" s="324" t="s">
        <v>2340</v>
      </c>
      <c r="D1413" s="327" t="s">
        <v>22</v>
      </c>
      <c r="E1413" s="329">
        <v>543.49</v>
      </c>
      <c r="F1413" s="329">
        <v>51.88</v>
      </c>
      <c r="G1413" s="329">
        <v>595.37</v>
      </c>
    </row>
    <row r="1414" spans="1:7" ht="38.25">
      <c r="A1414" s="324" t="s">
        <v>2341</v>
      </c>
      <c r="B1414" s="325"/>
      <c r="C1414" s="324" t="s">
        <v>2342</v>
      </c>
      <c r="D1414" s="327" t="s">
        <v>22</v>
      </c>
      <c r="E1414" s="329">
        <v>208.9</v>
      </c>
      <c r="F1414" s="329">
        <v>0</v>
      </c>
      <c r="G1414" s="329">
        <v>208.9</v>
      </c>
    </row>
    <row r="1415" spans="1:7">
      <c r="A1415" s="324" t="s">
        <v>2343</v>
      </c>
      <c r="B1415" s="325"/>
      <c r="C1415" s="324" t="s">
        <v>14222</v>
      </c>
      <c r="D1415" s="327" t="s">
        <v>22</v>
      </c>
      <c r="E1415" s="329">
        <v>414.52</v>
      </c>
      <c r="F1415" s="329">
        <v>39.869999999999997</v>
      </c>
      <c r="G1415" s="329">
        <v>454.39</v>
      </c>
    </row>
    <row r="1416" spans="1:7" ht="25.5">
      <c r="A1416" s="324" t="s">
        <v>13980</v>
      </c>
      <c r="B1416" s="325"/>
      <c r="C1416" s="324" t="s">
        <v>14223</v>
      </c>
      <c r="D1416" s="327" t="s">
        <v>22</v>
      </c>
      <c r="E1416" s="329">
        <v>874.94</v>
      </c>
      <c r="F1416" s="329">
        <v>51.88</v>
      </c>
      <c r="G1416" s="329">
        <v>926.82</v>
      </c>
    </row>
    <row r="1417" spans="1:7" ht="25.5">
      <c r="A1417" s="324" t="s">
        <v>13981</v>
      </c>
      <c r="B1417" s="325"/>
      <c r="C1417" s="324" t="s">
        <v>14224</v>
      </c>
      <c r="D1417" s="327" t="s">
        <v>22</v>
      </c>
      <c r="E1417" s="329">
        <v>880.89</v>
      </c>
      <c r="F1417" s="329">
        <v>51.88</v>
      </c>
      <c r="G1417" s="329">
        <v>932.77</v>
      </c>
    </row>
    <row r="1418" spans="1:7" ht="25.5">
      <c r="A1418" s="324" t="s">
        <v>2344</v>
      </c>
      <c r="B1418" s="325"/>
      <c r="C1418" s="324" t="s">
        <v>14225</v>
      </c>
      <c r="D1418" s="327" t="s">
        <v>22</v>
      </c>
      <c r="E1418" s="329">
        <v>473.42</v>
      </c>
      <c r="F1418" s="329">
        <v>51.88</v>
      </c>
      <c r="G1418" s="329">
        <v>525.29999999999995</v>
      </c>
    </row>
    <row r="1419" spans="1:7">
      <c r="A1419" s="324" t="s">
        <v>2345</v>
      </c>
      <c r="B1419" s="325"/>
      <c r="C1419" s="324" t="s">
        <v>2346</v>
      </c>
      <c r="D1419" s="327" t="s">
        <v>22</v>
      </c>
      <c r="E1419" s="329">
        <v>477.38</v>
      </c>
      <c r="F1419" s="329">
        <v>39.869999999999997</v>
      </c>
      <c r="G1419" s="329">
        <v>517.25</v>
      </c>
    </row>
    <row r="1420" spans="1:7">
      <c r="A1420" s="324" t="s">
        <v>2347</v>
      </c>
      <c r="B1420" s="325"/>
      <c r="C1420" s="324" t="s">
        <v>2348</v>
      </c>
      <c r="D1420" s="327" t="s">
        <v>22</v>
      </c>
      <c r="E1420" s="329">
        <v>589.67999999999995</v>
      </c>
      <c r="F1420" s="329">
        <v>39.869999999999997</v>
      </c>
      <c r="G1420" s="329">
        <v>629.54999999999995</v>
      </c>
    </row>
    <row r="1421" spans="1:7">
      <c r="A1421" s="324" t="s">
        <v>2349</v>
      </c>
      <c r="B1421" s="325"/>
      <c r="C1421" s="324" t="s">
        <v>2350</v>
      </c>
      <c r="D1421" s="327" t="s">
        <v>22</v>
      </c>
      <c r="E1421" s="329">
        <v>622.29999999999995</v>
      </c>
      <c r="F1421" s="329">
        <v>29.9</v>
      </c>
      <c r="G1421" s="329">
        <v>652.20000000000005</v>
      </c>
    </row>
    <row r="1422" spans="1:7">
      <c r="A1422" s="324" t="s">
        <v>2351</v>
      </c>
      <c r="B1422" s="325"/>
      <c r="C1422" s="324" t="s">
        <v>2352</v>
      </c>
      <c r="D1422" s="327" t="s">
        <v>22</v>
      </c>
      <c r="E1422" s="329">
        <v>602.61</v>
      </c>
      <c r="F1422" s="329">
        <v>29.9</v>
      </c>
      <c r="G1422" s="329">
        <v>632.51</v>
      </c>
    </row>
    <row r="1423" spans="1:7" ht="25.5">
      <c r="A1423" s="324" t="s">
        <v>2353</v>
      </c>
      <c r="B1423" s="325"/>
      <c r="C1423" s="324" t="s">
        <v>2354</v>
      </c>
      <c r="D1423" s="327" t="s">
        <v>22</v>
      </c>
      <c r="E1423" s="329">
        <v>620</v>
      </c>
      <c r="F1423" s="329">
        <v>29.9</v>
      </c>
      <c r="G1423" s="329">
        <v>649.9</v>
      </c>
    </row>
    <row r="1424" spans="1:7">
      <c r="A1424" s="324" t="s">
        <v>2355</v>
      </c>
      <c r="B1424" s="325"/>
      <c r="C1424" s="324" t="s">
        <v>2356</v>
      </c>
      <c r="D1424" s="327" t="s">
        <v>22</v>
      </c>
      <c r="E1424" s="329">
        <v>656.72</v>
      </c>
      <c r="F1424" s="329">
        <v>0</v>
      </c>
      <c r="G1424" s="329">
        <v>656.72</v>
      </c>
    </row>
    <row r="1425" spans="1:7" ht="25.5">
      <c r="A1425" s="324" t="s">
        <v>2357</v>
      </c>
      <c r="B1425" s="325"/>
      <c r="C1425" s="324" t="s">
        <v>2358</v>
      </c>
      <c r="D1425" s="327" t="s">
        <v>22</v>
      </c>
      <c r="E1425" s="329">
        <v>617.55999999999995</v>
      </c>
      <c r="F1425" s="329">
        <v>0</v>
      </c>
      <c r="G1425" s="329">
        <v>617.55999999999995</v>
      </c>
    </row>
    <row r="1426" spans="1:7" ht="25.5">
      <c r="A1426" s="324" t="s">
        <v>2359</v>
      </c>
      <c r="B1426" s="325"/>
      <c r="C1426" s="324" t="s">
        <v>2360</v>
      </c>
      <c r="D1426" s="327" t="s">
        <v>22</v>
      </c>
      <c r="E1426" s="329">
        <v>539.54</v>
      </c>
      <c r="F1426" s="329">
        <v>0</v>
      </c>
      <c r="G1426" s="329">
        <v>539.54</v>
      </c>
    </row>
    <row r="1427" spans="1:7" ht="25.5">
      <c r="A1427" s="324" t="s">
        <v>2361</v>
      </c>
      <c r="B1427" s="325"/>
      <c r="C1427" s="324" t="s">
        <v>2362</v>
      </c>
      <c r="D1427" s="327" t="s">
        <v>22</v>
      </c>
      <c r="E1427" s="329">
        <v>460</v>
      </c>
      <c r="F1427" s="329">
        <v>0</v>
      </c>
      <c r="G1427" s="329">
        <v>460</v>
      </c>
    </row>
    <row r="1428" spans="1:7" ht="25.5">
      <c r="A1428" s="324" t="s">
        <v>2363</v>
      </c>
      <c r="B1428" s="325"/>
      <c r="C1428" s="324" t="s">
        <v>2364</v>
      </c>
      <c r="D1428" s="327" t="s">
        <v>22</v>
      </c>
      <c r="E1428" s="329">
        <v>402.36</v>
      </c>
      <c r="F1428" s="329">
        <v>51.88</v>
      </c>
      <c r="G1428" s="329">
        <v>454.24</v>
      </c>
    </row>
    <row r="1429" spans="1:7" ht="25.5">
      <c r="A1429" s="324" t="s">
        <v>2365</v>
      </c>
      <c r="B1429" s="325"/>
      <c r="C1429" s="324" t="s">
        <v>2366</v>
      </c>
      <c r="D1429" s="327" t="s">
        <v>22</v>
      </c>
      <c r="E1429" s="329">
        <v>462.36</v>
      </c>
      <c r="F1429" s="329">
        <v>51.88</v>
      </c>
      <c r="G1429" s="329">
        <v>514.24</v>
      </c>
    </row>
    <row r="1430" spans="1:7" ht="25.5">
      <c r="A1430" s="324" t="s">
        <v>2367</v>
      </c>
      <c r="B1430" s="325"/>
      <c r="C1430" s="324" t="s">
        <v>2368</v>
      </c>
      <c r="D1430" s="327" t="s">
        <v>22</v>
      </c>
      <c r="E1430" s="329">
        <v>405.12</v>
      </c>
      <c r="F1430" s="329">
        <v>51.88</v>
      </c>
      <c r="G1430" s="329">
        <v>457</v>
      </c>
    </row>
    <row r="1431" spans="1:7" ht="25.5">
      <c r="A1431" s="324" t="s">
        <v>2369</v>
      </c>
      <c r="B1431" s="325"/>
      <c r="C1431" s="324" t="s">
        <v>2370</v>
      </c>
      <c r="D1431" s="327" t="s">
        <v>22</v>
      </c>
      <c r="E1431" s="329">
        <v>477.36</v>
      </c>
      <c r="F1431" s="329">
        <v>51.88</v>
      </c>
      <c r="G1431" s="329">
        <v>529.24</v>
      </c>
    </row>
    <row r="1432" spans="1:7">
      <c r="A1432" s="330" t="s">
        <v>2371</v>
      </c>
      <c r="B1432" s="331" t="s">
        <v>2372</v>
      </c>
      <c r="C1432" s="330"/>
      <c r="D1432" s="332"/>
      <c r="E1432" s="333"/>
      <c r="F1432" s="333"/>
      <c r="G1432" s="333"/>
    </row>
    <row r="1433" spans="1:7" ht="25.5">
      <c r="A1433" s="324" t="s">
        <v>2373</v>
      </c>
      <c r="B1433" s="325"/>
      <c r="C1433" s="324" t="s">
        <v>2374</v>
      </c>
      <c r="D1433" s="327" t="s">
        <v>22</v>
      </c>
      <c r="E1433" s="329">
        <v>506.69</v>
      </c>
      <c r="F1433" s="329">
        <v>103.74</v>
      </c>
      <c r="G1433" s="329">
        <v>610.42999999999995</v>
      </c>
    </row>
    <row r="1434" spans="1:7" ht="25.5">
      <c r="A1434" s="324" t="s">
        <v>2375</v>
      </c>
      <c r="B1434" s="325"/>
      <c r="C1434" s="324" t="s">
        <v>13523</v>
      </c>
      <c r="D1434" s="327" t="s">
        <v>22</v>
      </c>
      <c r="E1434" s="329">
        <v>649.11</v>
      </c>
      <c r="F1434" s="329">
        <v>103.74</v>
      </c>
      <c r="G1434" s="329">
        <v>752.85</v>
      </c>
    </row>
    <row r="1435" spans="1:7" ht="25.5">
      <c r="A1435" s="324" t="s">
        <v>2376</v>
      </c>
      <c r="B1435" s="325"/>
      <c r="C1435" s="324" t="s">
        <v>2377</v>
      </c>
      <c r="D1435" s="327" t="s">
        <v>22</v>
      </c>
      <c r="E1435" s="329">
        <v>717.74</v>
      </c>
      <c r="F1435" s="329">
        <v>103.74</v>
      </c>
      <c r="G1435" s="329">
        <v>821.48</v>
      </c>
    </row>
    <row r="1436" spans="1:7" ht="25.5">
      <c r="A1436" s="324" t="s">
        <v>2378</v>
      </c>
      <c r="B1436" s="325"/>
      <c r="C1436" s="324" t="s">
        <v>2379</v>
      </c>
      <c r="D1436" s="327" t="s">
        <v>22</v>
      </c>
      <c r="E1436" s="329">
        <v>472.27</v>
      </c>
      <c r="F1436" s="329">
        <v>103.74</v>
      </c>
      <c r="G1436" s="329">
        <v>576.01</v>
      </c>
    </row>
    <row r="1437" spans="1:7">
      <c r="A1437" s="324" t="s">
        <v>2380</v>
      </c>
      <c r="B1437" s="325"/>
      <c r="C1437" s="324" t="s">
        <v>2381</v>
      </c>
      <c r="D1437" s="327" t="s">
        <v>22</v>
      </c>
      <c r="E1437" s="329">
        <v>577.26</v>
      </c>
      <c r="F1437" s="329">
        <v>103.74</v>
      </c>
      <c r="G1437" s="329">
        <v>681</v>
      </c>
    </row>
    <row r="1438" spans="1:7" ht="25.5">
      <c r="A1438" s="324" t="s">
        <v>2382</v>
      </c>
      <c r="B1438" s="325"/>
      <c r="C1438" s="324" t="s">
        <v>2383</v>
      </c>
      <c r="D1438" s="327" t="s">
        <v>22</v>
      </c>
      <c r="E1438" s="329">
        <v>399.86</v>
      </c>
      <c r="F1438" s="329">
        <v>103.74</v>
      </c>
      <c r="G1438" s="329">
        <v>503.6</v>
      </c>
    </row>
    <row r="1439" spans="1:7" ht="25.5">
      <c r="A1439" s="324" t="s">
        <v>2384</v>
      </c>
      <c r="B1439" s="325"/>
      <c r="C1439" s="324" t="s">
        <v>2385</v>
      </c>
      <c r="D1439" s="327" t="s">
        <v>22</v>
      </c>
      <c r="E1439" s="329">
        <v>694.23</v>
      </c>
      <c r="F1439" s="329">
        <v>103.74</v>
      </c>
      <c r="G1439" s="329">
        <v>797.97</v>
      </c>
    </row>
    <row r="1440" spans="1:7" ht="25.5">
      <c r="A1440" s="324" t="s">
        <v>13982</v>
      </c>
      <c r="B1440" s="325"/>
      <c r="C1440" s="324" t="s">
        <v>14674</v>
      </c>
      <c r="D1440" s="327" t="s">
        <v>22</v>
      </c>
      <c r="E1440" s="329">
        <v>526.4</v>
      </c>
      <c r="F1440" s="329">
        <v>103.74</v>
      </c>
      <c r="G1440" s="329">
        <v>630.14</v>
      </c>
    </row>
    <row r="1441" spans="1:7" ht="25.5">
      <c r="A1441" s="324" t="s">
        <v>13983</v>
      </c>
      <c r="B1441" s="325"/>
      <c r="C1441" s="324" t="s">
        <v>14226</v>
      </c>
      <c r="D1441" s="327" t="s">
        <v>22</v>
      </c>
      <c r="E1441" s="329">
        <v>783.92</v>
      </c>
      <c r="F1441" s="329">
        <v>103.74</v>
      </c>
      <c r="G1441" s="329">
        <v>887.66</v>
      </c>
    </row>
    <row r="1442" spans="1:7" ht="25.5">
      <c r="A1442" s="324" t="s">
        <v>2386</v>
      </c>
      <c r="B1442" s="325"/>
      <c r="C1442" s="324" t="s">
        <v>2387</v>
      </c>
      <c r="D1442" s="327" t="s">
        <v>22</v>
      </c>
      <c r="E1442" s="329">
        <v>652.36</v>
      </c>
      <c r="F1442" s="329">
        <v>51.88</v>
      </c>
      <c r="G1442" s="329">
        <v>704.24</v>
      </c>
    </row>
    <row r="1443" spans="1:7" ht="25.5">
      <c r="A1443" s="324" t="s">
        <v>2388</v>
      </c>
      <c r="B1443" s="325"/>
      <c r="C1443" s="324" t="s">
        <v>2389</v>
      </c>
      <c r="D1443" s="327" t="s">
        <v>22</v>
      </c>
      <c r="E1443" s="329">
        <v>652.36</v>
      </c>
      <c r="F1443" s="329">
        <v>51.88</v>
      </c>
      <c r="G1443" s="329">
        <v>704.24</v>
      </c>
    </row>
    <row r="1444" spans="1:7" ht="25.5">
      <c r="A1444" s="324" t="s">
        <v>2390</v>
      </c>
      <c r="B1444" s="325"/>
      <c r="C1444" s="324" t="s">
        <v>2391</v>
      </c>
      <c r="D1444" s="327" t="s">
        <v>22</v>
      </c>
      <c r="E1444" s="329">
        <v>663.26</v>
      </c>
      <c r="F1444" s="329">
        <v>51.88</v>
      </c>
      <c r="G1444" s="329">
        <v>715.14</v>
      </c>
    </row>
    <row r="1445" spans="1:7" ht="25.5">
      <c r="A1445" s="324" t="s">
        <v>2392</v>
      </c>
      <c r="B1445" s="325"/>
      <c r="C1445" s="324" t="s">
        <v>2393</v>
      </c>
      <c r="D1445" s="327" t="s">
        <v>22</v>
      </c>
      <c r="E1445" s="329">
        <v>569.85</v>
      </c>
      <c r="F1445" s="329">
        <v>51.88</v>
      </c>
      <c r="G1445" s="329">
        <v>621.73</v>
      </c>
    </row>
    <row r="1446" spans="1:7" ht="25.5">
      <c r="A1446" s="324" t="s">
        <v>2394</v>
      </c>
      <c r="B1446" s="325"/>
      <c r="C1446" s="324" t="s">
        <v>2395</v>
      </c>
      <c r="D1446" s="327" t="s">
        <v>22</v>
      </c>
      <c r="E1446" s="329">
        <v>706.67</v>
      </c>
      <c r="F1446" s="329">
        <v>103.74</v>
      </c>
      <c r="G1446" s="329">
        <v>810.41</v>
      </c>
    </row>
    <row r="1447" spans="1:7" ht="25.5">
      <c r="A1447" s="324" t="s">
        <v>7259</v>
      </c>
      <c r="B1447" s="325"/>
      <c r="C1447" s="324" t="s">
        <v>7260</v>
      </c>
      <c r="D1447" s="327" t="s">
        <v>22</v>
      </c>
      <c r="E1447" s="329">
        <v>803.05</v>
      </c>
      <c r="F1447" s="329">
        <v>103.74</v>
      </c>
      <c r="G1447" s="329">
        <v>906.79</v>
      </c>
    </row>
    <row r="1448" spans="1:7">
      <c r="A1448" s="330" t="s">
        <v>2396</v>
      </c>
      <c r="B1448" s="331" t="s">
        <v>2397</v>
      </c>
      <c r="C1448" s="330"/>
      <c r="D1448" s="332"/>
      <c r="E1448" s="333"/>
      <c r="F1448" s="333"/>
      <c r="G1448" s="333"/>
    </row>
    <row r="1449" spans="1:7">
      <c r="A1449" s="324" t="s">
        <v>2398</v>
      </c>
      <c r="B1449" s="325"/>
      <c r="C1449" s="324" t="s">
        <v>2399</v>
      </c>
      <c r="D1449" s="327" t="s">
        <v>22</v>
      </c>
      <c r="E1449" s="329">
        <v>716.56</v>
      </c>
      <c r="F1449" s="329">
        <v>0</v>
      </c>
      <c r="G1449" s="329">
        <v>716.56</v>
      </c>
    </row>
    <row r="1450" spans="1:7">
      <c r="A1450" s="330" t="s">
        <v>2400</v>
      </c>
      <c r="B1450" s="331" t="s">
        <v>2401</v>
      </c>
      <c r="C1450" s="330"/>
      <c r="D1450" s="332"/>
      <c r="E1450" s="333"/>
      <c r="F1450" s="333"/>
      <c r="G1450" s="333"/>
    </row>
    <row r="1451" spans="1:7" ht="38.25">
      <c r="A1451" s="324" t="s">
        <v>2402</v>
      </c>
      <c r="B1451" s="325"/>
      <c r="C1451" s="324" t="s">
        <v>13984</v>
      </c>
      <c r="D1451" s="327" t="s">
        <v>22</v>
      </c>
      <c r="E1451" s="329">
        <v>156.91999999999999</v>
      </c>
      <c r="F1451" s="329">
        <v>0</v>
      </c>
      <c r="G1451" s="329">
        <v>156.91999999999999</v>
      </c>
    </row>
    <row r="1452" spans="1:7">
      <c r="A1452" s="334" t="s">
        <v>2403</v>
      </c>
      <c r="B1452" s="334" t="s">
        <v>2404</v>
      </c>
      <c r="C1452" s="335"/>
      <c r="D1452" s="336"/>
      <c r="E1452" s="337"/>
      <c r="F1452" s="337"/>
      <c r="G1452" s="337"/>
    </row>
    <row r="1453" spans="1:7">
      <c r="A1453" s="315" t="s">
        <v>2405</v>
      </c>
      <c r="B1453" s="315" t="s">
        <v>2406</v>
      </c>
      <c r="C1453" s="316"/>
      <c r="D1453" s="338"/>
      <c r="E1453" s="339"/>
      <c r="F1453" s="339"/>
      <c r="G1453" s="339"/>
    </row>
    <row r="1454" spans="1:7">
      <c r="A1454" s="324" t="s">
        <v>2407</v>
      </c>
      <c r="B1454" s="325"/>
      <c r="C1454" s="324" t="s">
        <v>2408</v>
      </c>
      <c r="D1454" s="327" t="s">
        <v>22</v>
      </c>
      <c r="E1454" s="329">
        <v>62.65</v>
      </c>
      <c r="F1454" s="329">
        <v>22.74</v>
      </c>
      <c r="G1454" s="329">
        <v>85.39</v>
      </c>
    </row>
    <row r="1455" spans="1:7">
      <c r="A1455" s="324" t="s">
        <v>2409</v>
      </c>
      <c r="B1455" s="325"/>
      <c r="C1455" s="324" t="s">
        <v>2410</v>
      </c>
      <c r="D1455" s="327" t="s">
        <v>22</v>
      </c>
      <c r="E1455" s="329">
        <v>76.08</v>
      </c>
      <c r="F1455" s="329">
        <v>22.74</v>
      </c>
      <c r="G1455" s="329">
        <v>98.82</v>
      </c>
    </row>
    <row r="1456" spans="1:7">
      <c r="A1456" s="324" t="s">
        <v>2411</v>
      </c>
      <c r="B1456" s="325"/>
      <c r="C1456" s="324" t="s">
        <v>2412</v>
      </c>
      <c r="D1456" s="327" t="s">
        <v>22</v>
      </c>
      <c r="E1456" s="329">
        <v>87.66</v>
      </c>
      <c r="F1456" s="329">
        <v>22.74</v>
      </c>
      <c r="G1456" s="329">
        <v>110.4</v>
      </c>
    </row>
    <row r="1457" spans="1:7">
      <c r="A1457" s="324" t="s">
        <v>2413</v>
      </c>
      <c r="B1457" s="325"/>
      <c r="C1457" s="324" t="s">
        <v>2414</v>
      </c>
      <c r="D1457" s="327" t="s">
        <v>22</v>
      </c>
      <c r="E1457" s="329">
        <v>117.01</v>
      </c>
      <c r="F1457" s="329">
        <v>22.74</v>
      </c>
      <c r="G1457" s="329">
        <v>139.75</v>
      </c>
    </row>
    <row r="1458" spans="1:7">
      <c r="A1458" s="324" t="s">
        <v>2415</v>
      </c>
      <c r="B1458" s="325"/>
      <c r="C1458" s="324" t="s">
        <v>2416</v>
      </c>
      <c r="D1458" s="327" t="s">
        <v>22</v>
      </c>
      <c r="E1458" s="329">
        <v>308.74</v>
      </c>
      <c r="F1458" s="329">
        <v>22.74</v>
      </c>
      <c r="G1458" s="329">
        <v>331.48</v>
      </c>
    </row>
    <row r="1459" spans="1:7">
      <c r="A1459" s="324" t="s">
        <v>2417</v>
      </c>
      <c r="B1459" s="325"/>
      <c r="C1459" s="324" t="s">
        <v>2418</v>
      </c>
      <c r="D1459" s="327" t="s">
        <v>22</v>
      </c>
      <c r="E1459" s="329">
        <v>521.72</v>
      </c>
      <c r="F1459" s="329">
        <v>22.74</v>
      </c>
      <c r="G1459" s="329">
        <v>544.46</v>
      </c>
    </row>
    <row r="1460" spans="1:7">
      <c r="A1460" s="324" t="s">
        <v>2419</v>
      </c>
      <c r="B1460" s="325"/>
      <c r="C1460" s="324" t="s">
        <v>2420</v>
      </c>
      <c r="D1460" s="327" t="s">
        <v>22</v>
      </c>
      <c r="E1460" s="329">
        <v>378.17</v>
      </c>
      <c r="F1460" s="329">
        <v>22.74</v>
      </c>
      <c r="G1460" s="329">
        <v>400.91</v>
      </c>
    </row>
    <row r="1461" spans="1:7">
      <c r="A1461" s="324" t="s">
        <v>2421</v>
      </c>
      <c r="B1461" s="325"/>
      <c r="C1461" s="324" t="s">
        <v>2422</v>
      </c>
      <c r="D1461" s="327" t="s">
        <v>22</v>
      </c>
      <c r="E1461" s="329">
        <v>185.5</v>
      </c>
      <c r="F1461" s="329">
        <v>22.74</v>
      </c>
      <c r="G1461" s="329">
        <v>208.24</v>
      </c>
    </row>
    <row r="1462" spans="1:7">
      <c r="A1462" s="324" t="s">
        <v>2423</v>
      </c>
      <c r="B1462" s="325"/>
      <c r="C1462" s="324" t="s">
        <v>2424</v>
      </c>
      <c r="D1462" s="327" t="s">
        <v>22</v>
      </c>
      <c r="E1462" s="329">
        <v>284.36</v>
      </c>
      <c r="F1462" s="329">
        <v>22.74</v>
      </c>
      <c r="G1462" s="329">
        <v>307.10000000000002</v>
      </c>
    </row>
    <row r="1463" spans="1:7">
      <c r="A1463" s="324" t="s">
        <v>2425</v>
      </c>
      <c r="B1463" s="325"/>
      <c r="C1463" s="324" t="s">
        <v>2426</v>
      </c>
      <c r="D1463" s="327" t="s">
        <v>22</v>
      </c>
      <c r="E1463" s="329">
        <v>306.81</v>
      </c>
      <c r="F1463" s="329">
        <v>22.74</v>
      </c>
      <c r="G1463" s="329">
        <v>329.55</v>
      </c>
    </row>
    <row r="1464" spans="1:7">
      <c r="A1464" s="324" t="s">
        <v>2427</v>
      </c>
      <c r="B1464" s="325"/>
      <c r="C1464" s="324" t="s">
        <v>2428</v>
      </c>
      <c r="D1464" s="327" t="s">
        <v>22</v>
      </c>
      <c r="E1464" s="329">
        <v>302.74</v>
      </c>
      <c r="F1464" s="329">
        <v>22.74</v>
      </c>
      <c r="G1464" s="329">
        <v>325.48</v>
      </c>
    </row>
    <row r="1465" spans="1:7">
      <c r="A1465" s="324" t="s">
        <v>2429</v>
      </c>
      <c r="B1465" s="325"/>
      <c r="C1465" s="324" t="s">
        <v>2430</v>
      </c>
      <c r="D1465" s="327" t="s">
        <v>22</v>
      </c>
      <c r="E1465" s="329">
        <v>75.56</v>
      </c>
      <c r="F1465" s="329">
        <v>22.74</v>
      </c>
      <c r="G1465" s="329">
        <v>98.3</v>
      </c>
    </row>
    <row r="1466" spans="1:7" ht="25.5">
      <c r="A1466" s="324" t="s">
        <v>13985</v>
      </c>
      <c r="B1466" s="325"/>
      <c r="C1466" s="324" t="s">
        <v>14227</v>
      </c>
      <c r="D1466" s="327" t="s">
        <v>22</v>
      </c>
      <c r="E1466" s="329">
        <v>2580.33</v>
      </c>
      <c r="F1466" s="329">
        <v>0</v>
      </c>
      <c r="G1466" s="329">
        <v>2580.33</v>
      </c>
    </row>
    <row r="1467" spans="1:7" ht="25.5">
      <c r="A1467" s="324" t="s">
        <v>2431</v>
      </c>
      <c r="B1467" s="325"/>
      <c r="C1467" s="324" t="s">
        <v>14228</v>
      </c>
      <c r="D1467" s="327" t="s">
        <v>22</v>
      </c>
      <c r="E1467" s="329">
        <v>4680</v>
      </c>
      <c r="F1467" s="329">
        <v>0</v>
      </c>
      <c r="G1467" s="329">
        <v>4680</v>
      </c>
    </row>
    <row r="1468" spans="1:7">
      <c r="A1468" s="330" t="s">
        <v>2432</v>
      </c>
      <c r="B1468" s="331" t="s">
        <v>7261</v>
      </c>
      <c r="C1468" s="330"/>
      <c r="D1468" s="332"/>
      <c r="E1468" s="333"/>
      <c r="F1468" s="333"/>
      <c r="G1468" s="333"/>
    </row>
    <row r="1469" spans="1:7">
      <c r="A1469" s="324" t="s">
        <v>2433</v>
      </c>
      <c r="B1469" s="325"/>
      <c r="C1469" s="324" t="s">
        <v>2434</v>
      </c>
      <c r="D1469" s="327" t="s">
        <v>22</v>
      </c>
      <c r="E1469" s="329">
        <v>166.51</v>
      </c>
      <c r="F1469" s="329">
        <v>0</v>
      </c>
      <c r="G1469" s="329">
        <v>166.51</v>
      </c>
    </row>
    <row r="1470" spans="1:7">
      <c r="A1470" s="324" t="s">
        <v>2435</v>
      </c>
      <c r="B1470" s="325"/>
      <c r="C1470" s="324" t="s">
        <v>2436</v>
      </c>
      <c r="D1470" s="327" t="s">
        <v>22</v>
      </c>
      <c r="E1470" s="329">
        <v>176.6</v>
      </c>
      <c r="F1470" s="329">
        <v>0</v>
      </c>
      <c r="G1470" s="329">
        <v>176.6</v>
      </c>
    </row>
    <row r="1471" spans="1:7">
      <c r="A1471" s="324" t="s">
        <v>2437</v>
      </c>
      <c r="B1471" s="325"/>
      <c r="C1471" s="324" t="s">
        <v>2438</v>
      </c>
      <c r="D1471" s="327" t="s">
        <v>22</v>
      </c>
      <c r="E1471" s="329">
        <v>247.6</v>
      </c>
      <c r="F1471" s="329">
        <v>0</v>
      </c>
      <c r="G1471" s="329">
        <v>247.6</v>
      </c>
    </row>
    <row r="1472" spans="1:7">
      <c r="A1472" s="324" t="s">
        <v>2439</v>
      </c>
      <c r="B1472" s="325"/>
      <c r="C1472" s="324" t="s">
        <v>2440</v>
      </c>
      <c r="D1472" s="327" t="s">
        <v>22</v>
      </c>
      <c r="E1472" s="329">
        <v>234.06</v>
      </c>
      <c r="F1472" s="329">
        <v>0</v>
      </c>
      <c r="G1472" s="329">
        <v>234.06</v>
      </c>
    </row>
    <row r="1473" spans="1:7">
      <c r="A1473" s="324" t="s">
        <v>2441</v>
      </c>
      <c r="B1473" s="325"/>
      <c r="C1473" s="324" t="s">
        <v>2442</v>
      </c>
      <c r="D1473" s="327" t="s">
        <v>22</v>
      </c>
      <c r="E1473" s="329">
        <v>291.58</v>
      </c>
      <c r="F1473" s="329">
        <v>0</v>
      </c>
      <c r="G1473" s="329">
        <v>291.58</v>
      </c>
    </row>
    <row r="1474" spans="1:7">
      <c r="A1474" s="324" t="s">
        <v>2443</v>
      </c>
      <c r="B1474" s="325"/>
      <c r="C1474" s="324" t="s">
        <v>2444</v>
      </c>
      <c r="D1474" s="327" t="s">
        <v>22</v>
      </c>
      <c r="E1474" s="329">
        <v>360.96</v>
      </c>
      <c r="F1474" s="329">
        <v>0</v>
      </c>
      <c r="G1474" s="329">
        <v>360.96</v>
      </c>
    </row>
    <row r="1475" spans="1:7">
      <c r="A1475" s="324" t="s">
        <v>2445</v>
      </c>
      <c r="B1475" s="325"/>
      <c r="C1475" s="324" t="s">
        <v>2446</v>
      </c>
      <c r="D1475" s="327" t="s">
        <v>22</v>
      </c>
      <c r="E1475" s="329">
        <v>507.11</v>
      </c>
      <c r="F1475" s="329">
        <v>0</v>
      </c>
      <c r="G1475" s="329">
        <v>507.11</v>
      </c>
    </row>
    <row r="1476" spans="1:7">
      <c r="A1476" s="324" t="s">
        <v>2447</v>
      </c>
      <c r="B1476" s="325"/>
      <c r="C1476" s="324" t="s">
        <v>2448</v>
      </c>
      <c r="D1476" s="327" t="s">
        <v>22</v>
      </c>
      <c r="E1476" s="329">
        <v>415.76</v>
      </c>
      <c r="F1476" s="329">
        <v>0</v>
      </c>
      <c r="G1476" s="329">
        <v>415.76</v>
      </c>
    </row>
    <row r="1477" spans="1:7">
      <c r="A1477" s="330" t="s">
        <v>2449</v>
      </c>
      <c r="B1477" s="331" t="s">
        <v>7262</v>
      </c>
      <c r="C1477" s="330"/>
      <c r="D1477" s="332"/>
      <c r="E1477" s="333"/>
      <c r="F1477" s="333"/>
      <c r="G1477" s="333"/>
    </row>
    <row r="1478" spans="1:7">
      <c r="A1478" s="324" t="s">
        <v>2450</v>
      </c>
      <c r="B1478" s="325"/>
      <c r="C1478" s="324" t="s">
        <v>2451</v>
      </c>
      <c r="D1478" s="327" t="s">
        <v>22</v>
      </c>
      <c r="E1478" s="329">
        <v>456.76</v>
      </c>
      <c r="F1478" s="329">
        <v>0</v>
      </c>
      <c r="G1478" s="329">
        <v>456.76</v>
      </c>
    </row>
    <row r="1479" spans="1:7">
      <c r="A1479" s="324" t="s">
        <v>2452</v>
      </c>
      <c r="B1479" s="325"/>
      <c r="C1479" s="324" t="s">
        <v>2453</v>
      </c>
      <c r="D1479" s="327" t="s">
        <v>22</v>
      </c>
      <c r="E1479" s="329">
        <v>898.32</v>
      </c>
      <c r="F1479" s="329">
        <v>0</v>
      </c>
      <c r="G1479" s="329">
        <v>898.32</v>
      </c>
    </row>
    <row r="1480" spans="1:7">
      <c r="A1480" s="324" t="s">
        <v>2454</v>
      </c>
      <c r="B1480" s="325"/>
      <c r="C1480" s="324" t="s">
        <v>2455</v>
      </c>
      <c r="D1480" s="327" t="s">
        <v>22</v>
      </c>
      <c r="E1480" s="329">
        <v>578.92999999999995</v>
      </c>
      <c r="F1480" s="329">
        <v>0</v>
      </c>
      <c r="G1480" s="329">
        <v>578.92999999999995</v>
      </c>
    </row>
    <row r="1481" spans="1:7" ht="25.5">
      <c r="A1481" s="324" t="s">
        <v>2456</v>
      </c>
      <c r="B1481" s="325"/>
      <c r="C1481" s="324" t="s">
        <v>2457</v>
      </c>
      <c r="D1481" s="327" t="s">
        <v>22</v>
      </c>
      <c r="E1481" s="329">
        <v>1004.08</v>
      </c>
      <c r="F1481" s="329">
        <v>0</v>
      </c>
      <c r="G1481" s="329">
        <v>1004.08</v>
      </c>
    </row>
    <row r="1482" spans="1:7">
      <c r="A1482" s="330" t="s">
        <v>2458</v>
      </c>
      <c r="B1482" s="331" t="s">
        <v>2459</v>
      </c>
      <c r="C1482" s="330"/>
      <c r="D1482" s="332"/>
      <c r="E1482" s="333"/>
      <c r="F1482" s="333"/>
      <c r="G1482" s="333"/>
    </row>
    <row r="1483" spans="1:7" ht="25.5">
      <c r="A1483" s="324" t="s">
        <v>2460</v>
      </c>
      <c r="B1483" s="325"/>
      <c r="C1483" s="324" t="s">
        <v>14675</v>
      </c>
      <c r="D1483" s="327" t="s">
        <v>22</v>
      </c>
      <c r="E1483" s="329">
        <v>286</v>
      </c>
      <c r="F1483" s="329">
        <v>0</v>
      </c>
      <c r="G1483" s="329">
        <v>286</v>
      </c>
    </row>
    <row r="1484" spans="1:7" ht="25.5">
      <c r="A1484" s="324" t="s">
        <v>2461</v>
      </c>
      <c r="B1484" s="325"/>
      <c r="C1484" s="324" t="s">
        <v>2462</v>
      </c>
      <c r="D1484" s="327" t="s">
        <v>22</v>
      </c>
      <c r="E1484" s="329">
        <v>409.73</v>
      </c>
      <c r="F1484" s="329">
        <v>17.3</v>
      </c>
      <c r="G1484" s="329">
        <v>427.03</v>
      </c>
    </row>
    <row r="1485" spans="1:7">
      <c r="A1485" s="330" t="s">
        <v>2463</v>
      </c>
      <c r="B1485" s="331" t="s">
        <v>2464</v>
      </c>
      <c r="C1485" s="330"/>
      <c r="D1485" s="332"/>
      <c r="E1485" s="333"/>
      <c r="F1485" s="333"/>
      <c r="G1485" s="333"/>
    </row>
    <row r="1486" spans="1:7">
      <c r="A1486" s="324" t="s">
        <v>2465</v>
      </c>
      <c r="B1486" s="325"/>
      <c r="C1486" s="324" t="s">
        <v>2466</v>
      </c>
      <c r="D1486" s="327" t="s">
        <v>47</v>
      </c>
      <c r="E1486" s="329">
        <v>0.94</v>
      </c>
      <c r="F1486" s="329">
        <v>3.41</v>
      </c>
      <c r="G1486" s="329">
        <v>4.3499999999999996</v>
      </c>
    </row>
    <row r="1487" spans="1:7" ht="25.5">
      <c r="A1487" s="324" t="s">
        <v>2467</v>
      </c>
      <c r="B1487" s="325"/>
      <c r="C1487" s="324" t="s">
        <v>2468</v>
      </c>
      <c r="D1487" s="327" t="s">
        <v>22</v>
      </c>
      <c r="E1487" s="329">
        <v>4.68</v>
      </c>
      <c r="F1487" s="329">
        <v>45.48</v>
      </c>
      <c r="G1487" s="329">
        <v>50.16</v>
      </c>
    </row>
    <row r="1488" spans="1:7">
      <c r="A1488" s="334" t="s">
        <v>2469</v>
      </c>
      <c r="B1488" s="334" t="s">
        <v>2470</v>
      </c>
      <c r="C1488" s="335"/>
      <c r="D1488" s="336"/>
      <c r="E1488" s="337"/>
      <c r="F1488" s="337"/>
      <c r="G1488" s="337"/>
    </row>
    <row r="1489" spans="1:7">
      <c r="A1489" s="315" t="s">
        <v>2471</v>
      </c>
      <c r="B1489" s="315" t="s">
        <v>2472</v>
      </c>
      <c r="C1489" s="316"/>
      <c r="D1489" s="338"/>
      <c r="E1489" s="339"/>
      <c r="F1489" s="339"/>
      <c r="G1489" s="339"/>
    </row>
    <row r="1490" spans="1:7" ht="25.5">
      <c r="A1490" s="324" t="s">
        <v>13707</v>
      </c>
      <c r="B1490" s="325"/>
      <c r="C1490" s="324" t="s">
        <v>13708</v>
      </c>
      <c r="D1490" s="327" t="s">
        <v>22</v>
      </c>
      <c r="E1490" s="329">
        <v>373.64</v>
      </c>
      <c r="F1490" s="329">
        <v>79.86</v>
      </c>
      <c r="G1490" s="329">
        <v>453.5</v>
      </c>
    </row>
    <row r="1491" spans="1:7" ht="25.5">
      <c r="A1491" s="324" t="s">
        <v>13709</v>
      </c>
      <c r="B1491" s="325"/>
      <c r="C1491" s="324" t="s">
        <v>13710</v>
      </c>
      <c r="D1491" s="327" t="s">
        <v>22</v>
      </c>
      <c r="E1491" s="329">
        <v>333.72</v>
      </c>
      <c r="F1491" s="329">
        <v>79.86</v>
      </c>
      <c r="G1491" s="329">
        <v>413.58</v>
      </c>
    </row>
    <row r="1492" spans="1:7" ht="25.5">
      <c r="A1492" s="324" t="s">
        <v>13711</v>
      </c>
      <c r="B1492" s="325"/>
      <c r="C1492" s="324" t="s">
        <v>13712</v>
      </c>
      <c r="D1492" s="327" t="s">
        <v>22</v>
      </c>
      <c r="E1492" s="329">
        <v>561.76</v>
      </c>
      <c r="F1492" s="329">
        <v>79.86</v>
      </c>
      <c r="G1492" s="329">
        <v>641.62</v>
      </c>
    </row>
    <row r="1493" spans="1:7">
      <c r="A1493" s="324" t="s">
        <v>2473</v>
      </c>
      <c r="B1493" s="325"/>
      <c r="C1493" s="324" t="s">
        <v>2474</v>
      </c>
      <c r="D1493" s="327" t="s">
        <v>22</v>
      </c>
      <c r="E1493" s="329">
        <v>62.84</v>
      </c>
      <c r="F1493" s="329">
        <v>79.86</v>
      </c>
      <c r="G1493" s="329">
        <v>142.69999999999999</v>
      </c>
    </row>
    <row r="1494" spans="1:7" ht="25.5">
      <c r="A1494" s="330" t="s">
        <v>2475</v>
      </c>
      <c r="B1494" s="331" t="s">
        <v>2476</v>
      </c>
      <c r="C1494" s="330"/>
      <c r="D1494" s="332"/>
      <c r="E1494" s="333"/>
      <c r="F1494" s="333"/>
      <c r="G1494" s="333"/>
    </row>
    <row r="1495" spans="1:7" ht="25.5">
      <c r="A1495" s="324" t="s">
        <v>2477</v>
      </c>
      <c r="B1495" s="325"/>
      <c r="C1495" s="324" t="s">
        <v>2478</v>
      </c>
      <c r="D1495" s="327" t="s">
        <v>22</v>
      </c>
      <c r="E1495" s="329">
        <v>120.51</v>
      </c>
      <c r="F1495" s="329">
        <v>45.48</v>
      </c>
      <c r="G1495" s="329">
        <v>165.99</v>
      </c>
    </row>
    <row r="1496" spans="1:7" ht="25.5">
      <c r="A1496" s="330" t="s">
        <v>2479</v>
      </c>
      <c r="B1496" s="331" t="s">
        <v>13713</v>
      </c>
      <c r="C1496" s="330"/>
      <c r="D1496" s="332"/>
      <c r="E1496" s="333"/>
      <c r="F1496" s="333"/>
      <c r="G1496" s="333"/>
    </row>
    <row r="1497" spans="1:7" ht="25.5">
      <c r="A1497" s="324" t="s">
        <v>14676</v>
      </c>
      <c r="B1497" s="325"/>
      <c r="C1497" s="324" t="s">
        <v>14677</v>
      </c>
      <c r="D1497" s="327" t="s">
        <v>22</v>
      </c>
      <c r="E1497" s="329">
        <v>1366.4</v>
      </c>
      <c r="F1497" s="329">
        <v>78.89</v>
      </c>
      <c r="G1497" s="329">
        <v>1445.29</v>
      </c>
    </row>
    <row r="1498" spans="1:7" ht="38.25">
      <c r="A1498" s="324" t="s">
        <v>2480</v>
      </c>
      <c r="B1498" s="325"/>
      <c r="C1498" s="324" t="s">
        <v>2481</v>
      </c>
      <c r="D1498" s="327" t="s">
        <v>47</v>
      </c>
      <c r="E1498" s="329">
        <v>220.09</v>
      </c>
      <c r="F1498" s="329">
        <v>63.81</v>
      </c>
      <c r="G1498" s="329">
        <v>283.89999999999998</v>
      </c>
    </row>
    <row r="1499" spans="1:7" ht="38.25">
      <c r="A1499" s="324" t="s">
        <v>2482</v>
      </c>
      <c r="B1499" s="325"/>
      <c r="C1499" s="324" t="s">
        <v>2483</v>
      </c>
      <c r="D1499" s="327" t="s">
        <v>47</v>
      </c>
      <c r="E1499" s="329">
        <v>28.38</v>
      </c>
      <c r="F1499" s="329">
        <v>20.75</v>
      </c>
      <c r="G1499" s="329">
        <v>49.13</v>
      </c>
    </row>
    <row r="1500" spans="1:7" ht="38.25">
      <c r="A1500" s="324" t="s">
        <v>7263</v>
      </c>
      <c r="B1500" s="325"/>
      <c r="C1500" s="324" t="s">
        <v>7264</v>
      </c>
      <c r="D1500" s="327" t="s">
        <v>47</v>
      </c>
      <c r="E1500" s="329">
        <v>69.05</v>
      </c>
      <c r="F1500" s="329">
        <v>9.5</v>
      </c>
      <c r="G1500" s="329">
        <v>78.55</v>
      </c>
    </row>
    <row r="1501" spans="1:7">
      <c r="A1501" s="324" t="s">
        <v>13986</v>
      </c>
      <c r="B1501" s="325"/>
      <c r="C1501" s="324" t="s">
        <v>13987</v>
      </c>
      <c r="D1501" s="327" t="s">
        <v>47</v>
      </c>
      <c r="E1501" s="329">
        <v>38.56</v>
      </c>
      <c r="F1501" s="329">
        <v>5.19</v>
      </c>
      <c r="G1501" s="329">
        <v>43.75</v>
      </c>
    </row>
    <row r="1502" spans="1:7" ht="38.25">
      <c r="A1502" s="324" t="s">
        <v>2484</v>
      </c>
      <c r="B1502" s="325"/>
      <c r="C1502" s="324" t="s">
        <v>2485</v>
      </c>
      <c r="D1502" s="327" t="s">
        <v>47</v>
      </c>
      <c r="E1502" s="329">
        <v>102.77</v>
      </c>
      <c r="F1502" s="329">
        <v>56.56</v>
      </c>
      <c r="G1502" s="329">
        <v>159.33000000000001</v>
      </c>
    </row>
    <row r="1503" spans="1:7" ht="38.25">
      <c r="A1503" s="324" t="s">
        <v>2486</v>
      </c>
      <c r="B1503" s="325"/>
      <c r="C1503" s="324" t="s">
        <v>2487</v>
      </c>
      <c r="D1503" s="327" t="s">
        <v>47</v>
      </c>
      <c r="E1503" s="329">
        <v>66.19</v>
      </c>
      <c r="F1503" s="329">
        <v>28.89</v>
      </c>
      <c r="G1503" s="329">
        <v>95.08</v>
      </c>
    </row>
    <row r="1504" spans="1:7">
      <c r="A1504" s="334" t="s">
        <v>2488</v>
      </c>
      <c r="B1504" s="334" t="s">
        <v>2489</v>
      </c>
      <c r="C1504" s="335"/>
      <c r="D1504" s="336"/>
      <c r="E1504" s="337"/>
      <c r="F1504" s="337"/>
      <c r="G1504" s="337"/>
    </row>
    <row r="1505" spans="1:7">
      <c r="A1505" s="315" t="s">
        <v>2490</v>
      </c>
      <c r="B1505" s="315" t="s">
        <v>2491</v>
      </c>
      <c r="C1505" s="316"/>
      <c r="D1505" s="338"/>
      <c r="E1505" s="339"/>
      <c r="F1505" s="339"/>
      <c r="G1505" s="339"/>
    </row>
    <row r="1506" spans="1:7" ht="25.5">
      <c r="A1506" s="324" t="s">
        <v>2492</v>
      </c>
      <c r="B1506" s="325"/>
      <c r="C1506" s="324" t="s">
        <v>13988</v>
      </c>
      <c r="D1506" s="327" t="s">
        <v>197</v>
      </c>
      <c r="E1506" s="329">
        <v>172.36</v>
      </c>
      <c r="F1506" s="329">
        <v>51.88</v>
      </c>
      <c r="G1506" s="329">
        <v>224.24</v>
      </c>
    </row>
    <row r="1507" spans="1:7" ht="25.5">
      <c r="A1507" s="324" t="s">
        <v>2493</v>
      </c>
      <c r="B1507" s="325"/>
      <c r="C1507" s="324" t="s">
        <v>13989</v>
      </c>
      <c r="D1507" s="327" t="s">
        <v>197</v>
      </c>
      <c r="E1507" s="329">
        <v>385.12</v>
      </c>
      <c r="F1507" s="329">
        <v>69.16</v>
      </c>
      <c r="G1507" s="329">
        <v>454.28</v>
      </c>
    </row>
    <row r="1508" spans="1:7" ht="25.5">
      <c r="A1508" s="324" t="s">
        <v>2494</v>
      </c>
      <c r="B1508" s="325"/>
      <c r="C1508" s="324" t="s">
        <v>13990</v>
      </c>
      <c r="D1508" s="327" t="s">
        <v>197</v>
      </c>
      <c r="E1508" s="329">
        <v>128.12</v>
      </c>
      <c r="F1508" s="329">
        <v>51.88</v>
      </c>
      <c r="G1508" s="329">
        <v>180</v>
      </c>
    </row>
    <row r="1509" spans="1:7" ht="25.5">
      <c r="A1509" s="324" t="s">
        <v>2495</v>
      </c>
      <c r="B1509" s="325"/>
      <c r="C1509" s="324" t="s">
        <v>14229</v>
      </c>
      <c r="D1509" s="327" t="s">
        <v>197</v>
      </c>
      <c r="E1509" s="329">
        <v>319.7</v>
      </c>
      <c r="F1509" s="329">
        <v>69.16</v>
      </c>
      <c r="G1509" s="329">
        <v>388.86</v>
      </c>
    </row>
    <row r="1510" spans="1:7" ht="25.5">
      <c r="A1510" s="324" t="s">
        <v>2496</v>
      </c>
      <c r="B1510" s="325"/>
      <c r="C1510" s="324" t="s">
        <v>2497</v>
      </c>
      <c r="D1510" s="327" t="s">
        <v>197</v>
      </c>
      <c r="E1510" s="329">
        <v>108.02</v>
      </c>
      <c r="F1510" s="329">
        <v>51.88</v>
      </c>
      <c r="G1510" s="329">
        <v>159.9</v>
      </c>
    </row>
    <row r="1511" spans="1:7" ht="25.5">
      <c r="A1511" s="324" t="s">
        <v>2498</v>
      </c>
      <c r="B1511" s="325"/>
      <c r="C1511" s="324" t="s">
        <v>2499</v>
      </c>
      <c r="D1511" s="327" t="s">
        <v>197</v>
      </c>
      <c r="E1511" s="329">
        <v>158.72999999999999</v>
      </c>
      <c r="F1511" s="329">
        <v>0</v>
      </c>
      <c r="G1511" s="329">
        <v>158.72999999999999</v>
      </c>
    </row>
    <row r="1512" spans="1:7" ht="25.5">
      <c r="A1512" s="324" t="s">
        <v>2500</v>
      </c>
      <c r="B1512" s="325"/>
      <c r="C1512" s="324" t="s">
        <v>2501</v>
      </c>
      <c r="D1512" s="327" t="s">
        <v>197</v>
      </c>
      <c r="E1512" s="329">
        <v>243.1</v>
      </c>
      <c r="F1512" s="329">
        <v>0</v>
      </c>
      <c r="G1512" s="329">
        <v>243.1</v>
      </c>
    </row>
    <row r="1513" spans="1:7" ht="25.5">
      <c r="A1513" s="324" t="s">
        <v>2502</v>
      </c>
      <c r="B1513" s="325"/>
      <c r="C1513" s="324" t="s">
        <v>2503</v>
      </c>
      <c r="D1513" s="327" t="s">
        <v>4</v>
      </c>
      <c r="E1513" s="329">
        <v>212.38</v>
      </c>
      <c r="F1513" s="329">
        <v>57.52</v>
      </c>
      <c r="G1513" s="329">
        <v>269.89999999999998</v>
      </c>
    </row>
    <row r="1514" spans="1:7" ht="25.5">
      <c r="A1514" s="324" t="s">
        <v>2504</v>
      </c>
      <c r="B1514" s="325"/>
      <c r="C1514" s="324" t="s">
        <v>2505</v>
      </c>
      <c r="D1514" s="327" t="s">
        <v>197</v>
      </c>
      <c r="E1514" s="329">
        <v>322.20999999999998</v>
      </c>
      <c r="F1514" s="329">
        <v>57.52</v>
      </c>
      <c r="G1514" s="329">
        <v>379.73</v>
      </c>
    </row>
    <row r="1515" spans="1:7" ht="25.5">
      <c r="A1515" s="324" t="s">
        <v>2506</v>
      </c>
      <c r="B1515" s="325"/>
      <c r="C1515" s="324" t="s">
        <v>2507</v>
      </c>
      <c r="D1515" s="327" t="s">
        <v>4</v>
      </c>
      <c r="E1515" s="329">
        <v>188.23</v>
      </c>
      <c r="F1515" s="329">
        <v>16.22</v>
      </c>
      <c r="G1515" s="329">
        <v>204.45</v>
      </c>
    </row>
    <row r="1516" spans="1:7" ht="25.5">
      <c r="A1516" s="324" t="s">
        <v>2508</v>
      </c>
      <c r="B1516" s="325"/>
      <c r="C1516" s="324" t="s">
        <v>2509</v>
      </c>
      <c r="D1516" s="327" t="s">
        <v>4</v>
      </c>
      <c r="E1516" s="329">
        <v>205.41</v>
      </c>
      <c r="F1516" s="329">
        <v>16.22</v>
      </c>
      <c r="G1516" s="329">
        <v>221.63</v>
      </c>
    </row>
    <row r="1517" spans="1:7" ht="25.5">
      <c r="A1517" s="324" t="s">
        <v>2510</v>
      </c>
      <c r="B1517" s="325"/>
      <c r="C1517" s="324" t="s">
        <v>2511</v>
      </c>
      <c r="D1517" s="327" t="s">
        <v>4</v>
      </c>
      <c r="E1517" s="329">
        <v>2073.33</v>
      </c>
      <c r="F1517" s="329">
        <v>40.54</v>
      </c>
      <c r="G1517" s="329">
        <v>2113.87</v>
      </c>
    </row>
    <row r="1518" spans="1:7" ht="25.5">
      <c r="A1518" s="324" t="s">
        <v>2512</v>
      </c>
      <c r="B1518" s="325"/>
      <c r="C1518" s="324" t="s">
        <v>2513</v>
      </c>
      <c r="D1518" s="327" t="s">
        <v>4</v>
      </c>
      <c r="E1518" s="329">
        <v>188.87</v>
      </c>
      <c r="F1518" s="329">
        <v>30.41</v>
      </c>
      <c r="G1518" s="329">
        <v>219.28</v>
      </c>
    </row>
    <row r="1519" spans="1:7">
      <c r="A1519" s="324" t="s">
        <v>2514</v>
      </c>
      <c r="B1519" s="325"/>
      <c r="C1519" s="324" t="s">
        <v>2515</v>
      </c>
      <c r="D1519" s="327" t="s">
        <v>4</v>
      </c>
      <c r="E1519" s="329">
        <v>18.53</v>
      </c>
      <c r="F1519" s="329">
        <v>10.37</v>
      </c>
      <c r="G1519" s="329">
        <v>28.9</v>
      </c>
    </row>
    <row r="1520" spans="1:7" ht="25.5">
      <c r="A1520" s="324" t="s">
        <v>2516</v>
      </c>
      <c r="B1520" s="325"/>
      <c r="C1520" s="324" t="s">
        <v>2517</v>
      </c>
      <c r="D1520" s="327" t="s">
        <v>197</v>
      </c>
      <c r="E1520" s="329">
        <v>555.49</v>
      </c>
      <c r="F1520" s="329">
        <v>4.99</v>
      </c>
      <c r="G1520" s="329">
        <v>560.48</v>
      </c>
    </row>
    <row r="1521" spans="1:7" ht="38.25">
      <c r="A1521" s="324" t="s">
        <v>2518</v>
      </c>
      <c r="B1521" s="325"/>
      <c r="C1521" s="324" t="s">
        <v>2519</v>
      </c>
      <c r="D1521" s="327" t="s">
        <v>197</v>
      </c>
      <c r="E1521" s="329">
        <v>855.49</v>
      </c>
      <c r="F1521" s="329">
        <v>4.99</v>
      </c>
      <c r="G1521" s="329">
        <v>860.48</v>
      </c>
    </row>
    <row r="1522" spans="1:7" ht="25.5">
      <c r="A1522" s="324" t="s">
        <v>2520</v>
      </c>
      <c r="B1522" s="325"/>
      <c r="C1522" s="324" t="s">
        <v>2521</v>
      </c>
      <c r="D1522" s="327" t="s">
        <v>197</v>
      </c>
      <c r="E1522" s="329">
        <v>651.54</v>
      </c>
      <c r="F1522" s="329">
        <v>4.99</v>
      </c>
      <c r="G1522" s="329">
        <v>656.53</v>
      </c>
    </row>
    <row r="1523" spans="1:7" ht="25.5">
      <c r="A1523" s="324" t="s">
        <v>2522</v>
      </c>
      <c r="B1523" s="325"/>
      <c r="C1523" s="324" t="s">
        <v>2523</v>
      </c>
      <c r="D1523" s="327" t="s">
        <v>4</v>
      </c>
      <c r="E1523" s="329">
        <v>772.32</v>
      </c>
      <c r="F1523" s="329">
        <v>40.54</v>
      </c>
      <c r="G1523" s="329">
        <v>812.86</v>
      </c>
    </row>
    <row r="1524" spans="1:7" ht="38.25">
      <c r="A1524" s="324" t="s">
        <v>2524</v>
      </c>
      <c r="B1524" s="325"/>
      <c r="C1524" s="324" t="s">
        <v>2525</v>
      </c>
      <c r="D1524" s="327" t="s">
        <v>4</v>
      </c>
      <c r="E1524" s="329">
        <v>671.43</v>
      </c>
      <c r="F1524" s="329">
        <v>81.08</v>
      </c>
      <c r="G1524" s="329">
        <v>752.51</v>
      </c>
    </row>
    <row r="1525" spans="1:7" ht="25.5">
      <c r="A1525" s="324" t="s">
        <v>2526</v>
      </c>
      <c r="B1525" s="325"/>
      <c r="C1525" s="324" t="s">
        <v>2527</v>
      </c>
      <c r="D1525" s="327" t="s">
        <v>4</v>
      </c>
      <c r="E1525" s="329">
        <v>220.97</v>
      </c>
      <c r="F1525" s="329">
        <v>51.88</v>
      </c>
      <c r="G1525" s="329">
        <v>272.85000000000002</v>
      </c>
    </row>
    <row r="1526" spans="1:7">
      <c r="A1526" s="330" t="s">
        <v>2528</v>
      </c>
      <c r="B1526" s="331" t="s">
        <v>2529</v>
      </c>
      <c r="C1526" s="330"/>
      <c r="D1526" s="332"/>
      <c r="E1526" s="333"/>
      <c r="F1526" s="333"/>
      <c r="G1526" s="333"/>
    </row>
    <row r="1527" spans="1:7" ht="25.5">
      <c r="A1527" s="324" t="s">
        <v>2530</v>
      </c>
      <c r="B1527" s="325"/>
      <c r="C1527" s="324" t="s">
        <v>2531</v>
      </c>
      <c r="D1527" s="327" t="s">
        <v>4</v>
      </c>
      <c r="E1527" s="329">
        <v>14.29</v>
      </c>
      <c r="F1527" s="329">
        <v>0</v>
      </c>
      <c r="G1527" s="329">
        <v>14.29</v>
      </c>
    </row>
    <row r="1528" spans="1:7" ht="25.5">
      <c r="A1528" s="324" t="s">
        <v>2532</v>
      </c>
      <c r="B1528" s="325"/>
      <c r="C1528" s="324" t="s">
        <v>2533</v>
      </c>
      <c r="D1528" s="327" t="s">
        <v>4</v>
      </c>
      <c r="E1528" s="329">
        <v>20.350000000000001</v>
      </c>
      <c r="F1528" s="329">
        <v>0</v>
      </c>
      <c r="G1528" s="329">
        <v>20.350000000000001</v>
      </c>
    </row>
    <row r="1529" spans="1:7" ht="25.5">
      <c r="A1529" s="324" t="s">
        <v>2534</v>
      </c>
      <c r="B1529" s="325"/>
      <c r="C1529" s="324" t="s">
        <v>2535</v>
      </c>
      <c r="D1529" s="327" t="s">
        <v>4</v>
      </c>
      <c r="E1529" s="329">
        <v>33.130000000000003</v>
      </c>
      <c r="F1529" s="329">
        <v>0</v>
      </c>
      <c r="G1529" s="329">
        <v>33.130000000000003</v>
      </c>
    </row>
    <row r="1530" spans="1:7" ht="38.25">
      <c r="A1530" s="324" t="s">
        <v>2536</v>
      </c>
      <c r="B1530" s="325"/>
      <c r="C1530" s="324" t="s">
        <v>14230</v>
      </c>
      <c r="D1530" s="327" t="s">
        <v>4</v>
      </c>
      <c r="E1530" s="329">
        <v>114.16</v>
      </c>
      <c r="F1530" s="329">
        <v>0</v>
      </c>
      <c r="G1530" s="329">
        <v>114.16</v>
      </c>
    </row>
    <row r="1531" spans="1:7" ht="25.5">
      <c r="A1531" s="324" t="s">
        <v>2537</v>
      </c>
      <c r="B1531" s="325"/>
      <c r="C1531" s="324" t="s">
        <v>2538</v>
      </c>
      <c r="D1531" s="327" t="s">
        <v>4</v>
      </c>
      <c r="E1531" s="329">
        <v>53.66</v>
      </c>
      <c r="F1531" s="329">
        <v>0</v>
      </c>
      <c r="G1531" s="329">
        <v>53.66</v>
      </c>
    </row>
    <row r="1532" spans="1:7">
      <c r="A1532" s="330" t="s">
        <v>2539</v>
      </c>
      <c r="B1532" s="331" t="s">
        <v>2540</v>
      </c>
      <c r="C1532" s="330"/>
      <c r="D1532" s="332"/>
      <c r="E1532" s="333"/>
      <c r="F1532" s="333"/>
      <c r="G1532" s="333"/>
    </row>
    <row r="1533" spans="1:7">
      <c r="A1533" s="324" t="s">
        <v>2541</v>
      </c>
      <c r="B1533" s="325"/>
      <c r="C1533" s="324" t="s">
        <v>2542</v>
      </c>
      <c r="D1533" s="327" t="s">
        <v>4</v>
      </c>
      <c r="E1533" s="329">
        <v>0</v>
      </c>
      <c r="F1533" s="329">
        <v>51.88</v>
      </c>
      <c r="G1533" s="329">
        <v>51.88</v>
      </c>
    </row>
    <row r="1534" spans="1:7" ht="25.5">
      <c r="A1534" s="324" t="s">
        <v>2543</v>
      </c>
      <c r="B1534" s="325"/>
      <c r="C1534" s="324" t="s">
        <v>2544</v>
      </c>
      <c r="D1534" s="327" t="s">
        <v>4</v>
      </c>
      <c r="E1534" s="329">
        <v>620.38</v>
      </c>
      <c r="F1534" s="329">
        <v>40.54</v>
      </c>
      <c r="G1534" s="329">
        <v>660.92</v>
      </c>
    </row>
    <row r="1535" spans="1:7" ht="25.5">
      <c r="A1535" s="324" t="s">
        <v>2545</v>
      </c>
      <c r="B1535" s="325"/>
      <c r="C1535" s="324" t="s">
        <v>2546</v>
      </c>
      <c r="D1535" s="327" t="s">
        <v>4</v>
      </c>
      <c r="E1535" s="329">
        <v>0</v>
      </c>
      <c r="F1535" s="329">
        <v>44.62</v>
      </c>
      <c r="G1535" s="329">
        <v>44.62</v>
      </c>
    </row>
    <row r="1536" spans="1:7" ht="25.5">
      <c r="A1536" s="324" t="s">
        <v>2547</v>
      </c>
      <c r="B1536" s="325"/>
      <c r="C1536" s="324" t="s">
        <v>2548</v>
      </c>
      <c r="D1536" s="327" t="s">
        <v>197</v>
      </c>
      <c r="E1536" s="329">
        <v>989.19</v>
      </c>
      <c r="F1536" s="329">
        <v>52.7</v>
      </c>
      <c r="G1536" s="329">
        <v>1041.8900000000001</v>
      </c>
    </row>
    <row r="1537" spans="1:7">
      <c r="A1537" s="324" t="s">
        <v>2549</v>
      </c>
      <c r="B1537" s="325"/>
      <c r="C1537" s="324" t="s">
        <v>2550</v>
      </c>
      <c r="D1537" s="327" t="s">
        <v>4</v>
      </c>
      <c r="E1537" s="329">
        <v>0</v>
      </c>
      <c r="F1537" s="329">
        <v>5.87</v>
      </c>
      <c r="G1537" s="329">
        <v>5.87</v>
      </c>
    </row>
    <row r="1538" spans="1:7">
      <c r="A1538" s="324" t="s">
        <v>2551</v>
      </c>
      <c r="B1538" s="325"/>
      <c r="C1538" s="324" t="s">
        <v>2552</v>
      </c>
      <c r="D1538" s="327" t="s">
        <v>197</v>
      </c>
      <c r="E1538" s="329">
        <v>237.53</v>
      </c>
      <c r="F1538" s="329">
        <v>103.74</v>
      </c>
      <c r="G1538" s="329">
        <v>341.27</v>
      </c>
    </row>
    <row r="1539" spans="1:7" ht="25.5">
      <c r="A1539" s="324" t="s">
        <v>2553</v>
      </c>
      <c r="B1539" s="325"/>
      <c r="C1539" s="324" t="s">
        <v>2554</v>
      </c>
      <c r="D1539" s="327" t="s">
        <v>4</v>
      </c>
      <c r="E1539" s="329">
        <v>71.66</v>
      </c>
      <c r="F1539" s="329">
        <v>19.649999999999999</v>
      </c>
      <c r="G1539" s="329">
        <v>91.31</v>
      </c>
    </row>
    <row r="1540" spans="1:7" ht="25.5">
      <c r="A1540" s="324" t="s">
        <v>2555</v>
      </c>
      <c r="B1540" s="325"/>
      <c r="C1540" s="324" t="s">
        <v>2556</v>
      </c>
      <c r="D1540" s="327" t="s">
        <v>197</v>
      </c>
      <c r="E1540" s="329">
        <v>2476.48</v>
      </c>
      <c r="F1540" s="329">
        <v>121.62</v>
      </c>
      <c r="G1540" s="329">
        <v>2598.1</v>
      </c>
    </row>
    <row r="1541" spans="1:7" ht="25.5">
      <c r="A1541" s="324" t="s">
        <v>2557</v>
      </c>
      <c r="B1541" s="325"/>
      <c r="C1541" s="324" t="s">
        <v>2558</v>
      </c>
      <c r="D1541" s="327" t="s">
        <v>4</v>
      </c>
      <c r="E1541" s="329">
        <v>231.73</v>
      </c>
      <c r="F1541" s="329">
        <v>40.54</v>
      </c>
      <c r="G1541" s="329">
        <v>272.27</v>
      </c>
    </row>
    <row r="1542" spans="1:7" ht="25.5">
      <c r="A1542" s="324" t="s">
        <v>2559</v>
      </c>
      <c r="B1542" s="325"/>
      <c r="C1542" s="324" t="s">
        <v>2560</v>
      </c>
      <c r="D1542" s="327" t="s">
        <v>4</v>
      </c>
      <c r="E1542" s="329">
        <v>196.51</v>
      </c>
      <c r="F1542" s="329">
        <v>30.41</v>
      </c>
      <c r="G1542" s="329">
        <v>226.92</v>
      </c>
    </row>
    <row r="1543" spans="1:7" ht="25.5">
      <c r="A1543" s="324" t="s">
        <v>2561</v>
      </c>
      <c r="B1543" s="325"/>
      <c r="C1543" s="324" t="s">
        <v>2562</v>
      </c>
      <c r="D1543" s="327" t="s">
        <v>4</v>
      </c>
      <c r="E1543" s="329">
        <v>69.680000000000007</v>
      </c>
      <c r="F1543" s="329">
        <v>6.89</v>
      </c>
      <c r="G1543" s="329">
        <v>76.569999999999993</v>
      </c>
    </row>
    <row r="1544" spans="1:7" ht="25.5">
      <c r="A1544" s="324" t="s">
        <v>2563</v>
      </c>
      <c r="B1544" s="325"/>
      <c r="C1544" s="324" t="s">
        <v>2564</v>
      </c>
      <c r="D1544" s="327" t="s">
        <v>4</v>
      </c>
      <c r="E1544" s="329">
        <v>77.81</v>
      </c>
      <c r="F1544" s="329">
        <v>6.89</v>
      </c>
      <c r="G1544" s="329">
        <v>84.7</v>
      </c>
    </row>
    <row r="1545" spans="1:7" ht="25.5">
      <c r="A1545" s="324" t="s">
        <v>2565</v>
      </c>
      <c r="B1545" s="325"/>
      <c r="C1545" s="324" t="s">
        <v>2566</v>
      </c>
      <c r="D1545" s="327" t="s">
        <v>4</v>
      </c>
      <c r="E1545" s="329">
        <v>138.69999999999999</v>
      </c>
      <c r="F1545" s="329">
        <v>6.89</v>
      </c>
      <c r="G1545" s="329">
        <v>145.59</v>
      </c>
    </row>
    <row r="1546" spans="1:7" ht="25.5">
      <c r="A1546" s="324" t="s">
        <v>2567</v>
      </c>
      <c r="B1546" s="325"/>
      <c r="C1546" s="324" t="s">
        <v>2568</v>
      </c>
      <c r="D1546" s="327" t="s">
        <v>197</v>
      </c>
      <c r="E1546" s="329">
        <v>17.329999999999998</v>
      </c>
      <c r="F1546" s="329">
        <v>5.87</v>
      </c>
      <c r="G1546" s="329">
        <v>23.2</v>
      </c>
    </row>
    <row r="1547" spans="1:7" ht="25.5">
      <c r="A1547" s="324" t="s">
        <v>2569</v>
      </c>
      <c r="B1547" s="325"/>
      <c r="C1547" s="324" t="s">
        <v>2570</v>
      </c>
      <c r="D1547" s="327" t="s">
        <v>4</v>
      </c>
      <c r="E1547" s="329">
        <v>23.3</v>
      </c>
      <c r="F1547" s="329">
        <v>5.87</v>
      </c>
      <c r="G1547" s="329">
        <v>29.17</v>
      </c>
    </row>
    <row r="1548" spans="1:7" ht="25.5">
      <c r="A1548" s="324" t="s">
        <v>2571</v>
      </c>
      <c r="B1548" s="325"/>
      <c r="C1548" s="324" t="s">
        <v>2572</v>
      </c>
      <c r="D1548" s="327" t="s">
        <v>4</v>
      </c>
      <c r="E1548" s="329">
        <v>29.82</v>
      </c>
      <c r="F1548" s="329">
        <v>5.87</v>
      </c>
      <c r="G1548" s="329">
        <v>35.69</v>
      </c>
    </row>
    <row r="1549" spans="1:7" ht="25.5">
      <c r="A1549" s="324" t="s">
        <v>2573</v>
      </c>
      <c r="B1549" s="325"/>
      <c r="C1549" s="324" t="s">
        <v>2574</v>
      </c>
      <c r="D1549" s="327" t="s">
        <v>197</v>
      </c>
      <c r="E1549" s="329">
        <v>135.04</v>
      </c>
      <c r="F1549" s="329">
        <v>12.45</v>
      </c>
      <c r="G1549" s="329">
        <v>147.49</v>
      </c>
    </row>
    <row r="1550" spans="1:7" ht="25.5">
      <c r="A1550" s="324" t="s">
        <v>2575</v>
      </c>
      <c r="B1550" s="325"/>
      <c r="C1550" s="324" t="s">
        <v>2576</v>
      </c>
      <c r="D1550" s="327" t="s">
        <v>4</v>
      </c>
      <c r="E1550" s="329">
        <v>27.49</v>
      </c>
      <c r="F1550" s="329">
        <v>6.89</v>
      </c>
      <c r="G1550" s="329">
        <v>34.380000000000003</v>
      </c>
    </row>
    <row r="1551" spans="1:7" ht="25.5">
      <c r="A1551" s="324" t="s">
        <v>2577</v>
      </c>
      <c r="B1551" s="325"/>
      <c r="C1551" s="324" t="s">
        <v>2578</v>
      </c>
      <c r="D1551" s="327" t="s">
        <v>4</v>
      </c>
      <c r="E1551" s="329">
        <v>83.01</v>
      </c>
      <c r="F1551" s="329">
        <v>6.89</v>
      </c>
      <c r="G1551" s="329">
        <v>89.9</v>
      </c>
    </row>
    <row r="1552" spans="1:7" ht="25.5">
      <c r="A1552" s="324" t="s">
        <v>2579</v>
      </c>
      <c r="B1552" s="325"/>
      <c r="C1552" s="324" t="s">
        <v>2580</v>
      </c>
      <c r="D1552" s="327" t="s">
        <v>4</v>
      </c>
      <c r="E1552" s="329">
        <v>90.24</v>
      </c>
      <c r="F1552" s="329">
        <v>4.99</v>
      </c>
      <c r="G1552" s="329">
        <v>95.23</v>
      </c>
    </row>
    <row r="1553" spans="1:7" ht="25.5">
      <c r="A1553" s="324" t="s">
        <v>2581</v>
      </c>
      <c r="B1553" s="325"/>
      <c r="C1553" s="324" t="s">
        <v>2582</v>
      </c>
      <c r="D1553" s="327" t="s">
        <v>4</v>
      </c>
      <c r="E1553" s="329">
        <v>117.53</v>
      </c>
      <c r="F1553" s="329">
        <v>6.89</v>
      </c>
      <c r="G1553" s="329">
        <v>124.42</v>
      </c>
    </row>
    <row r="1554" spans="1:7" ht="25.5">
      <c r="A1554" s="324" t="s">
        <v>2583</v>
      </c>
      <c r="B1554" s="325"/>
      <c r="C1554" s="324" t="s">
        <v>2584</v>
      </c>
      <c r="D1554" s="327" t="s">
        <v>4</v>
      </c>
      <c r="E1554" s="329">
        <v>716.5</v>
      </c>
      <c r="F1554" s="329">
        <v>60.81</v>
      </c>
      <c r="G1554" s="329">
        <v>777.31</v>
      </c>
    </row>
    <row r="1555" spans="1:7">
      <c r="A1555" s="324" t="s">
        <v>2585</v>
      </c>
      <c r="B1555" s="325"/>
      <c r="C1555" s="324" t="s">
        <v>2586</v>
      </c>
      <c r="D1555" s="327" t="s">
        <v>4</v>
      </c>
      <c r="E1555" s="329">
        <v>11.97</v>
      </c>
      <c r="F1555" s="329">
        <v>39.299999999999997</v>
      </c>
      <c r="G1555" s="329">
        <v>51.27</v>
      </c>
    </row>
    <row r="1556" spans="1:7" ht="25.5">
      <c r="A1556" s="324" t="s">
        <v>2587</v>
      </c>
      <c r="B1556" s="325"/>
      <c r="C1556" s="324" t="s">
        <v>2588</v>
      </c>
      <c r="D1556" s="327" t="s">
        <v>4</v>
      </c>
      <c r="E1556" s="329">
        <v>17.260000000000002</v>
      </c>
      <c r="F1556" s="329">
        <v>6.89</v>
      </c>
      <c r="G1556" s="329">
        <v>24.15</v>
      </c>
    </row>
    <row r="1557" spans="1:7">
      <c r="A1557" s="324" t="s">
        <v>2589</v>
      </c>
      <c r="B1557" s="325"/>
      <c r="C1557" s="324" t="s">
        <v>2590</v>
      </c>
      <c r="D1557" s="327" t="s">
        <v>4</v>
      </c>
      <c r="E1557" s="329">
        <v>100.89</v>
      </c>
      <c r="F1557" s="329">
        <v>6.89</v>
      </c>
      <c r="G1557" s="329">
        <v>107.78</v>
      </c>
    </row>
    <row r="1558" spans="1:7" ht="25.5">
      <c r="A1558" s="324" t="s">
        <v>2591</v>
      </c>
      <c r="B1558" s="325"/>
      <c r="C1558" s="324" t="s">
        <v>2592</v>
      </c>
      <c r="D1558" s="327" t="s">
        <v>4</v>
      </c>
      <c r="E1558" s="329">
        <v>11017.53</v>
      </c>
      <c r="F1558" s="329">
        <v>0</v>
      </c>
      <c r="G1558" s="329">
        <v>11017.53</v>
      </c>
    </row>
    <row r="1559" spans="1:7" ht="38.25">
      <c r="A1559" s="324" t="s">
        <v>2593</v>
      </c>
      <c r="B1559" s="325"/>
      <c r="C1559" s="324" t="s">
        <v>2594</v>
      </c>
      <c r="D1559" s="327" t="s">
        <v>4</v>
      </c>
      <c r="E1559" s="329">
        <v>13784.27</v>
      </c>
      <c r="F1559" s="329">
        <v>0</v>
      </c>
      <c r="G1559" s="329">
        <v>13784.27</v>
      </c>
    </row>
    <row r="1560" spans="1:7" ht="25.5">
      <c r="A1560" s="324" t="s">
        <v>2595</v>
      </c>
      <c r="B1560" s="325"/>
      <c r="C1560" s="324" t="s">
        <v>2596</v>
      </c>
      <c r="D1560" s="327" t="s">
        <v>197</v>
      </c>
      <c r="E1560" s="329">
        <v>772.83</v>
      </c>
      <c r="F1560" s="329">
        <v>76.680000000000007</v>
      </c>
      <c r="G1560" s="329">
        <v>849.51</v>
      </c>
    </row>
    <row r="1561" spans="1:7" ht="25.5">
      <c r="A1561" s="324" t="s">
        <v>2597</v>
      </c>
      <c r="B1561" s="325"/>
      <c r="C1561" s="324" t="s">
        <v>2598</v>
      </c>
      <c r="D1561" s="327" t="s">
        <v>197</v>
      </c>
      <c r="E1561" s="329">
        <v>1525.66</v>
      </c>
      <c r="F1561" s="329">
        <v>153.36000000000001</v>
      </c>
      <c r="G1561" s="329">
        <v>1679.02</v>
      </c>
    </row>
    <row r="1562" spans="1:7" ht="51">
      <c r="A1562" s="324" t="s">
        <v>2599</v>
      </c>
      <c r="B1562" s="325"/>
      <c r="C1562" s="324" t="s">
        <v>2600</v>
      </c>
      <c r="D1562" s="327" t="s">
        <v>197</v>
      </c>
      <c r="E1562" s="329">
        <v>1263.6600000000001</v>
      </c>
      <c r="F1562" s="329">
        <v>162.16</v>
      </c>
      <c r="G1562" s="329">
        <v>1425.82</v>
      </c>
    </row>
    <row r="1563" spans="1:7" ht="51">
      <c r="A1563" s="324" t="s">
        <v>2601</v>
      </c>
      <c r="B1563" s="325"/>
      <c r="C1563" s="324" t="s">
        <v>2602</v>
      </c>
      <c r="D1563" s="327" t="s">
        <v>197</v>
      </c>
      <c r="E1563" s="329">
        <v>1299.75</v>
      </c>
      <c r="F1563" s="329">
        <v>162.16</v>
      </c>
      <c r="G1563" s="329">
        <v>1461.91</v>
      </c>
    </row>
    <row r="1564" spans="1:7">
      <c r="A1564" s="334" t="s">
        <v>2603</v>
      </c>
      <c r="B1564" s="334" t="s">
        <v>2604</v>
      </c>
      <c r="C1564" s="335"/>
      <c r="D1564" s="336"/>
      <c r="E1564" s="337"/>
      <c r="F1564" s="337"/>
      <c r="G1564" s="337"/>
    </row>
    <row r="1565" spans="1:7">
      <c r="A1565" s="315" t="s">
        <v>2605</v>
      </c>
      <c r="B1565" s="315" t="s">
        <v>2606</v>
      </c>
      <c r="C1565" s="316"/>
      <c r="D1565" s="338"/>
      <c r="E1565" s="339"/>
      <c r="F1565" s="339"/>
      <c r="G1565" s="339"/>
    </row>
    <row r="1566" spans="1:7">
      <c r="A1566" s="324" t="s">
        <v>2607</v>
      </c>
      <c r="B1566" s="325"/>
      <c r="C1566" s="324" t="s">
        <v>2608</v>
      </c>
      <c r="D1566" s="327" t="s">
        <v>47</v>
      </c>
      <c r="E1566" s="329">
        <v>4.3600000000000003</v>
      </c>
      <c r="F1566" s="329">
        <v>12.27</v>
      </c>
      <c r="G1566" s="329">
        <v>16.63</v>
      </c>
    </row>
    <row r="1567" spans="1:7">
      <c r="A1567" s="324" t="s">
        <v>2609</v>
      </c>
      <c r="B1567" s="325"/>
      <c r="C1567" s="324" t="s">
        <v>2610</v>
      </c>
      <c r="D1567" s="327" t="s">
        <v>424</v>
      </c>
      <c r="E1567" s="329">
        <v>18.72</v>
      </c>
      <c r="F1567" s="329">
        <v>54.89</v>
      </c>
      <c r="G1567" s="329">
        <v>73.61</v>
      </c>
    </row>
    <row r="1568" spans="1:7">
      <c r="A1568" s="324" t="s">
        <v>2611</v>
      </c>
      <c r="B1568" s="325"/>
      <c r="C1568" s="324" t="s">
        <v>2612</v>
      </c>
      <c r="D1568" s="327" t="s">
        <v>47</v>
      </c>
      <c r="E1568" s="329">
        <v>5.54</v>
      </c>
      <c r="F1568" s="329">
        <v>12.27</v>
      </c>
      <c r="G1568" s="329">
        <v>17.809999999999999</v>
      </c>
    </row>
    <row r="1569" spans="1:7">
      <c r="A1569" s="324" t="s">
        <v>2613</v>
      </c>
      <c r="B1569" s="325"/>
      <c r="C1569" s="324" t="s">
        <v>2614</v>
      </c>
      <c r="D1569" s="327" t="s">
        <v>424</v>
      </c>
      <c r="E1569" s="329">
        <v>7.52</v>
      </c>
      <c r="F1569" s="329">
        <v>12.27</v>
      </c>
      <c r="G1569" s="329">
        <v>19.79</v>
      </c>
    </row>
    <row r="1570" spans="1:7">
      <c r="A1570" s="324" t="s">
        <v>2615</v>
      </c>
      <c r="B1570" s="325"/>
      <c r="C1570" s="324" t="s">
        <v>2616</v>
      </c>
      <c r="D1570" s="327" t="s">
        <v>424</v>
      </c>
      <c r="E1570" s="329">
        <v>5.14</v>
      </c>
      <c r="F1570" s="329">
        <v>12.27</v>
      </c>
      <c r="G1570" s="329">
        <v>17.41</v>
      </c>
    </row>
    <row r="1571" spans="1:7" ht="25.5">
      <c r="A1571" s="330" t="s">
        <v>2617</v>
      </c>
      <c r="B1571" s="331" t="s">
        <v>2618</v>
      </c>
      <c r="C1571" s="330"/>
      <c r="D1571" s="332"/>
      <c r="E1571" s="333"/>
      <c r="F1571" s="333"/>
      <c r="G1571" s="333"/>
    </row>
    <row r="1572" spans="1:7" ht="25.5">
      <c r="A1572" s="324" t="s">
        <v>2619</v>
      </c>
      <c r="B1572" s="325"/>
      <c r="C1572" s="324" t="s">
        <v>2620</v>
      </c>
      <c r="D1572" s="327" t="s">
        <v>47</v>
      </c>
      <c r="E1572" s="329">
        <v>5.04</v>
      </c>
      <c r="F1572" s="329">
        <v>10.37</v>
      </c>
      <c r="G1572" s="329">
        <v>15.41</v>
      </c>
    </row>
    <row r="1573" spans="1:7" ht="25.5">
      <c r="A1573" s="324" t="s">
        <v>2621</v>
      </c>
      <c r="B1573" s="325"/>
      <c r="C1573" s="324" t="s">
        <v>2622</v>
      </c>
      <c r="D1573" s="327" t="s">
        <v>47</v>
      </c>
      <c r="E1573" s="329">
        <v>8.2100000000000009</v>
      </c>
      <c r="F1573" s="329">
        <v>10.37</v>
      </c>
      <c r="G1573" s="329">
        <v>18.579999999999998</v>
      </c>
    </row>
    <row r="1574" spans="1:7" ht="25.5">
      <c r="A1574" s="324" t="s">
        <v>2623</v>
      </c>
      <c r="B1574" s="325"/>
      <c r="C1574" s="324" t="s">
        <v>2624</v>
      </c>
      <c r="D1574" s="327" t="s">
        <v>47</v>
      </c>
      <c r="E1574" s="329">
        <v>4.2699999999999996</v>
      </c>
      <c r="F1574" s="329">
        <v>10.37</v>
      </c>
      <c r="G1574" s="329">
        <v>14.64</v>
      </c>
    </row>
    <row r="1575" spans="1:7" ht="25.5">
      <c r="A1575" s="324" t="s">
        <v>2625</v>
      </c>
      <c r="B1575" s="325"/>
      <c r="C1575" s="324" t="s">
        <v>14231</v>
      </c>
      <c r="D1575" s="327" t="s">
        <v>47</v>
      </c>
      <c r="E1575" s="329">
        <v>11.1</v>
      </c>
      <c r="F1575" s="329">
        <v>10.37</v>
      </c>
      <c r="G1575" s="329">
        <v>21.47</v>
      </c>
    </row>
    <row r="1576" spans="1:7" ht="25.5">
      <c r="A1576" s="330" t="s">
        <v>2626</v>
      </c>
      <c r="B1576" s="331" t="s">
        <v>2627</v>
      </c>
      <c r="C1576" s="330"/>
      <c r="D1576" s="332"/>
      <c r="E1576" s="333"/>
      <c r="F1576" s="333"/>
      <c r="G1576" s="333"/>
    </row>
    <row r="1577" spans="1:7">
      <c r="A1577" s="324" t="s">
        <v>2628</v>
      </c>
      <c r="B1577" s="325"/>
      <c r="C1577" s="324" t="s">
        <v>2629</v>
      </c>
      <c r="D1577" s="327" t="s">
        <v>424</v>
      </c>
      <c r="E1577" s="329">
        <v>28.88</v>
      </c>
      <c r="F1577" s="329">
        <v>12.63</v>
      </c>
      <c r="G1577" s="329">
        <v>41.51</v>
      </c>
    </row>
    <row r="1578" spans="1:7">
      <c r="A1578" s="334" t="s">
        <v>2630</v>
      </c>
      <c r="B1578" s="334" t="s">
        <v>13991</v>
      </c>
      <c r="C1578" s="335"/>
      <c r="D1578" s="336"/>
      <c r="E1578" s="337"/>
      <c r="F1578" s="337"/>
      <c r="G1578" s="337"/>
    </row>
    <row r="1579" spans="1:7">
      <c r="A1579" s="315" t="s">
        <v>2631</v>
      </c>
      <c r="B1579" s="315" t="s">
        <v>2632</v>
      </c>
      <c r="C1579" s="316"/>
      <c r="D1579" s="338"/>
      <c r="E1579" s="339"/>
      <c r="F1579" s="339"/>
      <c r="G1579" s="339"/>
    </row>
    <row r="1580" spans="1:7" ht="38.25">
      <c r="A1580" s="324" t="s">
        <v>2633</v>
      </c>
      <c r="B1580" s="325"/>
      <c r="C1580" s="324" t="s">
        <v>2634</v>
      </c>
      <c r="D1580" s="327" t="s">
        <v>47</v>
      </c>
      <c r="E1580" s="329">
        <v>151.21</v>
      </c>
      <c r="F1580" s="329">
        <v>11.41</v>
      </c>
      <c r="G1580" s="329">
        <v>162.62</v>
      </c>
    </row>
    <row r="1581" spans="1:7" ht="38.25">
      <c r="A1581" s="324" t="s">
        <v>2635</v>
      </c>
      <c r="B1581" s="325"/>
      <c r="C1581" s="324" t="s">
        <v>2636</v>
      </c>
      <c r="D1581" s="327" t="s">
        <v>4</v>
      </c>
      <c r="E1581" s="329">
        <v>86.62</v>
      </c>
      <c r="F1581" s="329">
        <v>10.37</v>
      </c>
      <c r="G1581" s="329">
        <v>96.99</v>
      </c>
    </row>
    <row r="1582" spans="1:7" ht="38.25">
      <c r="A1582" s="324" t="s">
        <v>2637</v>
      </c>
      <c r="B1582" s="325"/>
      <c r="C1582" s="324" t="s">
        <v>2638</v>
      </c>
      <c r="D1582" s="327" t="s">
        <v>4</v>
      </c>
      <c r="E1582" s="329">
        <v>125.9</v>
      </c>
      <c r="F1582" s="329">
        <v>10.37</v>
      </c>
      <c r="G1582" s="329">
        <v>136.27000000000001</v>
      </c>
    </row>
    <row r="1583" spans="1:7" ht="38.25">
      <c r="A1583" s="324" t="s">
        <v>2639</v>
      </c>
      <c r="B1583" s="325"/>
      <c r="C1583" s="324" t="s">
        <v>2640</v>
      </c>
      <c r="D1583" s="327" t="s">
        <v>4</v>
      </c>
      <c r="E1583" s="329">
        <v>325.47000000000003</v>
      </c>
      <c r="F1583" s="329">
        <v>10.37</v>
      </c>
      <c r="G1583" s="329">
        <v>335.84</v>
      </c>
    </row>
    <row r="1584" spans="1:7" ht="51">
      <c r="A1584" s="324" t="s">
        <v>13992</v>
      </c>
      <c r="B1584" s="325"/>
      <c r="C1584" s="324" t="s">
        <v>13993</v>
      </c>
      <c r="D1584" s="327" t="s">
        <v>4</v>
      </c>
      <c r="E1584" s="329">
        <v>185.33</v>
      </c>
      <c r="F1584" s="329">
        <v>10.37</v>
      </c>
      <c r="G1584" s="329">
        <v>195.7</v>
      </c>
    </row>
    <row r="1585" spans="1:7" ht="51">
      <c r="A1585" s="324" t="s">
        <v>2641</v>
      </c>
      <c r="B1585" s="325"/>
      <c r="C1585" s="324" t="s">
        <v>2642</v>
      </c>
      <c r="D1585" s="327" t="s">
        <v>4</v>
      </c>
      <c r="E1585" s="329">
        <v>120.27</v>
      </c>
      <c r="F1585" s="329">
        <v>10.37</v>
      </c>
      <c r="G1585" s="329">
        <v>130.63999999999999</v>
      </c>
    </row>
    <row r="1586" spans="1:7" ht="51">
      <c r="A1586" s="324" t="s">
        <v>2643</v>
      </c>
      <c r="B1586" s="325"/>
      <c r="C1586" s="324" t="s">
        <v>2644</v>
      </c>
      <c r="D1586" s="327" t="s">
        <v>4</v>
      </c>
      <c r="E1586" s="329">
        <v>287.10000000000002</v>
      </c>
      <c r="F1586" s="329">
        <v>10.37</v>
      </c>
      <c r="G1586" s="329">
        <v>297.47000000000003</v>
      </c>
    </row>
    <row r="1587" spans="1:7" ht="38.25">
      <c r="A1587" s="324" t="s">
        <v>2645</v>
      </c>
      <c r="B1587" s="325"/>
      <c r="C1587" s="324" t="s">
        <v>2646</v>
      </c>
      <c r="D1587" s="327" t="s">
        <v>4</v>
      </c>
      <c r="E1587" s="329">
        <v>214.03</v>
      </c>
      <c r="F1587" s="329">
        <v>10.37</v>
      </c>
      <c r="G1587" s="329">
        <v>224.4</v>
      </c>
    </row>
    <row r="1588" spans="1:7" ht="38.25">
      <c r="A1588" s="324" t="s">
        <v>2647</v>
      </c>
      <c r="B1588" s="325"/>
      <c r="C1588" s="324" t="s">
        <v>2648</v>
      </c>
      <c r="D1588" s="327" t="s">
        <v>4</v>
      </c>
      <c r="E1588" s="329">
        <v>109.03</v>
      </c>
      <c r="F1588" s="329">
        <v>10.37</v>
      </c>
      <c r="G1588" s="329">
        <v>119.4</v>
      </c>
    </row>
    <row r="1589" spans="1:7" ht="38.25">
      <c r="A1589" s="324" t="s">
        <v>2649</v>
      </c>
      <c r="B1589" s="325"/>
      <c r="C1589" s="324" t="s">
        <v>2650</v>
      </c>
      <c r="D1589" s="327" t="s">
        <v>4</v>
      </c>
      <c r="E1589" s="329">
        <v>319.42</v>
      </c>
      <c r="F1589" s="329">
        <v>17.3</v>
      </c>
      <c r="G1589" s="329">
        <v>336.72</v>
      </c>
    </row>
    <row r="1590" spans="1:7" ht="25.5">
      <c r="A1590" s="330" t="s">
        <v>2651</v>
      </c>
      <c r="B1590" s="331" t="s">
        <v>2652</v>
      </c>
      <c r="C1590" s="330"/>
      <c r="D1590" s="332"/>
      <c r="E1590" s="333"/>
      <c r="F1590" s="333"/>
      <c r="G1590" s="333"/>
    </row>
    <row r="1591" spans="1:7" ht="38.25">
      <c r="A1591" s="324" t="s">
        <v>2653</v>
      </c>
      <c r="B1591" s="325"/>
      <c r="C1591" s="324" t="s">
        <v>2654</v>
      </c>
      <c r="D1591" s="327" t="s">
        <v>4</v>
      </c>
      <c r="E1591" s="329">
        <v>1876.07</v>
      </c>
      <c r="F1591" s="329">
        <v>53.94</v>
      </c>
      <c r="G1591" s="329">
        <v>1930.01</v>
      </c>
    </row>
    <row r="1592" spans="1:7" ht="38.25">
      <c r="A1592" s="324" t="s">
        <v>2655</v>
      </c>
      <c r="B1592" s="325"/>
      <c r="C1592" s="324" t="s">
        <v>2656</v>
      </c>
      <c r="D1592" s="327" t="s">
        <v>4</v>
      </c>
      <c r="E1592" s="329">
        <v>2430.14</v>
      </c>
      <c r="F1592" s="329">
        <v>53.94</v>
      </c>
      <c r="G1592" s="329">
        <v>2484.08</v>
      </c>
    </row>
    <row r="1593" spans="1:7" ht="25.5">
      <c r="A1593" s="330" t="s">
        <v>2657</v>
      </c>
      <c r="B1593" s="331" t="s">
        <v>2658</v>
      </c>
      <c r="C1593" s="330"/>
      <c r="D1593" s="332"/>
      <c r="E1593" s="333"/>
      <c r="F1593" s="333"/>
      <c r="G1593" s="333"/>
    </row>
    <row r="1594" spans="1:7" ht="38.25">
      <c r="A1594" s="324" t="s">
        <v>2659</v>
      </c>
      <c r="B1594" s="325"/>
      <c r="C1594" s="324" t="s">
        <v>2660</v>
      </c>
      <c r="D1594" s="327" t="s">
        <v>22</v>
      </c>
      <c r="E1594" s="329">
        <v>165.22</v>
      </c>
      <c r="F1594" s="329">
        <v>19.02</v>
      </c>
      <c r="G1594" s="329">
        <v>184.24</v>
      </c>
    </row>
    <row r="1595" spans="1:7" ht="38.25">
      <c r="A1595" s="324" t="s">
        <v>2661</v>
      </c>
      <c r="B1595" s="325"/>
      <c r="C1595" s="324" t="s">
        <v>2662</v>
      </c>
      <c r="D1595" s="327" t="s">
        <v>22</v>
      </c>
      <c r="E1595" s="329">
        <v>135.41999999999999</v>
      </c>
      <c r="F1595" s="329">
        <v>7.96</v>
      </c>
      <c r="G1595" s="329">
        <v>143.38</v>
      </c>
    </row>
    <row r="1596" spans="1:7" ht="38.25">
      <c r="A1596" s="324" t="s">
        <v>2663</v>
      </c>
      <c r="B1596" s="325"/>
      <c r="C1596" s="324" t="s">
        <v>2664</v>
      </c>
      <c r="D1596" s="327" t="s">
        <v>22</v>
      </c>
      <c r="E1596" s="329">
        <v>80.06</v>
      </c>
      <c r="F1596" s="329">
        <v>22.31</v>
      </c>
      <c r="G1596" s="329">
        <v>102.37</v>
      </c>
    </row>
    <row r="1597" spans="1:7" ht="38.25">
      <c r="A1597" s="324" t="s">
        <v>2665</v>
      </c>
      <c r="B1597" s="325"/>
      <c r="C1597" s="324" t="s">
        <v>7265</v>
      </c>
      <c r="D1597" s="327" t="s">
        <v>4</v>
      </c>
      <c r="E1597" s="329">
        <v>4.1399999999999997</v>
      </c>
      <c r="F1597" s="329">
        <v>1.21</v>
      </c>
      <c r="G1597" s="329">
        <v>5.35</v>
      </c>
    </row>
    <row r="1598" spans="1:7" ht="25.5">
      <c r="A1598" s="324" t="s">
        <v>2666</v>
      </c>
      <c r="B1598" s="325"/>
      <c r="C1598" s="324" t="s">
        <v>2667</v>
      </c>
      <c r="D1598" s="327" t="s">
        <v>47</v>
      </c>
      <c r="E1598" s="329">
        <v>313.23</v>
      </c>
      <c r="F1598" s="329">
        <v>0</v>
      </c>
      <c r="G1598" s="329">
        <v>313.23</v>
      </c>
    </row>
    <row r="1599" spans="1:7" ht="38.25">
      <c r="A1599" s="324" t="s">
        <v>2668</v>
      </c>
      <c r="B1599" s="325"/>
      <c r="C1599" s="324" t="s">
        <v>2669</v>
      </c>
      <c r="D1599" s="327" t="s">
        <v>22</v>
      </c>
      <c r="E1599" s="329">
        <v>3.19</v>
      </c>
      <c r="F1599" s="329">
        <v>7.86</v>
      </c>
      <c r="G1599" s="329">
        <v>11.05</v>
      </c>
    </row>
    <row r="1600" spans="1:7" ht="25.5">
      <c r="A1600" s="324" t="s">
        <v>2670</v>
      </c>
      <c r="B1600" s="325"/>
      <c r="C1600" s="324" t="s">
        <v>2671</v>
      </c>
      <c r="D1600" s="327" t="s">
        <v>4</v>
      </c>
      <c r="E1600" s="329">
        <v>0.32</v>
      </c>
      <c r="F1600" s="329">
        <v>11.61</v>
      </c>
      <c r="G1600" s="329">
        <v>11.93</v>
      </c>
    </row>
    <row r="1601" spans="1:7" ht="38.25">
      <c r="A1601" s="324" t="s">
        <v>2672</v>
      </c>
      <c r="B1601" s="325"/>
      <c r="C1601" s="324" t="s">
        <v>2673</v>
      </c>
      <c r="D1601" s="327" t="s">
        <v>22</v>
      </c>
      <c r="E1601" s="329">
        <v>64.37</v>
      </c>
      <c r="F1601" s="329">
        <v>12.32</v>
      </c>
      <c r="G1601" s="329">
        <v>76.69</v>
      </c>
    </row>
    <row r="1602" spans="1:7" ht="25.5">
      <c r="A1602" s="330" t="s">
        <v>2674</v>
      </c>
      <c r="B1602" s="331" t="s">
        <v>2675</v>
      </c>
      <c r="C1602" s="330"/>
      <c r="D1602" s="332"/>
      <c r="E1602" s="333"/>
      <c r="F1602" s="333"/>
      <c r="G1602" s="333"/>
    </row>
    <row r="1603" spans="1:7" ht="25.5">
      <c r="A1603" s="324" t="s">
        <v>2676</v>
      </c>
      <c r="B1603" s="325"/>
      <c r="C1603" s="324" t="s">
        <v>2677</v>
      </c>
      <c r="D1603" s="327" t="s">
        <v>4</v>
      </c>
      <c r="E1603" s="329">
        <v>18.78</v>
      </c>
      <c r="F1603" s="329">
        <v>1.21</v>
      </c>
      <c r="G1603" s="329">
        <v>19.989999999999998</v>
      </c>
    </row>
    <row r="1604" spans="1:7" ht="25.5">
      <c r="A1604" s="324" t="s">
        <v>2678</v>
      </c>
      <c r="B1604" s="325"/>
      <c r="C1604" s="324" t="s">
        <v>2679</v>
      </c>
      <c r="D1604" s="327" t="s">
        <v>4</v>
      </c>
      <c r="E1604" s="329">
        <v>18.68</v>
      </c>
      <c r="F1604" s="329">
        <v>1.21</v>
      </c>
      <c r="G1604" s="329">
        <v>19.89</v>
      </c>
    </row>
    <row r="1605" spans="1:7" ht="25.5">
      <c r="A1605" s="324" t="s">
        <v>2680</v>
      </c>
      <c r="B1605" s="325"/>
      <c r="C1605" s="324" t="s">
        <v>2681</v>
      </c>
      <c r="D1605" s="327" t="s">
        <v>4</v>
      </c>
      <c r="E1605" s="329">
        <v>25.1</v>
      </c>
      <c r="F1605" s="329">
        <v>1.21</v>
      </c>
      <c r="G1605" s="329">
        <v>26.31</v>
      </c>
    </row>
    <row r="1606" spans="1:7" ht="38.25">
      <c r="A1606" s="324" t="s">
        <v>2682</v>
      </c>
      <c r="B1606" s="325"/>
      <c r="C1606" s="324" t="s">
        <v>2683</v>
      </c>
      <c r="D1606" s="327" t="s">
        <v>47</v>
      </c>
      <c r="E1606" s="329">
        <v>26.21</v>
      </c>
      <c r="F1606" s="329">
        <v>17.59</v>
      </c>
      <c r="G1606" s="329">
        <v>43.8</v>
      </c>
    </row>
    <row r="1607" spans="1:7" ht="38.25">
      <c r="A1607" s="324" t="s">
        <v>13714</v>
      </c>
      <c r="B1607" s="325"/>
      <c r="C1607" s="324" t="s">
        <v>14232</v>
      </c>
      <c r="D1607" s="327" t="s">
        <v>197</v>
      </c>
      <c r="E1607" s="329">
        <v>386.67</v>
      </c>
      <c r="F1607" s="329">
        <v>19.18</v>
      </c>
      <c r="G1607" s="329">
        <v>405.85</v>
      </c>
    </row>
    <row r="1608" spans="1:7" ht="51">
      <c r="A1608" s="324" t="s">
        <v>13715</v>
      </c>
      <c r="B1608" s="325"/>
      <c r="C1608" s="324" t="s">
        <v>14233</v>
      </c>
      <c r="D1608" s="327" t="s">
        <v>197</v>
      </c>
      <c r="E1608" s="329">
        <v>475.17</v>
      </c>
      <c r="F1608" s="329">
        <v>19.18</v>
      </c>
      <c r="G1608" s="329">
        <v>494.35</v>
      </c>
    </row>
    <row r="1609" spans="1:7" ht="25.5">
      <c r="A1609" s="324" t="s">
        <v>2684</v>
      </c>
      <c r="B1609" s="325"/>
      <c r="C1609" s="324" t="s">
        <v>2685</v>
      </c>
      <c r="D1609" s="327" t="s">
        <v>4</v>
      </c>
      <c r="E1609" s="329">
        <v>22.79</v>
      </c>
      <c r="F1609" s="329">
        <v>3.12</v>
      </c>
      <c r="G1609" s="329">
        <v>25.91</v>
      </c>
    </row>
    <row r="1610" spans="1:7" ht="38.25">
      <c r="A1610" s="324" t="s">
        <v>2686</v>
      </c>
      <c r="B1610" s="325"/>
      <c r="C1610" s="324" t="s">
        <v>2687</v>
      </c>
      <c r="D1610" s="327" t="s">
        <v>4</v>
      </c>
      <c r="E1610" s="329">
        <v>476.66</v>
      </c>
      <c r="F1610" s="329">
        <v>3.9</v>
      </c>
      <c r="G1610" s="329">
        <v>480.56</v>
      </c>
    </row>
    <row r="1611" spans="1:7" ht="25.5">
      <c r="A1611" s="324" t="s">
        <v>2688</v>
      </c>
      <c r="B1611" s="325"/>
      <c r="C1611" s="324" t="s">
        <v>2689</v>
      </c>
      <c r="D1611" s="327" t="s">
        <v>4</v>
      </c>
      <c r="E1611" s="329">
        <v>149.24</v>
      </c>
      <c r="F1611" s="329">
        <v>61.55</v>
      </c>
      <c r="G1611" s="329">
        <v>210.79</v>
      </c>
    </row>
    <row r="1612" spans="1:7" ht="25.5">
      <c r="A1612" s="324" t="s">
        <v>2690</v>
      </c>
      <c r="B1612" s="325"/>
      <c r="C1612" s="324" t="s">
        <v>2691</v>
      </c>
      <c r="D1612" s="327" t="s">
        <v>4</v>
      </c>
      <c r="E1612" s="329">
        <v>243.37</v>
      </c>
      <c r="F1612" s="329">
        <v>140.68</v>
      </c>
      <c r="G1612" s="329">
        <v>384.05</v>
      </c>
    </row>
    <row r="1613" spans="1:7" ht="38.25">
      <c r="A1613" s="324" t="s">
        <v>14234</v>
      </c>
      <c r="B1613" s="325"/>
      <c r="C1613" s="324" t="s">
        <v>14235</v>
      </c>
      <c r="D1613" s="327" t="s">
        <v>4</v>
      </c>
      <c r="E1613" s="329">
        <v>164.13</v>
      </c>
      <c r="F1613" s="329">
        <v>17.3</v>
      </c>
      <c r="G1613" s="329">
        <v>181.43</v>
      </c>
    </row>
    <row r="1614" spans="1:7" ht="38.25">
      <c r="A1614" s="324" t="s">
        <v>2692</v>
      </c>
      <c r="B1614" s="325"/>
      <c r="C1614" s="324" t="s">
        <v>2693</v>
      </c>
      <c r="D1614" s="327" t="s">
        <v>4</v>
      </c>
      <c r="E1614" s="329">
        <v>15.66</v>
      </c>
      <c r="F1614" s="329">
        <v>3.12</v>
      </c>
      <c r="G1614" s="329">
        <v>18.78</v>
      </c>
    </row>
    <row r="1615" spans="1:7" ht="25.5">
      <c r="A1615" s="330" t="s">
        <v>2694</v>
      </c>
      <c r="B1615" s="331" t="s">
        <v>2695</v>
      </c>
      <c r="C1615" s="330"/>
      <c r="D1615" s="332"/>
      <c r="E1615" s="333"/>
      <c r="F1615" s="333"/>
      <c r="G1615" s="333"/>
    </row>
    <row r="1616" spans="1:7" ht="25.5">
      <c r="A1616" s="324" t="s">
        <v>2696</v>
      </c>
      <c r="B1616" s="325"/>
      <c r="C1616" s="324" t="s">
        <v>2697</v>
      </c>
      <c r="D1616" s="327" t="s">
        <v>4</v>
      </c>
      <c r="E1616" s="329">
        <v>668.4</v>
      </c>
      <c r="F1616" s="329">
        <v>3.9</v>
      </c>
      <c r="G1616" s="329">
        <v>672.3</v>
      </c>
    </row>
    <row r="1617" spans="1:7" ht="25.5">
      <c r="A1617" s="324" t="s">
        <v>2698</v>
      </c>
      <c r="B1617" s="325"/>
      <c r="C1617" s="324" t="s">
        <v>2699</v>
      </c>
      <c r="D1617" s="327" t="s">
        <v>4</v>
      </c>
      <c r="E1617" s="329">
        <v>819.98</v>
      </c>
      <c r="F1617" s="329">
        <v>53.94</v>
      </c>
      <c r="G1617" s="329">
        <v>873.92</v>
      </c>
    </row>
    <row r="1618" spans="1:7" ht="25.5">
      <c r="A1618" s="324" t="s">
        <v>2700</v>
      </c>
      <c r="B1618" s="325"/>
      <c r="C1618" s="324" t="s">
        <v>2701</v>
      </c>
      <c r="D1618" s="327" t="s">
        <v>4</v>
      </c>
      <c r="E1618" s="329">
        <v>1672.8</v>
      </c>
      <c r="F1618" s="329">
        <v>281.26</v>
      </c>
      <c r="G1618" s="329">
        <v>1954.06</v>
      </c>
    </row>
    <row r="1619" spans="1:7" ht="25.5">
      <c r="A1619" s="324" t="s">
        <v>2702</v>
      </c>
      <c r="B1619" s="325"/>
      <c r="C1619" s="324" t="s">
        <v>2703</v>
      </c>
      <c r="D1619" s="327" t="s">
        <v>4</v>
      </c>
      <c r="E1619" s="329">
        <v>544.67999999999995</v>
      </c>
      <c r="F1619" s="329">
        <v>46.14</v>
      </c>
      <c r="G1619" s="329">
        <v>590.82000000000005</v>
      </c>
    </row>
    <row r="1620" spans="1:7" ht="25.5">
      <c r="A1620" s="330" t="s">
        <v>2704</v>
      </c>
      <c r="B1620" s="331" t="s">
        <v>7266</v>
      </c>
      <c r="C1620" s="330"/>
      <c r="D1620" s="332"/>
      <c r="E1620" s="333"/>
      <c r="F1620" s="333"/>
      <c r="G1620" s="333"/>
    </row>
    <row r="1621" spans="1:7" ht="51">
      <c r="A1621" s="324" t="s">
        <v>2705</v>
      </c>
      <c r="B1621" s="325"/>
      <c r="C1621" s="324" t="s">
        <v>2706</v>
      </c>
      <c r="D1621" s="327" t="s">
        <v>197</v>
      </c>
      <c r="E1621" s="329">
        <v>74963.78</v>
      </c>
      <c r="F1621" s="329">
        <v>0</v>
      </c>
      <c r="G1621" s="329">
        <v>74963.78</v>
      </c>
    </row>
    <row r="1622" spans="1:7" ht="51">
      <c r="A1622" s="324" t="s">
        <v>2707</v>
      </c>
      <c r="B1622" s="325"/>
      <c r="C1622" s="324" t="s">
        <v>2708</v>
      </c>
      <c r="D1622" s="327" t="s">
        <v>197</v>
      </c>
      <c r="E1622" s="329">
        <v>87669.21</v>
      </c>
      <c r="F1622" s="329">
        <v>0</v>
      </c>
      <c r="G1622" s="329">
        <v>87669.21</v>
      </c>
    </row>
    <row r="1623" spans="1:7" ht="38.25">
      <c r="A1623" s="324" t="s">
        <v>2709</v>
      </c>
      <c r="B1623" s="325"/>
      <c r="C1623" s="324" t="s">
        <v>2710</v>
      </c>
      <c r="D1623" s="327" t="s">
        <v>197</v>
      </c>
      <c r="E1623" s="329">
        <v>35208.870000000003</v>
      </c>
      <c r="F1623" s="329">
        <v>0</v>
      </c>
      <c r="G1623" s="329">
        <v>35208.870000000003</v>
      </c>
    </row>
    <row r="1624" spans="1:7" ht="38.25">
      <c r="A1624" s="324" t="s">
        <v>2711</v>
      </c>
      <c r="B1624" s="325"/>
      <c r="C1624" s="324" t="s">
        <v>2712</v>
      </c>
      <c r="D1624" s="327" t="s">
        <v>197</v>
      </c>
      <c r="E1624" s="329">
        <v>38652.71</v>
      </c>
      <c r="F1624" s="329">
        <v>0</v>
      </c>
      <c r="G1624" s="329">
        <v>38652.71</v>
      </c>
    </row>
    <row r="1625" spans="1:7">
      <c r="A1625" s="334" t="s">
        <v>2713</v>
      </c>
      <c r="B1625" s="334" t="s">
        <v>2714</v>
      </c>
      <c r="C1625" s="335"/>
      <c r="D1625" s="336"/>
      <c r="E1625" s="337"/>
      <c r="F1625" s="337"/>
      <c r="G1625" s="337"/>
    </row>
    <row r="1626" spans="1:7">
      <c r="A1626" s="315" t="s">
        <v>2715</v>
      </c>
      <c r="B1626" s="315" t="s">
        <v>2716</v>
      </c>
      <c r="C1626" s="316"/>
      <c r="D1626" s="338"/>
      <c r="E1626" s="339"/>
      <c r="F1626" s="339"/>
      <c r="G1626" s="339"/>
    </row>
    <row r="1627" spans="1:7" ht="25.5">
      <c r="A1627" s="324" t="s">
        <v>2717</v>
      </c>
      <c r="B1627" s="325"/>
      <c r="C1627" s="324" t="s">
        <v>2718</v>
      </c>
      <c r="D1627" s="327" t="s">
        <v>22</v>
      </c>
      <c r="E1627" s="329">
        <v>12.97</v>
      </c>
      <c r="F1627" s="329">
        <v>3.12</v>
      </c>
      <c r="G1627" s="329">
        <v>16.09</v>
      </c>
    </row>
    <row r="1628" spans="1:7" ht="25.5">
      <c r="A1628" s="324" t="s">
        <v>2719</v>
      </c>
      <c r="B1628" s="325"/>
      <c r="C1628" s="324" t="s">
        <v>2720</v>
      </c>
      <c r="D1628" s="327" t="s">
        <v>22</v>
      </c>
      <c r="E1628" s="329">
        <v>18.13</v>
      </c>
      <c r="F1628" s="329">
        <v>3.12</v>
      </c>
      <c r="G1628" s="329">
        <v>21.25</v>
      </c>
    </row>
    <row r="1629" spans="1:7">
      <c r="A1629" s="324" t="s">
        <v>2721</v>
      </c>
      <c r="B1629" s="325"/>
      <c r="C1629" s="324" t="s">
        <v>2722</v>
      </c>
      <c r="D1629" s="327" t="s">
        <v>72</v>
      </c>
      <c r="E1629" s="329">
        <v>340.94</v>
      </c>
      <c r="F1629" s="329">
        <v>43.68</v>
      </c>
      <c r="G1629" s="329">
        <v>384.62</v>
      </c>
    </row>
    <row r="1630" spans="1:7" ht="38.25">
      <c r="A1630" s="324" t="s">
        <v>2723</v>
      </c>
      <c r="B1630" s="325"/>
      <c r="C1630" s="324" t="s">
        <v>14678</v>
      </c>
      <c r="D1630" s="327" t="s">
        <v>22</v>
      </c>
      <c r="E1630" s="329">
        <v>77.37</v>
      </c>
      <c r="F1630" s="329">
        <v>5.74</v>
      </c>
      <c r="G1630" s="329">
        <v>83.11</v>
      </c>
    </row>
    <row r="1631" spans="1:7" ht="38.25">
      <c r="A1631" s="324" t="s">
        <v>13716</v>
      </c>
      <c r="B1631" s="325"/>
      <c r="C1631" s="324" t="s">
        <v>13717</v>
      </c>
      <c r="D1631" s="327" t="s">
        <v>22</v>
      </c>
      <c r="E1631" s="329">
        <v>11.59</v>
      </c>
      <c r="F1631" s="329">
        <v>8.4700000000000006</v>
      </c>
      <c r="G1631" s="329">
        <v>20.059999999999999</v>
      </c>
    </row>
    <row r="1632" spans="1:7" ht="25.5">
      <c r="A1632" s="324" t="s">
        <v>2724</v>
      </c>
      <c r="B1632" s="325"/>
      <c r="C1632" s="324" t="s">
        <v>2725</v>
      </c>
      <c r="D1632" s="327" t="s">
        <v>22</v>
      </c>
      <c r="E1632" s="329">
        <v>72.7</v>
      </c>
      <c r="F1632" s="329">
        <v>0</v>
      </c>
      <c r="G1632" s="329">
        <v>72.7</v>
      </c>
    </row>
    <row r="1633" spans="1:7" ht="38.25">
      <c r="A1633" s="324" t="s">
        <v>2726</v>
      </c>
      <c r="B1633" s="325"/>
      <c r="C1633" s="324" t="s">
        <v>2727</v>
      </c>
      <c r="D1633" s="327" t="s">
        <v>22</v>
      </c>
      <c r="E1633" s="329">
        <v>557.84</v>
      </c>
      <c r="F1633" s="329">
        <v>0</v>
      </c>
      <c r="G1633" s="329">
        <v>557.84</v>
      </c>
    </row>
    <row r="1634" spans="1:7" ht="25.5">
      <c r="A1634" s="324" t="s">
        <v>7104</v>
      </c>
      <c r="B1634" s="325"/>
      <c r="C1634" s="324" t="s">
        <v>7105</v>
      </c>
      <c r="D1634" s="327" t="s">
        <v>22</v>
      </c>
      <c r="E1634" s="329">
        <v>65.8</v>
      </c>
      <c r="F1634" s="329">
        <v>23.01</v>
      </c>
      <c r="G1634" s="329">
        <v>88.81</v>
      </c>
    </row>
    <row r="1635" spans="1:7" ht="38.25">
      <c r="A1635" s="324" t="s">
        <v>2728</v>
      </c>
      <c r="B1635" s="325"/>
      <c r="C1635" s="324" t="s">
        <v>2729</v>
      </c>
      <c r="D1635" s="327" t="s">
        <v>22</v>
      </c>
      <c r="E1635" s="329">
        <v>240.21</v>
      </c>
      <c r="F1635" s="329">
        <v>0</v>
      </c>
      <c r="G1635" s="329">
        <v>240.21</v>
      </c>
    </row>
    <row r="1636" spans="1:7" ht="25.5">
      <c r="A1636" s="330" t="s">
        <v>2730</v>
      </c>
      <c r="B1636" s="331" t="s">
        <v>7267</v>
      </c>
      <c r="C1636" s="330"/>
      <c r="D1636" s="332"/>
      <c r="E1636" s="333"/>
      <c r="F1636" s="333"/>
      <c r="G1636" s="333"/>
    </row>
    <row r="1637" spans="1:7">
      <c r="A1637" s="324" t="s">
        <v>2731</v>
      </c>
      <c r="B1637" s="325"/>
      <c r="C1637" s="324" t="s">
        <v>2732</v>
      </c>
      <c r="D1637" s="327" t="s">
        <v>47</v>
      </c>
      <c r="E1637" s="329">
        <v>1.17</v>
      </c>
      <c r="F1637" s="329">
        <v>5.69</v>
      </c>
      <c r="G1637" s="329">
        <v>6.86</v>
      </c>
    </row>
    <row r="1638" spans="1:7">
      <c r="A1638" s="324" t="s">
        <v>2733</v>
      </c>
      <c r="B1638" s="325"/>
      <c r="C1638" s="324" t="s">
        <v>2734</v>
      </c>
      <c r="D1638" s="327" t="s">
        <v>47</v>
      </c>
      <c r="E1638" s="329">
        <v>39.770000000000003</v>
      </c>
      <c r="F1638" s="329">
        <v>5.69</v>
      </c>
      <c r="G1638" s="329">
        <v>45.46</v>
      </c>
    </row>
    <row r="1639" spans="1:7" ht="38.25">
      <c r="A1639" s="324" t="s">
        <v>2735</v>
      </c>
      <c r="B1639" s="325"/>
      <c r="C1639" s="324" t="s">
        <v>2736</v>
      </c>
      <c r="D1639" s="327" t="s">
        <v>47</v>
      </c>
      <c r="E1639" s="329">
        <v>4.0199999999999996</v>
      </c>
      <c r="F1639" s="329">
        <v>2.38</v>
      </c>
      <c r="G1639" s="329">
        <v>6.4</v>
      </c>
    </row>
    <row r="1640" spans="1:7">
      <c r="A1640" s="324" t="s">
        <v>2737</v>
      </c>
      <c r="B1640" s="325"/>
      <c r="C1640" s="324" t="s">
        <v>2738</v>
      </c>
      <c r="D1640" s="327" t="s">
        <v>2739</v>
      </c>
      <c r="E1640" s="329">
        <v>0.09</v>
      </c>
      <c r="F1640" s="329">
        <v>0.05</v>
      </c>
      <c r="G1640" s="329">
        <v>0.14000000000000001</v>
      </c>
    </row>
    <row r="1641" spans="1:7" ht="25.5">
      <c r="A1641" s="324" t="s">
        <v>2740</v>
      </c>
      <c r="B1641" s="325"/>
      <c r="C1641" s="324" t="s">
        <v>2741</v>
      </c>
      <c r="D1641" s="327" t="s">
        <v>47</v>
      </c>
      <c r="E1641" s="329">
        <v>3.54</v>
      </c>
      <c r="F1641" s="329">
        <v>3.79</v>
      </c>
      <c r="G1641" s="329">
        <v>7.33</v>
      </c>
    </row>
    <row r="1642" spans="1:7" ht="25.5">
      <c r="A1642" s="324" t="s">
        <v>2742</v>
      </c>
      <c r="B1642" s="325"/>
      <c r="C1642" s="324" t="s">
        <v>2743</v>
      </c>
      <c r="D1642" s="327" t="s">
        <v>2739</v>
      </c>
      <c r="E1642" s="329">
        <v>0.11</v>
      </c>
      <c r="F1642" s="329">
        <v>0.09</v>
      </c>
      <c r="G1642" s="329">
        <v>0.2</v>
      </c>
    </row>
    <row r="1643" spans="1:7" ht="38.25">
      <c r="A1643" s="324" t="s">
        <v>2744</v>
      </c>
      <c r="B1643" s="325"/>
      <c r="C1643" s="324" t="s">
        <v>2745</v>
      </c>
      <c r="D1643" s="327" t="s">
        <v>47</v>
      </c>
      <c r="E1643" s="329">
        <v>228.38</v>
      </c>
      <c r="F1643" s="329">
        <v>3.46</v>
      </c>
      <c r="G1643" s="329">
        <v>231.84</v>
      </c>
    </row>
    <row r="1644" spans="1:7" ht="51">
      <c r="A1644" s="324" t="s">
        <v>2746</v>
      </c>
      <c r="B1644" s="325"/>
      <c r="C1644" s="324" t="s">
        <v>2747</v>
      </c>
      <c r="D1644" s="327" t="s">
        <v>47</v>
      </c>
      <c r="E1644" s="329">
        <v>229.43</v>
      </c>
      <c r="F1644" s="329">
        <v>3.46</v>
      </c>
      <c r="G1644" s="329">
        <v>232.89</v>
      </c>
    </row>
    <row r="1645" spans="1:7" ht="51">
      <c r="A1645" s="324" t="s">
        <v>2748</v>
      </c>
      <c r="B1645" s="325"/>
      <c r="C1645" s="324" t="s">
        <v>2749</v>
      </c>
      <c r="D1645" s="327" t="s">
        <v>47</v>
      </c>
      <c r="E1645" s="329">
        <v>141.22999999999999</v>
      </c>
      <c r="F1645" s="329">
        <v>3.46</v>
      </c>
      <c r="G1645" s="329">
        <v>144.69</v>
      </c>
    </row>
    <row r="1646" spans="1:7" ht="51">
      <c r="A1646" s="324" t="s">
        <v>2750</v>
      </c>
      <c r="B1646" s="325"/>
      <c r="C1646" s="324" t="s">
        <v>2751</v>
      </c>
      <c r="D1646" s="327" t="s">
        <v>47</v>
      </c>
      <c r="E1646" s="329">
        <v>141.22999999999999</v>
      </c>
      <c r="F1646" s="329">
        <v>3.46</v>
      </c>
      <c r="G1646" s="329">
        <v>144.69</v>
      </c>
    </row>
    <row r="1647" spans="1:7">
      <c r="A1647" s="330" t="s">
        <v>2752</v>
      </c>
      <c r="B1647" s="331" t="s">
        <v>7268</v>
      </c>
      <c r="C1647" s="330"/>
      <c r="D1647" s="332"/>
      <c r="E1647" s="333"/>
      <c r="F1647" s="333"/>
      <c r="G1647" s="333"/>
    </row>
    <row r="1648" spans="1:7" ht="25.5">
      <c r="A1648" s="324" t="s">
        <v>2753</v>
      </c>
      <c r="B1648" s="325"/>
      <c r="C1648" s="324" t="s">
        <v>2754</v>
      </c>
      <c r="D1648" s="327" t="s">
        <v>22</v>
      </c>
      <c r="E1648" s="329">
        <v>6.75</v>
      </c>
      <c r="F1648" s="329">
        <v>2.34</v>
      </c>
      <c r="G1648" s="329">
        <v>9.09</v>
      </c>
    </row>
    <row r="1649" spans="1:7" ht="25.5">
      <c r="A1649" s="324" t="s">
        <v>2755</v>
      </c>
      <c r="B1649" s="325"/>
      <c r="C1649" s="324" t="s">
        <v>2756</v>
      </c>
      <c r="D1649" s="327" t="s">
        <v>22</v>
      </c>
      <c r="E1649" s="329">
        <v>12.44</v>
      </c>
      <c r="F1649" s="329">
        <v>2.34</v>
      </c>
      <c r="G1649" s="329">
        <v>14.78</v>
      </c>
    </row>
    <row r="1650" spans="1:7" ht="25.5">
      <c r="A1650" s="324" t="s">
        <v>2757</v>
      </c>
      <c r="B1650" s="325"/>
      <c r="C1650" s="324" t="s">
        <v>2758</v>
      </c>
      <c r="D1650" s="327" t="s">
        <v>47</v>
      </c>
      <c r="E1650" s="329">
        <v>44.91</v>
      </c>
      <c r="F1650" s="329">
        <v>16.07</v>
      </c>
      <c r="G1650" s="329">
        <v>60.98</v>
      </c>
    </row>
    <row r="1651" spans="1:7" ht="25.5">
      <c r="A1651" s="324" t="s">
        <v>2759</v>
      </c>
      <c r="B1651" s="325"/>
      <c r="C1651" s="324" t="s">
        <v>2760</v>
      </c>
      <c r="D1651" s="327" t="s">
        <v>47</v>
      </c>
      <c r="E1651" s="329">
        <v>94.44</v>
      </c>
      <c r="F1651" s="329">
        <v>16.07</v>
      </c>
      <c r="G1651" s="329">
        <v>110.51</v>
      </c>
    </row>
    <row r="1652" spans="1:7" ht="38.25">
      <c r="A1652" s="324" t="s">
        <v>2761</v>
      </c>
      <c r="B1652" s="325"/>
      <c r="C1652" s="324" t="s">
        <v>2762</v>
      </c>
      <c r="D1652" s="327" t="s">
        <v>47</v>
      </c>
      <c r="E1652" s="329">
        <v>126.05</v>
      </c>
      <c r="F1652" s="329">
        <v>0</v>
      </c>
      <c r="G1652" s="329">
        <v>126.05</v>
      </c>
    </row>
    <row r="1653" spans="1:7" ht="38.25">
      <c r="A1653" s="324" t="s">
        <v>2763</v>
      </c>
      <c r="B1653" s="325"/>
      <c r="C1653" s="324" t="s">
        <v>2764</v>
      </c>
      <c r="D1653" s="327" t="s">
        <v>47</v>
      </c>
      <c r="E1653" s="329">
        <v>259.25</v>
      </c>
      <c r="F1653" s="329">
        <v>0</v>
      </c>
      <c r="G1653" s="329">
        <v>259.25</v>
      </c>
    </row>
    <row r="1654" spans="1:7" ht="38.25">
      <c r="A1654" s="324" t="s">
        <v>2765</v>
      </c>
      <c r="B1654" s="325"/>
      <c r="C1654" s="324" t="s">
        <v>2766</v>
      </c>
      <c r="D1654" s="327" t="s">
        <v>47</v>
      </c>
      <c r="E1654" s="329">
        <v>625.49</v>
      </c>
      <c r="F1654" s="329">
        <v>7.8</v>
      </c>
      <c r="G1654" s="329">
        <v>633.29</v>
      </c>
    </row>
    <row r="1655" spans="1:7" ht="38.25">
      <c r="A1655" s="324" t="s">
        <v>2767</v>
      </c>
      <c r="B1655" s="325"/>
      <c r="C1655" s="324" t="s">
        <v>2768</v>
      </c>
      <c r="D1655" s="327" t="s">
        <v>47</v>
      </c>
      <c r="E1655" s="329">
        <v>825.21</v>
      </c>
      <c r="F1655" s="329">
        <v>7.8</v>
      </c>
      <c r="G1655" s="329">
        <v>833.01</v>
      </c>
    </row>
    <row r="1656" spans="1:7">
      <c r="A1656" s="324" t="s">
        <v>2769</v>
      </c>
      <c r="B1656" s="325"/>
      <c r="C1656" s="324" t="s">
        <v>2770</v>
      </c>
      <c r="D1656" s="327" t="s">
        <v>47</v>
      </c>
      <c r="E1656" s="329">
        <v>202</v>
      </c>
      <c r="F1656" s="329">
        <v>0</v>
      </c>
      <c r="G1656" s="329">
        <v>202</v>
      </c>
    </row>
    <row r="1657" spans="1:7" ht="25.5">
      <c r="A1657" s="330" t="s">
        <v>2771</v>
      </c>
      <c r="B1657" s="331" t="s">
        <v>2772</v>
      </c>
      <c r="C1657" s="330"/>
      <c r="D1657" s="332"/>
      <c r="E1657" s="333"/>
      <c r="F1657" s="333"/>
      <c r="G1657" s="333"/>
    </row>
    <row r="1658" spans="1:7">
      <c r="A1658" s="324" t="s">
        <v>2773</v>
      </c>
      <c r="B1658" s="325"/>
      <c r="C1658" s="324" t="s">
        <v>2774</v>
      </c>
      <c r="D1658" s="327" t="s">
        <v>424</v>
      </c>
      <c r="E1658" s="329">
        <v>4.55</v>
      </c>
      <c r="F1658" s="329">
        <v>10.37</v>
      </c>
      <c r="G1658" s="329">
        <v>14.92</v>
      </c>
    </row>
    <row r="1659" spans="1:7">
      <c r="A1659" s="324" t="s">
        <v>2775</v>
      </c>
      <c r="B1659" s="325"/>
      <c r="C1659" s="324" t="s">
        <v>2776</v>
      </c>
      <c r="D1659" s="327" t="s">
        <v>2777</v>
      </c>
      <c r="E1659" s="329">
        <v>113.93</v>
      </c>
      <c r="F1659" s="329">
        <v>6.91</v>
      </c>
      <c r="G1659" s="329">
        <v>120.84</v>
      </c>
    </row>
    <row r="1660" spans="1:7" ht="25.5">
      <c r="A1660" s="330" t="s">
        <v>2778</v>
      </c>
      <c r="B1660" s="331" t="s">
        <v>2779</v>
      </c>
      <c r="C1660" s="330"/>
      <c r="D1660" s="332"/>
      <c r="E1660" s="333"/>
      <c r="F1660" s="333"/>
      <c r="G1660" s="333"/>
    </row>
    <row r="1661" spans="1:7" ht="38.25">
      <c r="A1661" s="324" t="s">
        <v>2780</v>
      </c>
      <c r="B1661" s="325"/>
      <c r="C1661" s="324" t="s">
        <v>2781</v>
      </c>
      <c r="D1661" s="327" t="s">
        <v>47</v>
      </c>
      <c r="E1661" s="329">
        <v>2.2599999999999998</v>
      </c>
      <c r="F1661" s="329">
        <v>2.11</v>
      </c>
      <c r="G1661" s="329">
        <v>4.37</v>
      </c>
    </row>
    <row r="1662" spans="1:7" ht="38.25">
      <c r="A1662" s="324" t="s">
        <v>2782</v>
      </c>
      <c r="B1662" s="325"/>
      <c r="C1662" s="324" t="s">
        <v>2783</v>
      </c>
      <c r="D1662" s="327" t="s">
        <v>47</v>
      </c>
      <c r="E1662" s="329">
        <v>4.51</v>
      </c>
      <c r="F1662" s="329">
        <v>4.21</v>
      </c>
      <c r="G1662" s="329">
        <v>8.7200000000000006</v>
      </c>
    </row>
    <row r="1663" spans="1:7" ht="38.25">
      <c r="A1663" s="324" t="s">
        <v>2784</v>
      </c>
      <c r="B1663" s="325"/>
      <c r="C1663" s="324" t="s">
        <v>2785</v>
      </c>
      <c r="D1663" s="327" t="s">
        <v>47</v>
      </c>
      <c r="E1663" s="329">
        <v>6.77</v>
      </c>
      <c r="F1663" s="329">
        <v>6.32</v>
      </c>
      <c r="G1663" s="329">
        <v>13.09</v>
      </c>
    </row>
    <row r="1664" spans="1:7" ht="38.25">
      <c r="A1664" s="324" t="s">
        <v>2786</v>
      </c>
      <c r="B1664" s="325"/>
      <c r="C1664" s="324" t="s">
        <v>2787</v>
      </c>
      <c r="D1664" s="327" t="s">
        <v>47</v>
      </c>
      <c r="E1664" s="329">
        <v>9.0299999999999994</v>
      </c>
      <c r="F1664" s="329">
        <v>8.43</v>
      </c>
      <c r="G1664" s="329">
        <v>17.46</v>
      </c>
    </row>
    <row r="1665" spans="1:7" ht="38.25">
      <c r="A1665" s="324" t="s">
        <v>2788</v>
      </c>
      <c r="B1665" s="325"/>
      <c r="C1665" s="324" t="s">
        <v>2789</v>
      </c>
      <c r="D1665" s="327" t="s">
        <v>47</v>
      </c>
      <c r="E1665" s="329">
        <v>13.57</v>
      </c>
      <c r="F1665" s="329">
        <v>12.65</v>
      </c>
      <c r="G1665" s="329">
        <v>26.22</v>
      </c>
    </row>
    <row r="1666" spans="1:7" ht="25.5">
      <c r="A1666" s="324" t="s">
        <v>2790</v>
      </c>
      <c r="B1666" s="325"/>
      <c r="C1666" s="324" t="s">
        <v>2791</v>
      </c>
      <c r="D1666" s="327" t="s">
        <v>47</v>
      </c>
      <c r="E1666" s="329">
        <v>15.78</v>
      </c>
      <c r="F1666" s="329">
        <v>1.3</v>
      </c>
      <c r="G1666" s="329">
        <v>17.079999999999998</v>
      </c>
    </row>
    <row r="1667" spans="1:7" ht="25.5">
      <c r="A1667" s="324" t="s">
        <v>2792</v>
      </c>
      <c r="B1667" s="325"/>
      <c r="C1667" s="324" t="s">
        <v>2793</v>
      </c>
      <c r="D1667" s="327" t="s">
        <v>47</v>
      </c>
      <c r="E1667" s="329">
        <v>28.46</v>
      </c>
      <c r="F1667" s="329">
        <v>1.82</v>
      </c>
      <c r="G1667" s="329">
        <v>30.28</v>
      </c>
    </row>
    <row r="1668" spans="1:7" ht="25.5">
      <c r="A1668" s="324" t="s">
        <v>2794</v>
      </c>
      <c r="B1668" s="325"/>
      <c r="C1668" s="324" t="s">
        <v>2795</v>
      </c>
      <c r="D1668" s="327" t="s">
        <v>47</v>
      </c>
      <c r="E1668" s="329">
        <v>52.62</v>
      </c>
      <c r="F1668" s="329">
        <v>2.34</v>
      </c>
      <c r="G1668" s="329">
        <v>54.96</v>
      </c>
    </row>
    <row r="1669" spans="1:7" ht="25.5">
      <c r="A1669" s="330" t="s">
        <v>2796</v>
      </c>
      <c r="B1669" s="331" t="s">
        <v>7269</v>
      </c>
      <c r="C1669" s="330"/>
      <c r="D1669" s="332"/>
      <c r="E1669" s="333"/>
      <c r="F1669" s="333"/>
      <c r="G1669" s="333"/>
    </row>
    <row r="1670" spans="1:7">
      <c r="A1670" s="324" t="s">
        <v>2797</v>
      </c>
      <c r="B1670" s="325"/>
      <c r="C1670" s="324" t="s">
        <v>2798</v>
      </c>
      <c r="D1670" s="327" t="s">
        <v>22</v>
      </c>
      <c r="E1670" s="329">
        <v>18</v>
      </c>
      <c r="F1670" s="329">
        <v>8.82</v>
      </c>
      <c r="G1670" s="329">
        <v>26.82</v>
      </c>
    </row>
    <row r="1671" spans="1:7" ht="38.25">
      <c r="A1671" s="324" t="s">
        <v>2799</v>
      </c>
      <c r="B1671" s="325"/>
      <c r="C1671" s="324" t="s">
        <v>2800</v>
      </c>
      <c r="D1671" s="327" t="s">
        <v>47</v>
      </c>
      <c r="E1671" s="329">
        <v>0.7</v>
      </c>
      <c r="F1671" s="329">
        <v>8.82</v>
      </c>
      <c r="G1671" s="329">
        <v>9.52</v>
      </c>
    </row>
    <row r="1672" spans="1:7" ht="38.25">
      <c r="A1672" s="324" t="s">
        <v>2801</v>
      </c>
      <c r="B1672" s="325"/>
      <c r="C1672" s="324" t="s">
        <v>2802</v>
      </c>
      <c r="D1672" s="327" t="s">
        <v>47</v>
      </c>
      <c r="E1672" s="329">
        <v>0.92</v>
      </c>
      <c r="F1672" s="329">
        <v>8.82</v>
      </c>
      <c r="G1672" s="329">
        <v>9.74</v>
      </c>
    </row>
    <row r="1673" spans="1:7" ht="38.25">
      <c r="A1673" s="324" t="s">
        <v>2803</v>
      </c>
      <c r="B1673" s="325"/>
      <c r="C1673" s="324" t="s">
        <v>2804</v>
      </c>
      <c r="D1673" s="327" t="s">
        <v>47</v>
      </c>
      <c r="E1673" s="329">
        <v>1.24</v>
      </c>
      <c r="F1673" s="329">
        <v>8.82</v>
      </c>
      <c r="G1673" s="329">
        <v>10.06</v>
      </c>
    </row>
    <row r="1674" spans="1:7" ht="38.25">
      <c r="A1674" s="324" t="s">
        <v>2805</v>
      </c>
      <c r="B1674" s="325"/>
      <c r="C1674" s="324" t="s">
        <v>2806</v>
      </c>
      <c r="D1674" s="327" t="s">
        <v>47</v>
      </c>
      <c r="E1674" s="329">
        <v>1.24</v>
      </c>
      <c r="F1674" s="329">
        <v>8.82</v>
      </c>
      <c r="G1674" s="329">
        <v>10.06</v>
      </c>
    </row>
    <row r="1675" spans="1:7" ht="38.25">
      <c r="A1675" s="324" t="s">
        <v>2807</v>
      </c>
      <c r="B1675" s="325"/>
      <c r="C1675" s="324" t="s">
        <v>2808</v>
      </c>
      <c r="D1675" s="327" t="s">
        <v>47</v>
      </c>
      <c r="E1675" s="329">
        <v>3.37</v>
      </c>
      <c r="F1675" s="329">
        <v>8.82</v>
      </c>
      <c r="G1675" s="329">
        <v>12.19</v>
      </c>
    </row>
    <row r="1676" spans="1:7" ht="38.25">
      <c r="A1676" s="324" t="s">
        <v>2809</v>
      </c>
      <c r="B1676" s="325"/>
      <c r="C1676" s="324" t="s">
        <v>2810</v>
      </c>
      <c r="D1676" s="327" t="s">
        <v>47</v>
      </c>
      <c r="E1676" s="329">
        <v>4</v>
      </c>
      <c r="F1676" s="329">
        <v>8.82</v>
      </c>
      <c r="G1676" s="329">
        <v>12.82</v>
      </c>
    </row>
    <row r="1677" spans="1:7" ht="38.25">
      <c r="A1677" s="324" t="s">
        <v>2811</v>
      </c>
      <c r="B1677" s="325"/>
      <c r="C1677" s="324" t="s">
        <v>2812</v>
      </c>
      <c r="D1677" s="327" t="s">
        <v>47</v>
      </c>
      <c r="E1677" s="329">
        <v>3.86</v>
      </c>
      <c r="F1677" s="329">
        <v>8.82</v>
      </c>
      <c r="G1677" s="329">
        <v>12.68</v>
      </c>
    </row>
    <row r="1678" spans="1:7" ht="38.25">
      <c r="A1678" s="324" t="s">
        <v>2813</v>
      </c>
      <c r="B1678" s="325"/>
      <c r="C1678" s="324" t="s">
        <v>2814</v>
      </c>
      <c r="D1678" s="327" t="s">
        <v>47</v>
      </c>
      <c r="E1678" s="329">
        <v>4.1100000000000003</v>
      </c>
      <c r="F1678" s="329">
        <v>8.82</v>
      </c>
      <c r="G1678" s="329">
        <v>12.93</v>
      </c>
    </row>
    <row r="1679" spans="1:7" ht="38.25">
      <c r="A1679" s="324" t="s">
        <v>2815</v>
      </c>
      <c r="B1679" s="325"/>
      <c r="C1679" s="324" t="s">
        <v>2816</v>
      </c>
      <c r="D1679" s="327" t="s">
        <v>47</v>
      </c>
      <c r="E1679" s="329">
        <v>4.5599999999999996</v>
      </c>
      <c r="F1679" s="329">
        <v>8.82</v>
      </c>
      <c r="G1679" s="329">
        <v>13.38</v>
      </c>
    </row>
    <row r="1680" spans="1:7" ht="38.25">
      <c r="A1680" s="324" t="s">
        <v>2817</v>
      </c>
      <c r="B1680" s="325"/>
      <c r="C1680" s="324" t="s">
        <v>2818</v>
      </c>
      <c r="D1680" s="327" t="s">
        <v>47</v>
      </c>
      <c r="E1680" s="329">
        <v>5.42</v>
      </c>
      <c r="F1680" s="329">
        <v>8.82</v>
      </c>
      <c r="G1680" s="329">
        <v>14.24</v>
      </c>
    </row>
    <row r="1681" spans="1:7" ht="38.25">
      <c r="A1681" s="324" t="s">
        <v>2819</v>
      </c>
      <c r="B1681" s="325"/>
      <c r="C1681" s="324" t="s">
        <v>2820</v>
      </c>
      <c r="D1681" s="327" t="s">
        <v>47</v>
      </c>
      <c r="E1681" s="329">
        <v>11.33</v>
      </c>
      <c r="F1681" s="329">
        <v>8.82</v>
      </c>
      <c r="G1681" s="329">
        <v>20.149999999999999</v>
      </c>
    </row>
    <row r="1682" spans="1:7" ht="38.25">
      <c r="A1682" s="324" t="s">
        <v>2821</v>
      </c>
      <c r="B1682" s="325"/>
      <c r="C1682" s="324" t="s">
        <v>2822</v>
      </c>
      <c r="D1682" s="327" t="s">
        <v>47</v>
      </c>
      <c r="E1682" s="329">
        <v>13.6</v>
      </c>
      <c r="F1682" s="329">
        <v>8.82</v>
      </c>
      <c r="G1682" s="329">
        <v>22.42</v>
      </c>
    </row>
    <row r="1683" spans="1:7" ht="38.25">
      <c r="A1683" s="324" t="s">
        <v>2823</v>
      </c>
      <c r="B1683" s="325"/>
      <c r="C1683" s="324" t="s">
        <v>2824</v>
      </c>
      <c r="D1683" s="327" t="s">
        <v>47</v>
      </c>
      <c r="E1683" s="329">
        <v>15.96</v>
      </c>
      <c r="F1683" s="329">
        <v>8.82</v>
      </c>
      <c r="G1683" s="329">
        <v>24.78</v>
      </c>
    </row>
    <row r="1684" spans="1:7" ht="38.25">
      <c r="A1684" s="324" t="s">
        <v>2825</v>
      </c>
      <c r="B1684" s="325"/>
      <c r="C1684" s="324" t="s">
        <v>2826</v>
      </c>
      <c r="D1684" s="327" t="s">
        <v>47</v>
      </c>
      <c r="E1684" s="329">
        <v>18.309999999999999</v>
      </c>
      <c r="F1684" s="329">
        <v>8.82</v>
      </c>
      <c r="G1684" s="329">
        <v>27.13</v>
      </c>
    </row>
    <row r="1685" spans="1:7" ht="38.25">
      <c r="A1685" s="324" t="s">
        <v>2827</v>
      </c>
      <c r="B1685" s="325"/>
      <c r="C1685" s="324" t="s">
        <v>2828</v>
      </c>
      <c r="D1685" s="327" t="s">
        <v>47</v>
      </c>
      <c r="E1685" s="329">
        <v>21.89</v>
      </c>
      <c r="F1685" s="329">
        <v>8.82</v>
      </c>
      <c r="G1685" s="329">
        <v>30.71</v>
      </c>
    </row>
    <row r="1686" spans="1:7" ht="38.25">
      <c r="A1686" s="324" t="s">
        <v>2829</v>
      </c>
      <c r="B1686" s="325"/>
      <c r="C1686" s="324" t="s">
        <v>2830</v>
      </c>
      <c r="D1686" s="327" t="s">
        <v>47</v>
      </c>
      <c r="E1686" s="329">
        <v>24.38</v>
      </c>
      <c r="F1686" s="329">
        <v>8.82</v>
      </c>
      <c r="G1686" s="329">
        <v>33.200000000000003</v>
      </c>
    </row>
    <row r="1687" spans="1:7" ht="38.25">
      <c r="A1687" s="324" t="s">
        <v>2831</v>
      </c>
      <c r="B1687" s="325"/>
      <c r="C1687" s="324" t="s">
        <v>2832</v>
      </c>
      <c r="D1687" s="327" t="s">
        <v>47</v>
      </c>
      <c r="E1687" s="329">
        <v>29.83</v>
      </c>
      <c r="F1687" s="329">
        <v>8.82</v>
      </c>
      <c r="G1687" s="329">
        <v>38.65</v>
      </c>
    </row>
    <row r="1688" spans="1:7" ht="38.25">
      <c r="A1688" s="324" t="s">
        <v>2833</v>
      </c>
      <c r="B1688" s="325"/>
      <c r="C1688" s="324" t="s">
        <v>2834</v>
      </c>
      <c r="D1688" s="327" t="s">
        <v>47</v>
      </c>
      <c r="E1688" s="329">
        <v>32.44</v>
      </c>
      <c r="F1688" s="329">
        <v>8.82</v>
      </c>
      <c r="G1688" s="329">
        <v>41.26</v>
      </c>
    </row>
    <row r="1689" spans="1:7" ht="38.25">
      <c r="A1689" s="324" t="s">
        <v>2835</v>
      </c>
      <c r="B1689" s="325"/>
      <c r="C1689" s="324" t="s">
        <v>2836</v>
      </c>
      <c r="D1689" s="327" t="s">
        <v>47</v>
      </c>
      <c r="E1689" s="329">
        <v>48.04</v>
      </c>
      <c r="F1689" s="329">
        <v>8.82</v>
      </c>
      <c r="G1689" s="329">
        <v>56.86</v>
      </c>
    </row>
    <row r="1690" spans="1:7" ht="38.25">
      <c r="A1690" s="324" t="s">
        <v>2837</v>
      </c>
      <c r="B1690" s="325"/>
      <c r="C1690" s="324" t="s">
        <v>2838</v>
      </c>
      <c r="D1690" s="327" t="s">
        <v>47</v>
      </c>
      <c r="E1690" s="329">
        <v>56.01</v>
      </c>
      <c r="F1690" s="329">
        <v>8.82</v>
      </c>
      <c r="G1690" s="329">
        <v>64.83</v>
      </c>
    </row>
    <row r="1691" spans="1:7" ht="38.25">
      <c r="A1691" s="324" t="s">
        <v>2839</v>
      </c>
      <c r="B1691" s="325"/>
      <c r="C1691" s="324" t="s">
        <v>2840</v>
      </c>
      <c r="D1691" s="327" t="s">
        <v>47</v>
      </c>
      <c r="E1691" s="329">
        <v>79.02</v>
      </c>
      <c r="F1691" s="329">
        <v>8.82</v>
      </c>
      <c r="G1691" s="329">
        <v>87.84</v>
      </c>
    </row>
    <row r="1692" spans="1:7" ht="38.25">
      <c r="A1692" s="324" t="s">
        <v>2841</v>
      </c>
      <c r="B1692" s="325"/>
      <c r="C1692" s="324" t="s">
        <v>2842</v>
      </c>
      <c r="D1692" s="327" t="s">
        <v>22</v>
      </c>
      <c r="E1692" s="329">
        <v>111.74</v>
      </c>
      <c r="F1692" s="329">
        <v>16.18</v>
      </c>
      <c r="G1692" s="329">
        <v>127.92</v>
      </c>
    </row>
    <row r="1693" spans="1:7" ht="38.25">
      <c r="A1693" s="324" t="s">
        <v>2843</v>
      </c>
      <c r="B1693" s="325"/>
      <c r="C1693" s="324" t="s">
        <v>2844</v>
      </c>
      <c r="D1693" s="327" t="s">
        <v>47</v>
      </c>
      <c r="E1693" s="329">
        <v>8.15</v>
      </c>
      <c r="F1693" s="329">
        <v>8.82</v>
      </c>
      <c r="G1693" s="329">
        <v>16.97</v>
      </c>
    </row>
    <row r="1694" spans="1:7" ht="38.25">
      <c r="A1694" s="324" t="s">
        <v>2845</v>
      </c>
      <c r="B1694" s="325"/>
      <c r="C1694" s="324" t="s">
        <v>2846</v>
      </c>
      <c r="D1694" s="327" t="s">
        <v>47</v>
      </c>
      <c r="E1694" s="329">
        <v>9.8000000000000007</v>
      </c>
      <c r="F1694" s="329">
        <v>8.82</v>
      </c>
      <c r="G1694" s="329">
        <v>18.62</v>
      </c>
    </row>
    <row r="1695" spans="1:7">
      <c r="A1695" s="330" t="s">
        <v>2847</v>
      </c>
      <c r="B1695" s="331" t="s">
        <v>2848</v>
      </c>
      <c r="C1695" s="330"/>
      <c r="D1695" s="332"/>
      <c r="E1695" s="333"/>
      <c r="F1695" s="333"/>
      <c r="G1695" s="333"/>
    </row>
    <row r="1696" spans="1:7" ht="25.5">
      <c r="A1696" s="324" t="s">
        <v>2849</v>
      </c>
      <c r="B1696" s="325"/>
      <c r="C1696" s="324" t="s">
        <v>2850</v>
      </c>
      <c r="D1696" s="327" t="s">
        <v>22</v>
      </c>
      <c r="E1696" s="329">
        <v>45.14</v>
      </c>
      <c r="F1696" s="329">
        <v>15.05</v>
      </c>
      <c r="G1696" s="329">
        <v>60.19</v>
      </c>
    </row>
    <row r="1697" spans="1:7" ht="25.5">
      <c r="A1697" s="324" t="s">
        <v>2851</v>
      </c>
      <c r="B1697" s="325"/>
      <c r="C1697" s="324" t="s">
        <v>2852</v>
      </c>
      <c r="D1697" s="327" t="s">
        <v>22</v>
      </c>
      <c r="E1697" s="329">
        <v>46.47</v>
      </c>
      <c r="F1697" s="329">
        <v>15.05</v>
      </c>
      <c r="G1697" s="329">
        <v>61.52</v>
      </c>
    </row>
    <row r="1698" spans="1:7" ht="38.25">
      <c r="A1698" s="324" t="s">
        <v>2853</v>
      </c>
      <c r="B1698" s="325"/>
      <c r="C1698" s="324" t="s">
        <v>2854</v>
      </c>
      <c r="D1698" s="327" t="s">
        <v>22</v>
      </c>
      <c r="E1698" s="329">
        <v>94.49</v>
      </c>
      <c r="F1698" s="329">
        <v>18.95</v>
      </c>
      <c r="G1698" s="329">
        <v>113.44</v>
      </c>
    </row>
    <row r="1699" spans="1:7" ht="51">
      <c r="A1699" s="324" t="s">
        <v>2855</v>
      </c>
      <c r="B1699" s="325"/>
      <c r="C1699" s="324" t="s">
        <v>2856</v>
      </c>
      <c r="D1699" s="327" t="s">
        <v>22</v>
      </c>
      <c r="E1699" s="329">
        <v>105.57</v>
      </c>
      <c r="F1699" s="329">
        <v>18.95</v>
      </c>
      <c r="G1699" s="329">
        <v>124.52</v>
      </c>
    </row>
    <row r="1700" spans="1:7" ht="25.5">
      <c r="A1700" s="324" t="s">
        <v>2857</v>
      </c>
      <c r="B1700" s="325"/>
      <c r="C1700" s="324" t="s">
        <v>2858</v>
      </c>
      <c r="D1700" s="327" t="s">
        <v>22</v>
      </c>
      <c r="E1700" s="329">
        <v>96.45</v>
      </c>
      <c r="F1700" s="329">
        <v>0</v>
      </c>
      <c r="G1700" s="329">
        <v>96.45</v>
      </c>
    </row>
    <row r="1701" spans="1:7">
      <c r="A1701" s="330" t="s">
        <v>2859</v>
      </c>
      <c r="B1701" s="331" t="s">
        <v>2860</v>
      </c>
      <c r="C1701" s="330"/>
      <c r="D1701" s="332"/>
      <c r="E1701" s="333"/>
      <c r="F1701" s="333"/>
      <c r="G1701" s="333"/>
    </row>
    <row r="1702" spans="1:7" ht="38.25">
      <c r="A1702" s="324" t="s">
        <v>2861</v>
      </c>
      <c r="B1702" s="325"/>
      <c r="C1702" s="324" t="s">
        <v>2862</v>
      </c>
      <c r="D1702" s="327" t="s">
        <v>22</v>
      </c>
      <c r="E1702" s="329">
        <v>6.13</v>
      </c>
      <c r="F1702" s="329">
        <v>6.24</v>
      </c>
      <c r="G1702" s="329">
        <v>12.37</v>
      </c>
    </row>
    <row r="1703" spans="1:7" ht="25.5">
      <c r="A1703" s="324" t="s">
        <v>2863</v>
      </c>
      <c r="B1703" s="325"/>
      <c r="C1703" s="324" t="s">
        <v>2864</v>
      </c>
      <c r="D1703" s="327" t="s">
        <v>22</v>
      </c>
      <c r="E1703" s="329">
        <v>4.29</v>
      </c>
      <c r="F1703" s="329">
        <v>6.24</v>
      </c>
      <c r="G1703" s="329">
        <v>10.53</v>
      </c>
    </row>
    <row r="1704" spans="1:7" ht="25.5">
      <c r="A1704" s="324" t="s">
        <v>2865</v>
      </c>
      <c r="B1704" s="325"/>
      <c r="C1704" s="324" t="s">
        <v>2866</v>
      </c>
      <c r="D1704" s="327" t="s">
        <v>22</v>
      </c>
      <c r="E1704" s="329">
        <v>29.45</v>
      </c>
      <c r="F1704" s="329">
        <v>6.24</v>
      </c>
      <c r="G1704" s="329">
        <v>35.69</v>
      </c>
    </row>
    <row r="1705" spans="1:7" ht="38.25">
      <c r="A1705" s="324" t="s">
        <v>2867</v>
      </c>
      <c r="B1705" s="325"/>
      <c r="C1705" s="324" t="s">
        <v>2868</v>
      </c>
      <c r="D1705" s="327" t="s">
        <v>22</v>
      </c>
      <c r="E1705" s="329">
        <v>43.54</v>
      </c>
      <c r="F1705" s="329">
        <v>17.3</v>
      </c>
      <c r="G1705" s="329">
        <v>60.84</v>
      </c>
    </row>
    <row r="1706" spans="1:7" ht="25.5">
      <c r="A1706" s="324" t="s">
        <v>2869</v>
      </c>
      <c r="B1706" s="325"/>
      <c r="C1706" s="324" t="s">
        <v>2870</v>
      </c>
      <c r="D1706" s="327" t="s">
        <v>22</v>
      </c>
      <c r="E1706" s="329">
        <v>33.049999999999997</v>
      </c>
      <c r="F1706" s="329">
        <v>6.24</v>
      </c>
      <c r="G1706" s="329">
        <v>39.29</v>
      </c>
    </row>
    <row r="1707" spans="1:7" ht="38.25">
      <c r="A1707" s="324" t="s">
        <v>2871</v>
      </c>
      <c r="B1707" s="325"/>
      <c r="C1707" s="324" t="s">
        <v>2872</v>
      </c>
      <c r="D1707" s="327" t="s">
        <v>22</v>
      </c>
      <c r="E1707" s="329">
        <v>48.58</v>
      </c>
      <c r="F1707" s="329">
        <v>17.3</v>
      </c>
      <c r="G1707" s="329">
        <v>65.88</v>
      </c>
    </row>
    <row r="1708" spans="1:7" ht="38.25">
      <c r="A1708" s="324" t="s">
        <v>2873</v>
      </c>
      <c r="B1708" s="325"/>
      <c r="C1708" s="324" t="s">
        <v>2874</v>
      </c>
      <c r="D1708" s="327" t="s">
        <v>22</v>
      </c>
      <c r="E1708" s="329">
        <v>27.84</v>
      </c>
      <c r="F1708" s="329">
        <v>20.420000000000002</v>
      </c>
      <c r="G1708" s="329">
        <v>48.26</v>
      </c>
    </row>
    <row r="1709" spans="1:7" ht="25.5">
      <c r="A1709" s="330" t="s">
        <v>2875</v>
      </c>
      <c r="B1709" s="331" t="s">
        <v>2876</v>
      </c>
      <c r="C1709" s="330"/>
      <c r="D1709" s="332"/>
      <c r="E1709" s="333"/>
      <c r="F1709" s="333"/>
      <c r="G1709" s="333"/>
    </row>
    <row r="1710" spans="1:7" ht="25.5">
      <c r="A1710" s="324" t="s">
        <v>2877</v>
      </c>
      <c r="B1710" s="325"/>
      <c r="C1710" s="324" t="s">
        <v>2878</v>
      </c>
      <c r="D1710" s="327" t="s">
        <v>72</v>
      </c>
      <c r="E1710" s="329">
        <v>296.82</v>
      </c>
      <c r="F1710" s="329">
        <v>269.88</v>
      </c>
      <c r="G1710" s="329">
        <v>566.70000000000005</v>
      </c>
    </row>
    <row r="1711" spans="1:7" ht="25.5">
      <c r="A1711" s="324" t="s">
        <v>7106</v>
      </c>
      <c r="B1711" s="325"/>
      <c r="C1711" s="324" t="s">
        <v>7107</v>
      </c>
      <c r="D1711" s="327" t="s">
        <v>72</v>
      </c>
      <c r="E1711" s="329">
        <v>388.33</v>
      </c>
      <c r="F1711" s="329">
        <v>0</v>
      </c>
      <c r="G1711" s="329">
        <v>388.33</v>
      </c>
    </row>
    <row r="1712" spans="1:7" ht="25.5">
      <c r="A1712" s="324" t="s">
        <v>2879</v>
      </c>
      <c r="B1712" s="325"/>
      <c r="C1712" s="324" t="s">
        <v>2880</v>
      </c>
      <c r="D1712" s="327" t="s">
        <v>22</v>
      </c>
      <c r="E1712" s="329">
        <v>4.32</v>
      </c>
      <c r="F1712" s="329">
        <v>6.58</v>
      </c>
      <c r="G1712" s="329">
        <v>10.9</v>
      </c>
    </row>
    <row r="1713" spans="1:7" ht="38.25">
      <c r="A1713" s="324" t="s">
        <v>2881</v>
      </c>
      <c r="B1713" s="325"/>
      <c r="C1713" s="324" t="s">
        <v>2882</v>
      </c>
      <c r="D1713" s="327" t="s">
        <v>22</v>
      </c>
      <c r="E1713" s="329">
        <v>10.95</v>
      </c>
      <c r="F1713" s="329">
        <v>13.15</v>
      </c>
      <c r="G1713" s="329">
        <v>24.1</v>
      </c>
    </row>
    <row r="1714" spans="1:7" ht="25.5">
      <c r="A1714" s="324" t="s">
        <v>2883</v>
      </c>
      <c r="B1714" s="325"/>
      <c r="C1714" s="324" t="s">
        <v>2884</v>
      </c>
      <c r="D1714" s="327" t="s">
        <v>22</v>
      </c>
      <c r="E1714" s="329">
        <v>7.65</v>
      </c>
      <c r="F1714" s="329">
        <v>6.58</v>
      </c>
      <c r="G1714" s="329">
        <v>14.23</v>
      </c>
    </row>
    <row r="1715" spans="1:7" ht="25.5">
      <c r="A1715" s="324" t="s">
        <v>2885</v>
      </c>
      <c r="B1715" s="325"/>
      <c r="C1715" s="324" t="s">
        <v>2886</v>
      </c>
      <c r="D1715" s="327" t="s">
        <v>22</v>
      </c>
      <c r="E1715" s="329">
        <v>15.29</v>
      </c>
      <c r="F1715" s="329">
        <v>13.15</v>
      </c>
      <c r="G1715" s="329">
        <v>28.44</v>
      </c>
    </row>
    <row r="1716" spans="1:7" ht="25.5">
      <c r="A1716" s="324" t="s">
        <v>2887</v>
      </c>
      <c r="B1716" s="325"/>
      <c r="C1716" s="324" t="s">
        <v>2888</v>
      </c>
      <c r="D1716" s="327" t="s">
        <v>22</v>
      </c>
      <c r="E1716" s="329">
        <v>26.12</v>
      </c>
      <c r="F1716" s="329">
        <v>6.58</v>
      </c>
      <c r="G1716" s="329">
        <v>32.700000000000003</v>
      </c>
    </row>
    <row r="1717" spans="1:7">
      <c r="A1717" s="330" t="s">
        <v>2889</v>
      </c>
      <c r="B1717" s="331" t="s">
        <v>2890</v>
      </c>
      <c r="C1717" s="330"/>
      <c r="D1717" s="332"/>
      <c r="E1717" s="333"/>
      <c r="F1717" s="333"/>
      <c r="G1717" s="333"/>
    </row>
    <row r="1718" spans="1:7">
      <c r="A1718" s="324" t="s">
        <v>2891</v>
      </c>
      <c r="B1718" s="325"/>
      <c r="C1718" s="324" t="s">
        <v>2892</v>
      </c>
      <c r="D1718" s="327" t="s">
        <v>72</v>
      </c>
      <c r="E1718" s="329">
        <v>0</v>
      </c>
      <c r="F1718" s="329">
        <v>62.4</v>
      </c>
      <c r="G1718" s="329">
        <v>62.4</v>
      </c>
    </row>
    <row r="1719" spans="1:7">
      <c r="A1719" s="324" t="s">
        <v>2893</v>
      </c>
      <c r="B1719" s="325"/>
      <c r="C1719" s="324" t="s">
        <v>2894</v>
      </c>
      <c r="D1719" s="327" t="s">
        <v>22</v>
      </c>
      <c r="E1719" s="329">
        <v>2.56</v>
      </c>
      <c r="F1719" s="329">
        <v>3.12</v>
      </c>
      <c r="G1719" s="329">
        <v>5.68</v>
      </c>
    </row>
    <row r="1720" spans="1:7" ht="25.5">
      <c r="A1720" s="324" t="s">
        <v>2895</v>
      </c>
      <c r="B1720" s="325"/>
      <c r="C1720" s="324" t="s">
        <v>2896</v>
      </c>
      <c r="D1720" s="327" t="s">
        <v>22</v>
      </c>
      <c r="E1720" s="329">
        <v>1.89</v>
      </c>
      <c r="F1720" s="329">
        <v>3.12</v>
      </c>
      <c r="G1720" s="329">
        <v>5.01</v>
      </c>
    </row>
    <row r="1721" spans="1:7" ht="38.25">
      <c r="A1721" s="324" t="s">
        <v>2897</v>
      </c>
      <c r="B1721" s="325"/>
      <c r="C1721" s="324" t="s">
        <v>2898</v>
      </c>
      <c r="D1721" s="327" t="s">
        <v>22</v>
      </c>
      <c r="E1721" s="329">
        <v>7.55</v>
      </c>
      <c r="F1721" s="329">
        <v>3.12</v>
      </c>
      <c r="G1721" s="329">
        <v>10.67</v>
      </c>
    </row>
    <row r="1722" spans="1:7">
      <c r="A1722" s="334" t="s">
        <v>2899</v>
      </c>
      <c r="B1722" s="334" t="s">
        <v>2900</v>
      </c>
      <c r="C1722" s="335"/>
      <c r="D1722" s="336"/>
      <c r="E1722" s="337"/>
      <c r="F1722" s="337"/>
      <c r="G1722" s="337"/>
    </row>
    <row r="1723" spans="1:7">
      <c r="A1723" s="315" t="s">
        <v>2901</v>
      </c>
      <c r="B1723" s="315" t="s">
        <v>2902</v>
      </c>
      <c r="C1723" s="316"/>
      <c r="D1723" s="338"/>
      <c r="E1723" s="339"/>
      <c r="F1723" s="339"/>
      <c r="G1723" s="339"/>
    </row>
    <row r="1724" spans="1:7" ht="25.5">
      <c r="A1724" s="324" t="s">
        <v>2903</v>
      </c>
      <c r="B1724" s="325"/>
      <c r="C1724" s="324" t="s">
        <v>2904</v>
      </c>
      <c r="D1724" s="327" t="s">
        <v>22</v>
      </c>
      <c r="E1724" s="329">
        <v>5.72</v>
      </c>
      <c r="F1724" s="329">
        <v>26.78</v>
      </c>
      <c r="G1724" s="329">
        <v>32.5</v>
      </c>
    </row>
    <row r="1725" spans="1:7">
      <c r="A1725" s="324" t="s">
        <v>2905</v>
      </c>
      <c r="B1725" s="325"/>
      <c r="C1725" s="324" t="s">
        <v>2906</v>
      </c>
      <c r="D1725" s="327" t="s">
        <v>22</v>
      </c>
      <c r="E1725" s="329">
        <v>3.3</v>
      </c>
      <c r="F1725" s="329">
        <v>26.78</v>
      </c>
      <c r="G1725" s="329">
        <v>30.08</v>
      </c>
    </row>
    <row r="1726" spans="1:7">
      <c r="A1726" s="324" t="s">
        <v>2907</v>
      </c>
      <c r="B1726" s="325"/>
      <c r="C1726" s="324" t="s">
        <v>2908</v>
      </c>
      <c r="D1726" s="327" t="s">
        <v>22</v>
      </c>
      <c r="E1726" s="329">
        <v>4.5199999999999996</v>
      </c>
      <c r="F1726" s="329">
        <v>5.87</v>
      </c>
      <c r="G1726" s="329">
        <v>10.39</v>
      </c>
    </row>
    <row r="1727" spans="1:7" ht="25.5">
      <c r="A1727" s="324" t="s">
        <v>2909</v>
      </c>
      <c r="B1727" s="325"/>
      <c r="C1727" s="324" t="s">
        <v>2910</v>
      </c>
      <c r="D1727" s="327" t="s">
        <v>47</v>
      </c>
      <c r="E1727" s="329">
        <v>17.059999999999999</v>
      </c>
      <c r="F1727" s="329">
        <v>17.59</v>
      </c>
      <c r="G1727" s="329">
        <v>34.65</v>
      </c>
    </row>
    <row r="1728" spans="1:7" ht="25.5">
      <c r="A1728" s="324" t="s">
        <v>2911</v>
      </c>
      <c r="B1728" s="325"/>
      <c r="C1728" s="324" t="s">
        <v>2912</v>
      </c>
      <c r="D1728" s="327" t="s">
        <v>22</v>
      </c>
      <c r="E1728" s="329">
        <v>5.26</v>
      </c>
      <c r="F1728" s="329">
        <v>6.58</v>
      </c>
      <c r="G1728" s="329">
        <v>11.84</v>
      </c>
    </row>
    <row r="1729" spans="1:7">
      <c r="A1729" s="330" t="s">
        <v>2913</v>
      </c>
      <c r="B1729" s="331" t="s">
        <v>2914</v>
      </c>
      <c r="C1729" s="330"/>
      <c r="D1729" s="332"/>
      <c r="E1729" s="333"/>
      <c r="F1729" s="333"/>
      <c r="G1729" s="333"/>
    </row>
    <row r="1730" spans="1:7">
      <c r="A1730" s="324" t="s">
        <v>2915</v>
      </c>
      <c r="B1730" s="325"/>
      <c r="C1730" s="324" t="s">
        <v>2916</v>
      </c>
      <c r="D1730" s="327" t="s">
        <v>22</v>
      </c>
      <c r="E1730" s="329">
        <v>1.87</v>
      </c>
      <c r="F1730" s="329">
        <v>8.6</v>
      </c>
      <c r="G1730" s="329">
        <v>10.47</v>
      </c>
    </row>
    <row r="1731" spans="1:7">
      <c r="A1731" s="324" t="s">
        <v>2917</v>
      </c>
      <c r="B1731" s="325"/>
      <c r="C1731" s="324" t="s">
        <v>2918</v>
      </c>
      <c r="D1731" s="327" t="s">
        <v>22</v>
      </c>
      <c r="E1731" s="329">
        <v>3.03</v>
      </c>
      <c r="F1731" s="329">
        <v>8.6</v>
      </c>
      <c r="G1731" s="329">
        <v>11.63</v>
      </c>
    </row>
    <row r="1732" spans="1:7">
      <c r="A1732" s="324" t="s">
        <v>2919</v>
      </c>
      <c r="B1732" s="325"/>
      <c r="C1732" s="324" t="s">
        <v>2920</v>
      </c>
      <c r="D1732" s="327" t="s">
        <v>22</v>
      </c>
      <c r="E1732" s="329">
        <v>10.17</v>
      </c>
      <c r="F1732" s="329">
        <v>8.6</v>
      </c>
      <c r="G1732" s="329">
        <v>18.77</v>
      </c>
    </row>
    <row r="1733" spans="1:7">
      <c r="A1733" s="330" t="s">
        <v>2921</v>
      </c>
      <c r="B1733" s="331" t="s">
        <v>2922</v>
      </c>
      <c r="C1733" s="330"/>
      <c r="D1733" s="332"/>
      <c r="E1733" s="333"/>
      <c r="F1733" s="333"/>
      <c r="G1733" s="333"/>
    </row>
    <row r="1734" spans="1:7">
      <c r="A1734" s="324" t="s">
        <v>2923</v>
      </c>
      <c r="B1734" s="325"/>
      <c r="C1734" s="324" t="s">
        <v>2924</v>
      </c>
      <c r="D1734" s="327" t="s">
        <v>22</v>
      </c>
      <c r="E1734" s="329">
        <v>0.57999999999999996</v>
      </c>
      <c r="F1734" s="329">
        <v>8.8000000000000007</v>
      </c>
      <c r="G1734" s="329">
        <v>9.3800000000000008</v>
      </c>
    </row>
    <row r="1735" spans="1:7">
      <c r="A1735" s="324" t="s">
        <v>2925</v>
      </c>
      <c r="B1735" s="325"/>
      <c r="C1735" s="324" t="s">
        <v>2926</v>
      </c>
      <c r="D1735" s="327" t="s">
        <v>22</v>
      </c>
      <c r="E1735" s="329">
        <v>3.61</v>
      </c>
      <c r="F1735" s="329">
        <v>18.57</v>
      </c>
      <c r="G1735" s="329">
        <v>22.18</v>
      </c>
    </row>
    <row r="1736" spans="1:7" ht="25.5">
      <c r="A1736" s="324" t="s">
        <v>2927</v>
      </c>
      <c r="B1736" s="325"/>
      <c r="C1736" s="324" t="s">
        <v>2928</v>
      </c>
      <c r="D1736" s="327" t="s">
        <v>22</v>
      </c>
      <c r="E1736" s="329">
        <v>4.9800000000000004</v>
      </c>
      <c r="F1736" s="329">
        <v>15.82</v>
      </c>
      <c r="G1736" s="329">
        <v>20.8</v>
      </c>
    </row>
    <row r="1737" spans="1:7">
      <c r="A1737" s="324" t="s">
        <v>2929</v>
      </c>
      <c r="B1737" s="325"/>
      <c r="C1737" s="324" t="s">
        <v>2930</v>
      </c>
      <c r="D1737" s="327" t="s">
        <v>22</v>
      </c>
      <c r="E1737" s="329">
        <v>10.02</v>
      </c>
      <c r="F1737" s="329">
        <v>8.8000000000000007</v>
      </c>
      <c r="G1737" s="329">
        <v>18.82</v>
      </c>
    </row>
    <row r="1738" spans="1:7">
      <c r="A1738" s="324" t="s">
        <v>2931</v>
      </c>
      <c r="B1738" s="325"/>
      <c r="C1738" s="324" t="s">
        <v>2932</v>
      </c>
      <c r="D1738" s="327" t="s">
        <v>22</v>
      </c>
      <c r="E1738" s="329">
        <v>10.44</v>
      </c>
      <c r="F1738" s="329">
        <v>15.04</v>
      </c>
      <c r="G1738" s="329">
        <v>25.48</v>
      </c>
    </row>
    <row r="1739" spans="1:7" ht="25.5">
      <c r="A1739" s="324" t="s">
        <v>2933</v>
      </c>
      <c r="B1739" s="325"/>
      <c r="C1739" s="324" t="s">
        <v>2934</v>
      </c>
      <c r="D1739" s="327" t="s">
        <v>22</v>
      </c>
      <c r="E1739" s="329">
        <v>7.53</v>
      </c>
      <c r="F1739" s="329">
        <v>10.95</v>
      </c>
      <c r="G1739" s="329">
        <v>18.48</v>
      </c>
    </row>
    <row r="1740" spans="1:7" ht="38.25">
      <c r="A1740" s="324" t="s">
        <v>2935</v>
      </c>
      <c r="B1740" s="325"/>
      <c r="C1740" s="324" t="s">
        <v>2936</v>
      </c>
      <c r="D1740" s="327" t="s">
        <v>22</v>
      </c>
      <c r="E1740" s="329">
        <v>19.75</v>
      </c>
      <c r="F1740" s="329">
        <v>10.95</v>
      </c>
      <c r="G1740" s="329">
        <v>30.7</v>
      </c>
    </row>
    <row r="1741" spans="1:7">
      <c r="A1741" s="324" t="s">
        <v>2937</v>
      </c>
      <c r="B1741" s="325"/>
      <c r="C1741" s="324" t="s">
        <v>2938</v>
      </c>
      <c r="D1741" s="327" t="s">
        <v>22</v>
      </c>
      <c r="E1741" s="329">
        <v>15.54</v>
      </c>
      <c r="F1741" s="329">
        <v>15.04</v>
      </c>
      <c r="G1741" s="329">
        <v>30.58</v>
      </c>
    </row>
    <row r="1742" spans="1:7">
      <c r="A1742" s="330" t="s">
        <v>2939</v>
      </c>
      <c r="B1742" s="331" t="s">
        <v>2940</v>
      </c>
      <c r="C1742" s="330"/>
      <c r="D1742" s="332"/>
      <c r="E1742" s="333"/>
      <c r="F1742" s="333"/>
      <c r="G1742" s="333"/>
    </row>
    <row r="1743" spans="1:7">
      <c r="A1743" s="324" t="s">
        <v>2941</v>
      </c>
      <c r="B1743" s="325"/>
      <c r="C1743" s="324" t="s">
        <v>2942</v>
      </c>
      <c r="D1743" s="327" t="s">
        <v>22</v>
      </c>
      <c r="E1743" s="329">
        <v>5.09</v>
      </c>
      <c r="F1743" s="329">
        <v>10.95</v>
      </c>
      <c r="G1743" s="329">
        <v>16.04</v>
      </c>
    </row>
    <row r="1744" spans="1:7" ht="25.5">
      <c r="A1744" s="324" t="s">
        <v>2943</v>
      </c>
      <c r="B1744" s="325"/>
      <c r="C1744" s="324" t="s">
        <v>2944</v>
      </c>
      <c r="D1744" s="327" t="s">
        <v>22</v>
      </c>
      <c r="E1744" s="329">
        <v>9.66</v>
      </c>
      <c r="F1744" s="329">
        <v>16.03</v>
      </c>
      <c r="G1744" s="329">
        <v>25.69</v>
      </c>
    </row>
    <row r="1745" spans="1:7" ht="25.5">
      <c r="A1745" s="324" t="s">
        <v>2945</v>
      </c>
      <c r="B1745" s="325"/>
      <c r="C1745" s="324" t="s">
        <v>2946</v>
      </c>
      <c r="D1745" s="327" t="s">
        <v>47</v>
      </c>
      <c r="E1745" s="329">
        <v>1.87</v>
      </c>
      <c r="F1745" s="329">
        <v>1.95</v>
      </c>
      <c r="G1745" s="329">
        <v>3.82</v>
      </c>
    </row>
    <row r="1746" spans="1:7">
      <c r="A1746" s="324" t="s">
        <v>2947</v>
      </c>
      <c r="B1746" s="325"/>
      <c r="C1746" s="324" t="s">
        <v>2948</v>
      </c>
      <c r="D1746" s="327" t="s">
        <v>22</v>
      </c>
      <c r="E1746" s="329">
        <v>5.53</v>
      </c>
      <c r="F1746" s="329">
        <v>12.51</v>
      </c>
      <c r="G1746" s="329">
        <v>18.04</v>
      </c>
    </row>
    <row r="1747" spans="1:7" ht="25.5">
      <c r="A1747" s="324" t="s">
        <v>2949</v>
      </c>
      <c r="B1747" s="325"/>
      <c r="C1747" s="324" t="s">
        <v>2950</v>
      </c>
      <c r="D1747" s="327" t="s">
        <v>47</v>
      </c>
      <c r="E1747" s="329">
        <v>1.46</v>
      </c>
      <c r="F1747" s="329">
        <v>1.57</v>
      </c>
      <c r="G1747" s="329">
        <v>3.03</v>
      </c>
    </row>
    <row r="1748" spans="1:7">
      <c r="A1748" s="330" t="s">
        <v>2951</v>
      </c>
      <c r="B1748" s="331" t="s">
        <v>2952</v>
      </c>
      <c r="C1748" s="330"/>
      <c r="D1748" s="332"/>
      <c r="E1748" s="333"/>
      <c r="F1748" s="333"/>
      <c r="G1748" s="333"/>
    </row>
    <row r="1749" spans="1:7">
      <c r="A1749" s="324" t="s">
        <v>2953</v>
      </c>
      <c r="B1749" s="325"/>
      <c r="C1749" s="324" t="s">
        <v>2954</v>
      </c>
      <c r="D1749" s="327" t="s">
        <v>22</v>
      </c>
      <c r="E1749" s="329">
        <v>2.64</v>
      </c>
      <c r="F1749" s="329">
        <v>15.04</v>
      </c>
      <c r="G1749" s="329">
        <v>17.68</v>
      </c>
    </row>
    <row r="1750" spans="1:7" ht="25.5">
      <c r="A1750" s="330" t="s">
        <v>2955</v>
      </c>
      <c r="B1750" s="331" t="s">
        <v>2956</v>
      </c>
      <c r="C1750" s="330"/>
      <c r="D1750" s="332"/>
      <c r="E1750" s="333"/>
      <c r="F1750" s="333"/>
      <c r="G1750" s="333"/>
    </row>
    <row r="1751" spans="1:7">
      <c r="A1751" s="324" t="s">
        <v>7108</v>
      </c>
      <c r="B1751" s="325"/>
      <c r="C1751" s="324" t="s">
        <v>7109</v>
      </c>
      <c r="D1751" s="327" t="s">
        <v>22</v>
      </c>
      <c r="E1751" s="329">
        <v>6.88</v>
      </c>
      <c r="F1751" s="329">
        <v>28.13</v>
      </c>
      <c r="G1751" s="329">
        <v>35.01</v>
      </c>
    </row>
    <row r="1752" spans="1:7" ht="25.5">
      <c r="A1752" s="324" t="s">
        <v>2957</v>
      </c>
      <c r="B1752" s="325"/>
      <c r="C1752" s="324" t="s">
        <v>2958</v>
      </c>
      <c r="D1752" s="327" t="s">
        <v>424</v>
      </c>
      <c r="E1752" s="329">
        <v>4.26</v>
      </c>
      <c r="F1752" s="329">
        <v>0</v>
      </c>
      <c r="G1752" s="329">
        <v>4.26</v>
      </c>
    </row>
    <row r="1753" spans="1:7" ht="25.5">
      <c r="A1753" s="324" t="s">
        <v>2959</v>
      </c>
      <c r="B1753" s="325"/>
      <c r="C1753" s="324" t="s">
        <v>2960</v>
      </c>
      <c r="D1753" s="327" t="s">
        <v>424</v>
      </c>
      <c r="E1753" s="329">
        <v>2.77</v>
      </c>
      <c r="F1753" s="329">
        <v>0</v>
      </c>
      <c r="G1753" s="329">
        <v>2.77</v>
      </c>
    </row>
    <row r="1754" spans="1:7" ht="51">
      <c r="A1754" s="324" t="s">
        <v>14679</v>
      </c>
      <c r="B1754" s="325"/>
      <c r="C1754" s="324" t="s">
        <v>14680</v>
      </c>
      <c r="D1754" s="327" t="s">
        <v>22</v>
      </c>
      <c r="E1754" s="329">
        <v>67.849999999999994</v>
      </c>
      <c r="F1754" s="329">
        <v>143.63</v>
      </c>
      <c r="G1754" s="329">
        <v>211.48</v>
      </c>
    </row>
    <row r="1755" spans="1:7" ht="51">
      <c r="A1755" s="324" t="s">
        <v>14681</v>
      </c>
      <c r="B1755" s="325"/>
      <c r="C1755" s="324" t="s">
        <v>14682</v>
      </c>
      <c r="D1755" s="327" t="s">
        <v>22</v>
      </c>
      <c r="E1755" s="329">
        <v>304.02999999999997</v>
      </c>
      <c r="F1755" s="329">
        <v>166.49</v>
      </c>
      <c r="G1755" s="329">
        <v>470.52</v>
      </c>
    </row>
    <row r="1756" spans="1:7" ht="25.5">
      <c r="A1756" s="330" t="s">
        <v>2961</v>
      </c>
      <c r="B1756" s="331" t="s">
        <v>2962</v>
      </c>
      <c r="C1756" s="330"/>
      <c r="D1756" s="332"/>
      <c r="E1756" s="333"/>
      <c r="F1756" s="333"/>
      <c r="G1756" s="333"/>
    </row>
    <row r="1757" spans="1:7">
      <c r="A1757" s="324" t="s">
        <v>2963</v>
      </c>
      <c r="B1757" s="325"/>
      <c r="C1757" s="324" t="s">
        <v>2964</v>
      </c>
      <c r="D1757" s="327" t="s">
        <v>47</v>
      </c>
      <c r="E1757" s="329">
        <v>1.1599999999999999</v>
      </c>
      <c r="F1757" s="329">
        <v>1.1299999999999999</v>
      </c>
      <c r="G1757" s="329">
        <v>2.29</v>
      </c>
    </row>
    <row r="1758" spans="1:7" ht="25.5">
      <c r="A1758" s="330" t="s">
        <v>2965</v>
      </c>
      <c r="B1758" s="331" t="s">
        <v>2966</v>
      </c>
      <c r="C1758" s="330"/>
      <c r="D1758" s="332"/>
      <c r="E1758" s="333"/>
      <c r="F1758" s="333"/>
      <c r="G1758" s="333"/>
    </row>
    <row r="1759" spans="1:7" ht="25.5">
      <c r="A1759" s="324" t="s">
        <v>2967</v>
      </c>
      <c r="B1759" s="325"/>
      <c r="C1759" s="324" t="s">
        <v>2968</v>
      </c>
      <c r="D1759" s="327" t="s">
        <v>22</v>
      </c>
      <c r="E1759" s="329">
        <v>4.28</v>
      </c>
      <c r="F1759" s="329">
        <v>15.04</v>
      </c>
      <c r="G1759" s="329">
        <v>19.32</v>
      </c>
    </row>
    <row r="1760" spans="1:7">
      <c r="A1760" s="324" t="s">
        <v>2969</v>
      </c>
      <c r="B1760" s="325"/>
      <c r="C1760" s="324" t="s">
        <v>2970</v>
      </c>
      <c r="D1760" s="327" t="s">
        <v>22</v>
      </c>
      <c r="E1760" s="329">
        <v>5.51</v>
      </c>
      <c r="F1760" s="329">
        <v>15.04</v>
      </c>
      <c r="G1760" s="329">
        <v>20.55</v>
      </c>
    </row>
    <row r="1761" spans="1:7" ht="25.5">
      <c r="A1761" s="324" t="s">
        <v>2971</v>
      </c>
      <c r="B1761" s="325"/>
      <c r="C1761" s="324" t="s">
        <v>2972</v>
      </c>
      <c r="D1761" s="327" t="s">
        <v>22</v>
      </c>
      <c r="E1761" s="329">
        <v>6.69</v>
      </c>
      <c r="F1761" s="329">
        <v>15.04</v>
      </c>
      <c r="G1761" s="329">
        <v>21.73</v>
      </c>
    </row>
    <row r="1762" spans="1:7" ht="25.5">
      <c r="A1762" s="324" t="s">
        <v>13718</v>
      </c>
      <c r="B1762" s="325"/>
      <c r="C1762" s="324" t="s">
        <v>13719</v>
      </c>
      <c r="D1762" s="327" t="s">
        <v>22</v>
      </c>
      <c r="E1762" s="329">
        <v>8.33</v>
      </c>
      <c r="F1762" s="329">
        <v>15.04</v>
      </c>
      <c r="G1762" s="329">
        <v>23.37</v>
      </c>
    </row>
    <row r="1763" spans="1:7">
      <c r="A1763" s="324" t="s">
        <v>2973</v>
      </c>
      <c r="B1763" s="325"/>
      <c r="C1763" s="324" t="s">
        <v>2974</v>
      </c>
      <c r="D1763" s="327" t="s">
        <v>22</v>
      </c>
      <c r="E1763" s="329">
        <v>6.41</v>
      </c>
      <c r="F1763" s="329">
        <v>15.04</v>
      </c>
      <c r="G1763" s="329">
        <v>21.45</v>
      </c>
    </row>
    <row r="1764" spans="1:7">
      <c r="A1764" s="324" t="s">
        <v>2975</v>
      </c>
      <c r="B1764" s="325"/>
      <c r="C1764" s="324" t="s">
        <v>2976</v>
      </c>
      <c r="D1764" s="327" t="s">
        <v>22</v>
      </c>
      <c r="E1764" s="329">
        <v>39.94</v>
      </c>
      <c r="F1764" s="329">
        <v>31.66</v>
      </c>
      <c r="G1764" s="329">
        <v>71.599999999999994</v>
      </c>
    </row>
    <row r="1765" spans="1:7">
      <c r="A1765" s="324" t="s">
        <v>2977</v>
      </c>
      <c r="B1765" s="325"/>
      <c r="C1765" s="324" t="s">
        <v>2978</v>
      </c>
      <c r="D1765" s="327" t="s">
        <v>22</v>
      </c>
      <c r="E1765" s="329">
        <v>13.15</v>
      </c>
      <c r="F1765" s="329">
        <v>15.04</v>
      </c>
      <c r="G1765" s="329">
        <v>28.19</v>
      </c>
    </row>
    <row r="1766" spans="1:7" ht="25.5">
      <c r="A1766" s="324" t="s">
        <v>2979</v>
      </c>
      <c r="B1766" s="325"/>
      <c r="C1766" s="324" t="s">
        <v>2980</v>
      </c>
      <c r="D1766" s="327" t="s">
        <v>22</v>
      </c>
      <c r="E1766" s="329">
        <v>9.6199999999999992</v>
      </c>
      <c r="F1766" s="329">
        <v>21.1</v>
      </c>
      <c r="G1766" s="329">
        <v>30.72</v>
      </c>
    </row>
    <row r="1767" spans="1:7" ht="51">
      <c r="A1767" s="324" t="s">
        <v>2981</v>
      </c>
      <c r="B1767" s="325"/>
      <c r="C1767" s="324" t="s">
        <v>13994</v>
      </c>
      <c r="D1767" s="327" t="s">
        <v>22</v>
      </c>
      <c r="E1767" s="329">
        <v>203</v>
      </c>
      <c r="F1767" s="329">
        <v>0</v>
      </c>
      <c r="G1767" s="329">
        <v>203</v>
      </c>
    </row>
    <row r="1768" spans="1:7" ht="51">
      <c r="A1768" s="324" t="s">
        <v>2982</v>
      </c>
      <c r="B1768" s="325"/>
      <c r="C1768" s="324" t="s">
        <v>2983</v>
      </c>
      <c r="D1768" s="327" t="s">
        <v>22</v>
      </c>
      <c r="E1768" s="329">
        <v>402.5</v>
      </c>
      <c r="F1768" s="329">
        <v>0</v>
      </c>
      <c r="G1768" s="329">
        <v>402.5</v>
      </c>
    </row>
    <row r="1769" spans="1:7" ht="25.5">
      <c r="A1769" s="330" t="s">
        <v>2984</v>
      </c>
      <c r="B1769" s="331" t="s">
        <v>2985</v>
      </c>
      <c r="C1769" s="330"/>
      <c r="D1769" s="332"/>
      <c r="E1769" s="333"/>
      <c r="F1769" s="333"/>
      <c r="G1769" s="333"/>
    </row>
    <row r="1770" spans="1:7" ht="25.5">
      <c r="A1770" s="324" t="s">
        <v>14236</v>
      </c>
      <c r="B1770" s="325"/>
      <c r="C1770" s="324" t="s">
        <v>14237</v>
      </c>
      <c r="D1770" s="327" t="s">
        <v>22</v>
      </c>
      <c r="E1770" s="329">
        <v>10.49</v>
      </c>
      <c r="F1770" s="329">
        <v>21.1</v>
      </c>
      <c r="G1770" s="329">
        <v>31.59</v>
      </c>
    </row>
    <row r="1771" spans="1:7">
      <c r="A1771" s="330" t="s">
        <v>2986</v>
      </c>
      <c r="B1771" s="331" t="s">
        <v>2987</v>
      </c>
      <c r="C1771" s="330"/>
      <c r="D1771" s="332"/>
      <c r="E1771" s="333"/>
      <c r="F1771" s="333"/>
      <c r="G1771" s="333"/>
    </row>
    <row r="1772" spans="1:7" ht="25.5">
      <c r="A1772" s="324" t="s">
        <v>13720</v>
      </c>
      <c r="B1772" s="325"/>
      <c r="C1772" s="324" t="s">
        <v>13721</v>
      </c>
      <c r="D1772" s="327" t="s">
        <v>22</v>
      </c>
      <c r="E1772" s="329">
        <v>10.75</v>
      </c>
      <c r="F1772" s="329">
        <v>21.1</v>
      </c>
      <c r="G1772" s="329">
        <v>31.85</v>
      </c>
    </row>
    <row r="1773" spans="1:7">
      <c r="A1773" s="334" t="s">
        <v>2988</v>
      </c>
      <c r="B1773" s="334" t="s">
        <v>2989</v>
      </c>
      <c r="C1773" s="335"/>
      <c r="D1773" s="336"/>
      <c r="E1773" s="337"/>
      <c r="F1773" s="337"/>
      <c r="G1773" s="337"/>
    </row>
    <row r="1774" spans="1:7">
      <c r="A1774" s="315" t="s">
        <v>2990</v>
      </c>
      <c r="B1774" s="315" t="s">
        <v>2991</v>
      </c>
      <c r="C1774" s="316"/>
      <c r="D1774" s="338"/>
      <c r="E1774" s="339"/>
      <c r="F1774" s="339"/>
      <c r="G1774" s="339"/>
    </row>
    <row r="1775" spans="1:7">
      <c r="A1775" s="324" t="s">
        <v>2992</v>
      </c>
      <c r="B1775" s="325"/>
      <c r="C1775" s="324" t="s">
        <v>2993</v>
      </c>
      <c r="D1775" s="327" t="s">
        <v>72</v>
      </c>
      <c r="E1775" s="329">
        <v>98.02</v>
      </c>
      <c r="F1775" s="329">
        <v>39</v>
      </c>
      <c r="G1775" s="329">
        <v>137.02000000000001</v>
      </c>
    </row>
    <row r="1776" spans="1:7" ht="25.5">
      <c r="A1776" s="324" t="s">
        <v>2994</v>
      </c>
      <c r="B1776" s="325"/>
      <c r="C1776" s="324" t="s">
        <v>2995</v>
      </c>
      <c r="D1776" s="327" t="s">
        <v>22</v>
      </c>
      <c r="E1776" s="329">
        <v>0</v>
      </c>
      <c r="F1776" s="329">
        <v>1.56</v>
      </c>
      <c r="G1776" s="329">
        <v>1.56</v>
      </c>
    </row>
    <row r="1777" spans="1:7">
      <c r="A1777" s="330" t="s">
        <v>2996</v>
      </c>
      <c r="B1777" s="331" t="s">
        <v>2997</v>
      </c>
      <c r="C1777" s="330"/>
      <c r="D1777" s="332"/>
      <c r="E1777" s="333"/>
      <c r="F1777" s="333"/>
      <c r="G1777" s="333"/>
    </row>
    <row r="1778" spans="1:7" ht="25.5">
      <c r="A1778" s="324" t="s">
        <v>2998</v>
      </c>
      <c r="B1778" s="325"/>
      <c r="C1778" s="324" t="s">
        <v>2999</v>
      </c>
      <c r="D1778" s="327" t="s">
        <v>22</v>
      </c>
      <c r="E1778" s="329">
        <v>6.24</v>
      </c>
      <c r="F1778" s="329">
        <v>2.63</v>
      </c>
      <c r="G1778" s="329">
        <v>8.8699999999999992</v>
      </c>
    </row>
    <row r="1779" spans="1:7" ht="25.5">
      <c r="A1779" s="324" t="s">
        <v>3000</v>
      </c>
      <c r="B1779" s="325"/>
      <c r="C1779" s="324" t="s">
        <v>3001</v>
      </c>
      <c r="D1779" s="327" t="s">
        <v>22</v>
      </c>
      <c r="E1779" s="329">
        <v>5.86</v>
      </c>
      <c r="F1779" s="329">
        <v>3.95</v>
      </c>
      <c r="G1779" s="329">
        <v>9.81</v>
      </c>
    </row>
    <row r="1780" spans="1:7" ht="25.5">
      <c r="A1780" s="324" t="s">
        <v>3002</v>
      </c>
      <c r="B1780" s="325"/>
      <c r="C1780" s="324" t="s">
        <v>3003</v>
      </c>
      <c r="D1780" s="327" t="s">
        <v>22</v>
      </c>
      <c r="E1780" s="329">
        <v>49.94</v>
      </c>
      <c r="F1780" s="329">
        <v>5.0199999999999996</v>
      </c>
      <c r="G1780" s="329">
        <v>54.96</v>
      </c>
    </row>
    <row r="1781" spans="1:7" ht="25.5">
      <c r="A1781" s="324" t="s">
        <v>3004</v>
      </c>
      <c r="B1781" s="325"/>
      <c r="C1781" s="324" t="s">
        <v>3005</v>
      </c>
      <c r="D1781" s="327" t="s">
        <v>22</v>
      </c>
      <c r="E1781" s="329">
        <v>7.72</v>
      </c>
      <c r="F1781" s="329">
        <v>3.95</v>
      </c>
      <c r="G1781" s="329">
        <v>11.67</v>
      </c>
    </row>
    <row r="1782" spans="1:7" ht="25.5">
      <c r="A1782" s="324" t="s">
        <v>3006</v>
      </c>
      <c r="B1782" s="325"/>
      <c r="C1782" s="324" t="s">
        <v>3007</v>
      </c>
      <c r="D1782" s="327" t="s">
        <v>22</v>
      </c>
      <c r="E1782" s="329">
        <v>28.34</v>
      </c>
      <c r="F1782" s="329">
        <v>5.0199999999999996</v>
      </c>
      <c r="G1782" s="329">
        <v>33.36</v>
      </c>
    </row>
    <row r="1783" spans="1:7" ht="25.5">
      <c r="A1783" s="324" t="s">
        <v>3008</v>
      </c>
      <c r="B1783" s="325"/>
      <c r="C1783" s="324" t="s">
        <v>3009</v>
      </c>
      <c r="D1783" s="327" t="s">
        <v>22</v>
      </c>
      <c r="E1783" s="329">
        <v>5.44</v>
      </c>
      <c r="F1783" s="329">
        <v>3.95</v>
      </c>
      <c r="G1783" s="329">
        <v>9.39</v>
      </c>
    </row>
    <row r="1784" spans="1:7" ht="25.5">
      <c r="A1784" s="324" t="s">
        <v>3010</v>
      </c>
      <c r="B1784" s="325"/>
      <c r="C1784" s="324" t="s">
        <v>3011</v>
      </c>
      <c r="D1784" s="327" t="s">
        <v>22</v>
      </c>
      <c r="E1784" s="329">
        <v>30.92</v>
      </c>
      <c r="F1784" s="329">
        <v>5.0199999999999996</v>
      </c>
      <c r="G1784" s="329">
        <v>35.94</v>
      </c>
    </row>
    <row r="1785" spans="1:7" ht="25.5">
      <c r="A1785" s="324" t="s">
        <v>3012</v>
      </c>
      <c r="B1785" s="325"/>
      <c r="C1785" s="324" t="s">
        <v>3013</v>
      </c>
      <c r="D1785" s="327" t="s">
        <v>22</v>
      </c>
      <c r="E1785" s="329">
        <v>5.44</v>
      </c>
      <c r="F1785" s="329">
        <v>0</v>
      </c>
      <c r="G1785" s="329">
        <v>5.44</v>
      </c>
    </row>
    <row r="1786" spans="1:7">
      <c r="A1786" s="330" t="s">
        <v>3014</v>
      </c>
      <c r="B1786" s="331" t="s">
        <v>3015</v>
      </c>
      <c r="C1786" s="330"/>
      <c r="D1786" s="332"/>
      <c r="E1786" s="333"/>
      <c r="F1786" s="333"/>
      <c r="G1786" s="333"/>
    </row>
    <row r="1787" spans="1:7">
      <c r="A1787" s="324" t="s">
        <v>3016</v>
      </c>
      <c r="B1787" s="325"/>
      <c r="C1787" s="324" t="s">
        <v>3017</v>
      </c>
      <c r="D1787" s="327" t="s">
        <v>4</v>
      </c>
      <c r="E1787" s="329">
        <v>26.89</v>
      </c>
      <c r="F1787" s="329">
        <v>2.89</v>
      </c>
      <c r="G1787" s="329">
        <v>29.78</v>
      </c>
    </row>
    <row r="1788" spans="1:7">
      <c r="A1788" s="324" t="s">
        <v>3018</v>
      </c>
      <c r="B1788" s="325"/>
      <c r="C1788" s="324" t="s">
        <v>3019</v>
      </c>
      <c r="D1788" s="327" t="s">
        <v>4</v>
      </c>
      <c r="E1788" s="329">
        <v>23.24</v>
      </c>
      <c r="F1788" s="329">
        <v>2.89</v>
      </c>
      <c r="G1788" s="329">
        <v>26.13</v>
      </c>
    </row>
    <row r="1789" spans="1:7">
      <c r="A1789" s="324" t="s">
        <v>3020</v>
      </c>
      <c r="B1789" s="325"/>
      <c r="C1789" s="324" t="s">
        <v>3021</v>
      </c>
      <c r="D1789" s="327" t="s">
        <v>4</v>
      </c>
      <c r="E1789" s="329">
        <v>21.26</v>
      </c>
      <c r="F1789" s="329">
        <v>2.89</v>
      </c>
      <c r="G1789" s="329">
        <v>24.15</v>
      </c>
    </row>
    <row r="1790" spans="1:7">
      <c r="A1790" s="324" t="s">
        <v>3022</v>
      </c>
      <c r="B1790" s="325"/>
      <c r="C1790" s="324" t="s">
        <v>3023</v>
      </c>
      <c r="D1790" s="327" t="s">
        <v>4</v>
      </c>
      <c r="E1790" s="329">
        <v>28.77</v>
      </c>
      <c r="F1790" s="329">
        <v>2.89</v>
      </c>
      <c r="G1790" s="329">
        <v>31.66</v>
      </c>
    </row>
    <row r="1791" spans="1:7" ht="25.5">
      <c r="A1791" s="330" t="s">
        <v>3024</v>
      </c>
      <c r="B1791" s="331" t="s">
        <v>3025</v>
      </c>
      <c r="C1791" s="330"/>
      <c r="D1791" s="332"/>
      <c r="E1791" s="333"/>
      <c r="F1791" s="333"/>
      <c r="G1791" s="333"/>
    </row>
    <row r="1792" spans="1:7" ht="25.5">
      <c r="A1792" s="324" t="s">
        <v>3026</v>
      </c>
      <c r="B1792" s="325"/>
      <c r="C1792" s="324" t="s">
        <v>3027</v>
      </c>
      <c r="D1792" s="327" t="s">
        <v>4</v>
      </c>
      <c r="E1792" s="329">
        <v>58.06</v>
      </c>
      <c r="F1792" s="329">
        <v>25.1</v>
      </c>
      <c r="G1792" s="329">
        <v>83.16</v>
      </c>
    </row>
    <row r="1793" spans="1:7" ht="25.5">
      <c r="A1793" s="324" t="s">
        <v>3028</v>
      </c>
      <c r="B1793" s="325"/>
      <c r="C1793" s="324" t="s">
        <v>3029</v>
      </c>
      <c r="D1793" s="327" t="s">
        <v>4</v>
      </c>
      <c r="E1793" s="329">
        <v>55.48</v>
      </c>
      <c r="F1793" s="329">
        <v>25.1</v>
      </c>
      <c r="G1793" s="329">
        <v>80.58</v>
      </c>
    </row>
    <row r="1794" spans="1:7" ht="25.5">
      <c r="A1794" s="324" t="s">
        <v>3030</v>
      </c>
      <c r="B1794" s="325"/>
      <c r="C1794" s="324" t="s">
        <v>3031</v>
      </c>
      <c r="D1794" s="327" t="s">
        <v>4</v>
      </c>
      <c r="E1794" s="329">
        <v>63.09</v>
      </c>
      <c r="F1794" s="329">
        <v>25.1</v>
      </c>
      <c r="G1794" s="329">
        <v>88.19</v>
      </c>
    </row>
    <row r="1795" spans="1:7" ht="25.5">
      <c r="A1795" s="324" t="s">
        <v>13995</v>
      </c>
      <c r="B1795" s="325"/>
      <c r="C1795" s="324" t="s">
        <v>14683</v>
      </c>
      <c r="D1795" s="327" t="s">
        <v>4</v>
      </c>
      <c r="E1795" s="329">
        <v>128.09</v>
      </c>
      <c r="F1795" s="329">
        <v>2.83</v>
      </c>
      <c r="G1795" s="329">
        <v>130.91999999999999</v>
      </c>
    </row>
    <row r="1796" spans="1:7" ht="25.5">
      <c r="A1796" s="324" t="s">
        <v>13996</v>
      </c>
      <c r="B1796" s="325"/>
      <c r="C1796" s="324" t="s">
        <v>14238</v>
      </c>
      <c r="D1796" s="327" t="s">
        <v>4</v>
      </c>
      <c r="E1796" s="329">
        <v>59.49</v>
      </c>
      <c r="F1796" s="329">
        <v>2.83</v>
      </c>
      <c r="G1796" s="329">
        <v>62.32</v>
      </c>
    </row>
    <row r="1797" spans="1:7">
      <c r="A1797" s="324" t="s">
        <v>3032</v>
      </c>
      <c r="B1797" s="325"/>
      <c r="C1797" s="324" t="s">
        <v>3033</v>
      </c>
      <c r="D1797" s="327" t="s">
        <v>4</v>
      </c>
      <c r="E1797" s="329">
        <v>79.03</v>
      </c>
      <c r="F1797" s="329">
        <v>25.1</v>
      </c>
      <c r="G1797" s="329">
        <v>104.13</v>
      </c>
    </row>
    <row r="1798" spans="1:7" ht="25.5">
      <c r="A1798" s="324" t="s">
        <v>3034</v>
      </c>
      <c r="B1798" s="325"/>
      <c r="C1798" s="324" t="s">
        <v>3035</v>
      </c>
      <c r="D1798" s="327" t="s">
        <v>4</v>
      </c>
      <c r="E1798" s="329">
        <v>187.33</v>
      </c>
      <c r="F1798" s="329">
        <v>25.1</v>
      </c>
      <c r="G1798" s="329">
        <v>212.43</v>
      </c>
    </row>
    <row r="1799" spans="1:7" ht="25.5">
      <c r="A1799" s="324" t="s">
        <v>3036</v>
      </c>
      <c r="B1799" s="325"/>
      <c r="C1799" s="324" t="s">
        <v>3037</v>
      </c>
      <c r="D1799" s="327" t="s">
        <v>4</v>
      </c>
      <c r="E1799" s="329">
        <v>38.75</v>
      </c>
      <c r="F1799" s="329">
        <v>25.1</v>
      </c>
      <c r="G1799" s="329">
        <v>63.85</v>
      </c>
    </row>
    <row r="1800" spans="1:7">
      <c r="A1800" s="330" t="s">
        <v>3038</v>
      </c>
      <c r="B1800" s="331" t="s">
        <v>3039</v>
      </c>
      <c r="C1800" s="330"/>
      <c r="D1800" s="332"/>
      <c r="E1800" s="333"/>
      <c r="F1800" s="333"/>
      <c r="G1800" s="333"/>
    </row>
    <row r="1801" spans="1:7" ht="25.5">
      <c r="A1801" s="324" t="s">
        <v>3040</v>
      </c>
      <c r="B1801" s="325"/>
      <c r="C1801" s="324" t="s">
        <v>3041</v>
      </c>
      <c r="D1801" s="327" t="s">
        <v>47</v>
      </c>
      <c r="E1801" s="329">
        <v>30.26</v>
      </c>
      <c r="F1801" s="329">
        <v>25.1</v>
      </c>
      <c r="G1801" s="329">
        <v>55.36</v>
      </c>
    </row>
    <row r="1802" spans="1:7" ht="25.5">
      <c r="A1802" s="324" t="s">
        <v>3042</v>
      </c>
      <c r="B1802" s="325"/>
      <c r="C1802" s="324" t="s">
        <v>3043</v>
      </c>
      <c r="D1802" s="327" t="s">
        <v>47</v>
      </c>
      <c r="E1802" s="329">
        <v>16.87</v>
      </c>
      <c r="F1802" s="329">
        <v>25.1</v>
      </c>
      <c r="G1802" s="329">
        <v>41.97</v>
      </c>
    </row>
    <row r="1803" spans="1:7" ht="25.5">
      <c r="A1803" s="324" t="s">
        <v>3044</v>
      </c>
      <c r="B1803" s="325"/>
      <c r="C1803" s="324" t="s">
        <v>3045</v>
      </c>
      <c r="D1803" s="327" t="s">
        <v>47</v>
      </c>
      <c r="E1803" s="329">
        <v>22.57</v>
      </c>
      <c r="F1803" s="329">
        <v>25.1</v>
      </c>
      <c r="G1803" s="329">
        <v>47.67</v>
      </c>
    </row>
    <row r="1804" spans="1:7" ht="25.5">
      <c r="A1804" s="324" t="s">
        <v>3046</v>
      </c>
      <c r="B1804" s="325"/>
      <c r="C1804" s="324" t="s">
        <v>14239</v>
      </c>
      <c r="D1804" s="327" t="s">
        <v>47</v>
      </c>
      <c r="E1804" s="329">
        <v>23.94</v>
      </c>
      <c r="F1804" s="329">
        <v>25.1</v>
      </c>
      <c r="G1804" s="329">
        <v>49.04</v>
      </c>
    </row>
    <row r="1805" spans="1:7" ht="38.25">
      <c r="A1805" s="324" t="s">
        <v>3047</v>
      </c>
      <c r="B1805" s="325"/>
      <c r="C1805" s="324" t="s">
        <v>3048</v>
      </c>
      <c r="D1805" s="327" t="s">
        <v>47</v>
      </c>
      <c r="E1805" s="329">
        <v>91.27</v>
      </c>
      <c r="F1805" s="329">
        <v>40.26</v>
      </c>
      <c r="G1805" s="329">
        <v>131.53</v>
      </c>
    </row>
    <row r="1806" spans="1:7" ht="38.25">
      <c r="A1806" s="324" t="s">
        <v>3049</v>
      </c>
      <c r="B1806" s="325"/>
      <c r="C1806" s="324" t="s">
        <v>3050</v>
      </c>
      <c r="D1806" s="327" t="s">
        <v>22</v>
      </c>
      <c r="E1806" s="329">
        <v>159.34</v>
      </c>
      <c r="F1806" s="329">
        <v>0</v>
      </c>
      <c r="G1806" s="329">
        <v>159.34</v>
      </c>
    </row>
    <row r="1807" spans="1:7" ht="38.25">
      <c r="A1807" s="324" t="s">
        <v>3051</v>
      </c>
      <c r="B1807" s="325"/>
      <c r="C1807" s="324" t="s">
        <v>3052</v>
      </c>
      <c r="D1807" s="327" t="s">
        <v>22</v>
      </c>
      <c r="E1807" s="329">
        <v>141.27000000000001</v>
      </c>
      <c r="F1807" s="329">
        <v>0</v>
      </c>
      <c r="G1807" s="329">
        <v>141.27000000000001</v>
      </c>
    </row>
    <row r="1808" spans="1:7" ht="25.5">
      <c r="A1808" s="324" t="s">
        <v>3053</v>
      </c>
      <c r="B1808" s="325"/>
      <c r="C1808" s="324" t="s">
        <v>3054</v>
      </c>
      <c r="D1808" s="327" t="s">
        <v>22</v>
      </c>
      <c r="E1808" s="329">
        <v>132.27000000000001</v>
      </c>
      <c r="F1808" s="329">
        <v>0</v>
      </c>
      <c r="G1808" s="329">
        <v>132.27000000000001</v>
      </c>
    </row>
    <row r="1809" spans="1:7" ht="25.5">
      <c r="A1809" s="324" t="s">
        <v>3055</v>
      </c>
      <c r="B1809" s="325"/>
      <c r="C1809" s="324" t="s">
        <v>3056</v>
      </c>
      <c r="D1809" s="327" t="s">
        <v>47</v>
      </c>
      <c r="E1809" s="329">
        <v>29.37</v>
      </c>
      <c r="F1809" s="329">
        <v>0</v>
      </c>
      <c r="G1809" s="329">
        <v>29.37</v>
      </c>
    </row>
    <row r="1810" spans="1:7" ht="51">
      <c r="A1810" s="324" t="s">
        <v>3057</v>
      </c>
      <c r="B1810" s="325"/>
      <c r="C1810" s="324" t="s">
        <v>3058</v>
      </c>
      <c r="D1810" s="327" t="s">
        <v>22</v>
      </c>
      <c r="E1810" s="329">
        <v>140.03</v>
      </c>
      <c r="F1810" s="329">
        <v>0</v>
      </c>
      <c r="G1810" s="329">
        <v>140.03</v>
      </c>
    </row>
    <row r="1811" spans="1:7" ht="25.5">
      <c r="A1811" s="324" t="s">
        <v>3059</v>
      </c>
      <c r="B1811" s="325"/>
      <c r="C1811" s="324" t="s">
        <v>14240</v>
      </c>
      <c r="D1811" s="327" t="s">
        <v>22</v>
      </c>
      <c r="E1811" s="329">
        <v>262.49</v>
      </c>
      <c r="F1811" s="329">
        <v>51.78</v>
      </c>
      <c r="G1811" s="329">
        <v>314.27</v>
      </c>
    </row>
    <row r="1812" spans="1:7" ht="25.5">
      <c r="A1812" s="324" t="s">
        <v>3060</v>
      </c>
      <c r="B1812" s="325"/>
      <c r="C1812" s="324" t="s">
        <v>3061</v>
      </c>
      <c r="D1812" s="327" t="s">
        <v>22</v>
      </c>
      <c r="E1812" s="329">
        <v>126.61</v>
      </c>
      <c r="F1812" s="329">
        <v>0</v>
      </c>
      <c r="G1812" s="329">
        <v>126.61</v>
      </c>
    </row>
    <row r="1813" spans="1:7" ht="38.25">
      <c r="A1813" s="324" t="s">
        <v>3062</v>
      </c>
      <c r="B1813" s="325"/>
      <c r="C1813" s="324" t="s">
        <v>3063</v>
      </c>
      <c r="D1813" s="327" t="s">
        <v>22</v>
      </c>
      <c r="E1813" s="329">
        <v>1274.47</v>
      </c>
      <c r="F1813" s="329">
        <v>77.31</v>
      </c>
      <c r="G1813" s="329">
        <v>1351.78</v>
      </c>
    </row>
    <row r="1814" spans="1:7" ht="38.25">
      <c r="A1814" s="324" t="s">
        <v>3064</v>
      </c>
      <c r="B1814" s="325"/>
      <c r="C1814" s="324" t="s">
        <v>3065</v>
      </c>
      <c r="D1814" s="327" t="s">
        <v>22</v>
      </c>
      <c r="E1814" s="329">
        <v>828.86</v>
      </c>
      <c r="F1814" s="329">
        <v>77.31</v>
      </c>
      <c r="G1814" s="329">
        <v>906.17</v>
      </c>
    </row>
    <row r="1815" spans="1:7">
      <c r="A1815" s="324" t="s">
        <v>3066</v>
      </c>
      <c r="B1815" s="325"/>
      <c r="C1815" s="324" t="s">
        <v>3067</v>
      </c>
      <c r="D1815" s="327" t="s">
        <v>22</v>
      </c>
      <c r="E1815" s="329">
        <v>301.85000000000002</v>
      </c>
      <c r="F1815" s="329">
        <v>30.37</v>
      </c>
      <c r="G1815" s="329">
        <v>332.22</v>
      </c>
    </row>
    <row r="1816" spans="1:7">
      <c r="A1816" s="324" t="s">
        <v>3068</v>
      </c>
      <c r="B1816" s="325"/>
      <c r="C1816" s="324" t="s">
        <v>3069</v>
      </c>
      <c r="D1816" s="327" t="s">
        <v>22</v>
      </c>
      <c r="E1816" s="329">
        <v>424.72</v>
      </c>
      <c r="F1816" s="329">
        <v>26.34</v>
      </c>
      <c r="G1816" s="329">
        <v>451.06</v>
      </c>
    </row>
    <row r="1817" spans="1:7" ht="25.5">
      <c r="A1817" s="324" t="s">
        <v>3070</v>
      </c>
      <c r="B1817" s="325"/>
      <c r="C1817" s="324" t="s">
        <v>3071</v>
      </c>
      <c r="D1817" s="327" t="s">
        <v>22</v>
      </c>
      <c r="E1817" s="329">
        <v>1167.25</v>
      </c>
      <c r="F1817" s="329">
        <v>60.67</v>
      </c>
      <c r="G1817" s="329">
        <v>1227.92</v>
      </c>
    </row>
    <row r="1818" spans="1:7" ht="25.5">
      <c r="A1818" s="324" t="s">
        <v>3072</v>
      </c>
      <c r="B1818" s="325"/>
      <c r="C1818" s="324" t="s">
        <v>3073</v>
      </c>
      <c r="D1818" s="327" t="s">
        <v>22</v>
      </c>
      <c r="E1818" s="329">
        <v>63.05</v>
      </c>
      <c r="F1818" s="329">
        <v>75.81</v>
      </c>
      <c r="G1818" s="329">
        <v>138.86000000000001</v>
      </c>
    </row>
    <row r="1819" spans="1:7" ht="25.5">
      <c r="A1819" s="324" t="s">
        <v>3074</v>
      </c>
      <c r="B1819" s="325"/>
      <c r="C1819" s="324" t="s">
        <v>3075</v>
      </c>
      <c r="D1819" s="327" t="s">
        <v>47</v>
      </c>
      <c r="E1819" s="329">
        <v>99.25</v>
      </c>
      <c r="F1819" s="329">
        <v>40.53</v>
      </c>
      <c r="G1819" s="329">
        <v>139.78</v>
      </c>
    </row>
    <row r="1820" spans="1:7" ht="25.5">
      <c r="A1820" s="330" t="s">
        <v>3076</v>
      </c>
      <c r="B1820" s="331" t="s">
        <v>13997</v>
      </c>
      <c r="C1820" s="330"/>
      <c r="D1820" s="332"/>
      <c r="E1820" s="333"/>
      <c r="F1820" s="333"/>
      <c r="G1820" s="333"/>
    </row>
    <row r="1821" spans="1:7" ht="25.5">
      <c r="A1821" s="324" t="s">
        <v>3077</v>
      </c>
      <c r="B1821" s="325"/>
      <c r="C1821" s="324" t="s">
        <v>3078</v>
      </c>
      <c r="D1821" s="327" t="s">
        <v>4</v>
      </c>
      <c r="E1821" s="329">
        <v>111.75</v>
      </c>
      <c r="F1821" s="329">
        <v>121.76</v>
      </c>
      <c r="G1821" s="329">
        <v>233.51</v>
      </c>
    </row>
    <row r="1822" spans="1:7" ht="25.5">
      <c r="A1822" s="324" t="s">
        <v>3079</v>
      </c>
      <c r="B1822" s="325"/>
      <c r="C1822" s="324" t="s">
        <v>3080</v>
      </c>
      <c r="D1822" s="327" t="s">
        <v>4</v>
      </c>
      <c r="E1822" s="329">
        <v>444.4</v>
      </c>
      <c r="F1822" s="329">
        <v>149.91999999999999</v>
      </c>
      <c r="G1822" s="329">
        <v>594.32000000000005</v>
      </c>
    </row>
    <row r="1823" spans="1:7" ht="25.5">
      <c r="A1823" s="324" t="s">
        <v>3081</v>
      </c>
      <c r="B1823" s="325"/>
      <c r="C1823" s="324" t="s">
        <v>3082</v>
      </c>
      <c r="D1823" s="327" t="s">
        <v>4</v>
      </c>
      <c r="E1823" s="329">
        <v>1269.56</v>
      </c>
      <c r="F1823" s="329">
        <v>271.68</v>
      </c>
      <c r="G1823" s="329">
        <v>1541.24</v>
      </c>
    </row>
    <row r="1824" spans="1:7" ht="25.5">
      <c r="A1824" s="324" t="s">
        <v>3083</v>
      </c>
      <c r="B1824" s="325"/>
      <c r="C1824" s="324" t="s">
        <v>3084</v>
      </c>
      <c r="D1824" s="327" t="s">
        <v>4</v>
      </c>
      <c r="E1824" s="329">
        <v>1547.52</v>
      </c>
      <c r="F1824" s="329">
        <v>736.64</v>
      </c>
      <c r="G1824" s="329">
        <v>2284.16</v>
      </c>
    </row>
    <row r="1825" spans="1:7" ht="25.5">
      <c r="A1825" s="324" t="s">
        <v>3085</v>
      </c>
      <c r="B1825" s="325"/>
      <c r="C1825" s="324" t="s">
        <v>3086</v>
      </c>
      <c r="D1825" s="327" t="s">
        <v>4</v>
      </c>
      <c r="E1825" s="329">
        <v>3074.24</v>
      </c>
      <c r="F1825" s="329">
        <v>1473.28</v>
      </c>
      <c r="G1825" s="329">
        <v>4547.5200000000004</v>
      </c>
    </row>
    <row r="1826" spans="1:7" ht="25.5">
      <c r="A1826" s="324" t="s">
        <v>3087</v>
      </c>
      <c r="B1826" s="325"/>
      <c r="C1826" s="324" t="s">
        <v>3088</v>
      </c>
      <c r="D1826" s="327" t="s">
        <v>4</v>
      </c>
      <c r="E1826" s="329">
        <v>4516.6400000000003</v>
      </c>
      <c r="F1826" s="329">
        <v>1710.72</v>
      </c>
      <c r="G1826" s="329">
        <v>6227.36</v>
      </c>
    </row>
    <row r="1827" spans="1:7">
      <c r="A1827" s="330" t="s">
        <v>3089</v>
      </c>
      <c r="B1827" s="331" t="s">
        <v>3090</v>
      </c>
      <c r="C1827" s="330"/>
      <c r="D1827" s="332"/>
      <c r="E1827" s="333"/>
      <c r="F1827" s="333"/>
      <c r="G1827" s="333"/>
    </row>
    <row r="1828" spans="1:7" ht="25.5">
      <c r="A1828" s="324" t="s">
        <v>3091</v>
      </c>
      <c r="B1828" s="325"/>
      <c r="C1828" s="324" t="s">
        <v>3092</v>
      </c>
      <c r="D1828" s="327" t="s">
        <v>22</v>
      </c>
      <c r="E1828" s="329">
        <v>4.3499999999999996</v>
      </c>
      <c r="F1828" s="329">
        <v>6.08</v>
      </c>
      <c r="G1828" s="329">
        <v>10.43</v>
      </c>
    </row>
    <row r="1829" spans="1:7" ht="25.5">
      <c r="A1829" s="324" t="s">
        <v>3093</v>
      </c>
      <c r="B1829" s="325"/>
      <c r="C1829" s="324" t="s">
        <v>3094</v>
      </c>
      <c r="D1829" s="327" t="s">
        <v>22</v>
      </c>
      <c r="E1829" s="329">
        <v>39.82</v>
      </c>
      <c r="F1829" s="329">
        <v>8.42</v>
      </c>
      <c r="G1829" s="329">
        <v>48.24</v>
      </c>
    </row>
    <row r="1830" spans="1:7" ht="25.5">
      <c r="A1830" s="324" t="s">
        <v>3095</v>
      </c>
      <c r="B1830" s="325"/>
      <c r="C1830" s="324" t="s">
        <v>3096</v>
      </c>
      <c r="D1830" s="327" t="s">
        <v>47</v>
      </c>
      <c r="E1830" s="329">
        <v>10.49</v>
      </c>
      <c r="F1830" s="329">
        <v>0</v>
      </c>
      <c r="G1830" s="329">
        <v>10.49</v>
      </c>
    </row>
    <row r="1831" spans="1:7" ht="25.5">
      <c r="A1831" s="324" t="s">
        <v>3097</v>
      </c>
      <c r="B1831" s="325"/>
      <c r="C1831" s="324" t="s">
        <v>3098</v>
      </c>
      <c r="D1831" s="327" t="s">
        <v>22</v>
      </c>
      <c r="E1831" s="329">
        <v>1.03</v>
      </c>
      <c r="F1831" s="329">
        <v>12.76</v>
      </c>
      <c r="G1831" s="329">
        <v>13.79</v>
      </c>
    </row>
    <row r="1832" spans="1:7" ht="25.5">
      <c r="A1832" s="324" t="s">
        <v>3099</v>
      </c>
      <c r="B1832" s="325"/>
      <c r="C1832" s="324" t="s">
        <v>3100</v>
      </c>
      <c r="D1832" s="327" t="s">
        <v>22</v>
      </c>
      <c r="E1832" s="329">
        <v>1.07</v>
      </c>
      <c r="F1832" s="329">
        <v>17.07</v>
      </c>
      <c r="G1832" s="329">
        <v>18.14</v>
      </c>
    </row>
    <row r="1833" spans="1:7" ht="25.5">
      <c r="A1833" s="324" t="s">
        <v>3101</v>
      </c>
      <c r="B1833" s="325"/>
      <c r="C1833" s="324" t="s">
        <v>3102</v>
      </c>
      <c r="D1833" s="327" t="s">
        <v>4</v>
      </c>
      <c r="E1833" s="329">
        <v>215.21</v>
      </c>
      <c r="F1833" s="329">
        <v>138.91999999999999</v>
      </c>
      <c r="G1833" s="329">
        <v>354.13</v>
      </c>
    </row>
    <row r="1834" spans="1:7">
      <c r="A1834" s="324" t="s">
        <v>3103</v>
      </c>
      <c r="B1834" s="325"/>
      <c r="C1834" s="324" t="s">
        <v>3104</v>
      </c>
      <c r="D1834" s="327" t="s">
        <v>22</v>
      </c>
      <c r="E1834" s="329">
        <v>519.05999999999995</v>
      </c>
      <c r="F1834" s="329">
        <v>17.3</v>
      </c>
      <c r="G1834" s="329">
        <v>536.36</v>
      </c>
    </row>
    <row r="1835" spans="1:7">
      <c r="A1835" s="334" t="s">
        <v>3105</v>
      </c>
      <c r="B1835" s="334" t="s">
        <v>3106</v>
      </c>
      <c r="C1835" s="335"/>
      <c r="D1835" s="336"/>
      <c r="E1835" s="337"/>
      <c r="F1835" s="337"/>
      <c r="G1835" s="337"/>
    </row>
    <row r="1836" spans="1:7">
      <c r="A1836" s="315" t="s">
        <v>3107</v>
      </c>
      <c r="B1836" s="315" t="s">
        <v>3108</v>
      </c>
      <c r="C1836" s="316"/>
      <c r="D1836" s="338"/>
      <c r="E1836" s="339"/>
      <c r="F1836" s="339"/>
      <c r="G1836" s="339"/>
    </row>
    <row r="1837" spans="1:7" ht="25.5">
      <c r="A1837" s="324" t="s">
        <v>3109</v>
      </c>
      <c r="B1837" s="325"/>
      <c r="C1837" s="324" t="s">
        <v>3110</v>
      </c>
      <c r="D1837" s="327" t="s">
        <v>22</v>
      </c>
      <c r="E1837" s="329">
        <v>26.67</v>
      </c>
      <c r="F1837" s="329">
        <v>5.19</v>
      </c>
      <c r="G1837" s="329">
        <v>31.86</v>
      </c>
    </row>
    <row r="1838" spans="1:7" ht="25.5">
      <c r="A1838" s="324" t="s">
        <v>3111</v>
      </c>
      <c r="B1838" s="325"/>
      <c r="C1838" s="324" t="s">
        <v>3112</v>
      </c>
      <c r="D1838" s="327" t="s">
        <v>197</v>
      </c>
      <c r="E1838" s="329">
        <v>994.69</v>
      </c>
      <c r="F1838" s="329">
        <v>124.49</v>
      </c>
      <c r="G1838" s="329">
        <v>1119.18</v>
      </c>
    </row>
    <row r="1839" spans="1:7" ht="25.5">
      <c r="A1839" s="324" t="s">
        <v>3113</v>
      </c>
      <c r="B1839" s="325"/>
      <c r="C1839" s="324" t="s">
        <v>3114</v>
      </c>
      <c r="D1839" s="327" t="s">
        <v>4</v>
      </c>
      <c r="E1839" s="329">
        <v>1143.79</v>
      </c>
      <c r="F1839" s="329">
        <v>1563.38</v>
      </c>
      <c r="G1839" s="329">
        <v>2707.17</v>
      </c>
    </row>
    <row r="1840" spans="1:7">
      <c r="A1840" s="324" t="s">
        <v>3115</v>
      </c>
      <c r="B1840" s="325"/>
      <c r="C1840" s="324" t="s">
        <v>3116</v>
      </c>
      <c r="D1840" s="327" t="s">
        <v>197</v>
      </c>
      <c r="E1840" s="329">
        <v>903.93</v>
      </c>
      <c r="F1840" s="329">
        <v>124.49</v>
      </c>
      <c r="G1840" s="329">
        <v>1028.42</v>
      </c>
    </row>
    <row r="1841" spans="1:7" ht="25.5">
      <c r="A1841" s="324" t="s">
        <v>3117</v>
      </c>
      <c r="B1841" s="325"/>
      <c r="C1841" s="324" t="s">
        <v>3118</v>
      </c>
      <c r="D1841" s="327" t="s">
        <v>22</v>
      </c>
      <c r="E1841" s="329">
        <v>100.62</v>
      </c>
      <c r="F1841" s="329">
        <v>24.07</v>
      </c>
      <c r="G1841" s="329">
        <v>124.69</v>
      </c>
    </row>
    <row r="1842" spans="1:7">
      <c r="A1842" s="330" t="s">
        <v>3119</v>
      </c>
      <c r="B1842" s="331" t="s">
        <v>3120</v>
      </c>
      <c r="C1842" s="330"/>
      <c r="D1842" s="332"/>
      <c r="E1842" s="333"/>
      <c r="F1842" s="333"/>
      <c r="G1842" s="333"/>
    </row>
    <row r="1843" spans="1:7" ht="25.5">
      <c r="A1843" s="324" t="s">
        <v>3121</v>
      </c>
      <c r="B1843" s="325"/>
      <c r="C1843" s="324" t="s">
        <v>3122</v>
      </c>
      <c r="D1843" s="327" t="s">
        <v>4</v>
      </c>
      <c r="E1843" s="329">
        <v>2763.33</v>
      </c>
      <c r="F1843" s="329">
        <v>0</v>
      </c>
      <c r="G1843" s="329">
        <v>2763.33</v>
      </c>
    </row>
    <row r="1844" spans="1:7">
      <c r="A1844" s="330" t="s">
        <v>3123</v>
      </c>
      <c r="B1844" s="331" t="s">
        <v>3124</v>
      </c>
      <c r="C1844" s="330"/>
      <c r="D1844" s="332"/>
      <c r="E1844" s="333"/>
      <c r="F1844" s="333"/>
      <c r="G1844" s="333"/>
    </row>
    <row r="1845" spans="1:7">
      <c r="A1845" s="324" t="s">
        <v>3125</v>
      </c>
      <c r="B1845" s="325"/>
      <c r="C1845" s="324" t="s">
        <v>3126</v>
      </c>
      <c r="D1845" s="327" t="s">
        <v>47</v>
      </c>
      <c r="E1845" s="329">
        <v>69.13</v>
      </c>
      <c r="F1845" s="329">
        <v>75.069999999999993</v>
      </c>
      <c r="G1845" s="329">
        <v>144.19999999999999</v>
      </c>
    </row>
    <row r="1846" spans="1:7" ht="25.5">
      <c r="A1846" s="324" t="s">
        <v>3127</v>
      </c>
      <c r="B1846" s="325"/>
      <c r="C1846" s="324" t="s">
        <v>14684</v>
      </c>
      <c r="D1846" s="327" t="s">
        <v>4</v>
      </c>
      <c r="E1846" s="329">
        <v>307.98</v>
      </c>
      <c r="F1846" s="329">
        <v>16.71</v>
      </c>
      <c r="G1846" s="329">
        <v>324.69</v>
      </c>
    </row>
    <row r="1847" spans="1:7">
      <c r="A1847" s="324" t="s">
        <v>3128</v>
      </c>
      <c r="B1847" s="325"/>
      <c r="C1847" s="324" t="s">
        <v>3129</v>
      </c>
      <c r="D1847" s="327" t="s">
        <v>22</v>
      </c>
      <c r="E1847" s="329">
        <v>102.22</v>
      </c>
      <c r="F1847" s="329">
        <v>45.53</v>
      </c>
      <c r="G1847" s="329">
        <v>147.75</v>
      </c>
    </row>
    <row r="1848" spans="1:7" ht="25.5">
      <c r="A1848" s="324" t="s">
        <v>3130</v>
      </c>
      <c r="B1848" s="325"/>
      <c r="C1848" s="324" t="s">
        <v>14685</v>
      </c>
      <c r="D1848" s="327" t="s">
        <v>4</v>
      </c>
      <c r="E1848" s="329">
        <v>338.65</v>
      </c>
      <c r="F1848" s="329">
        <v>23.5</v>
      </c>
      <c r="G1848" s="329">
        <v>362.15</v>
      </c>
    </row>
    <row r="1849" spans="1:7" ht="25.5">
      <c r="A1849" s="324" t="s">
        <v>7270</v>
      </c>
      <c r="B1849" s="325"/>
      <c r="C1849" s="324" t="s">
        <v>14686</v>
      </c>
      <c r="D1849" s="327" t="s">
        <v>4</v>
      </c>
      <c r="E1849" s="329">
        <v>619.08000000000004</v>
      </c>
      <c r="F1849" s="329">
        <v>35.25</v>
      </c>
      <c r="G1849" s="329">
        <v>654.33000000000004</v>
      </c>
    </row>
    <row r="1850" spans="1:7">
      <c r="A1850" s="330" t="s">
        <v>3131</v>
      </c>
      <c r="B1850" s="331" t="s">
        <v>3132</v>
      </c>
      <c r="C1850" s="330"/>
      <c r="D1850" s="332"/>
      <c r="E1850" s="333"/>
      <c r="F1850" s="333"/>
      <c r="G1850" s="333"/>
    </row>
    <row r="1851" spans="1:7">
      <c r="A1851" s="324" t="s">
        <v>3133</v>
      </c>
      <c r="B1851" s="325"/>
      <c r="C1851" s="324" t="s">
        <v>3134</v>
      </c>
      <c r="D1851" s="327" t="s">
        <v>197</v>
      </c>
      <c r="E1851" s="329">
        <v>2835.67</v>
      </c>
      <c r="F1851" s="329">
        <v>165.99</v>
      </c>
      <c r="G1851" s="329">
        <v>3001.66</v>
      </c>
    </row>
    <row r="1852" spans="1:7">
      <c r="A1852" s="324" t="s">
        <v>3135</v>
      </c>
      <c r="B1852" s="325"/>
      <c r="C1852" s="324" t="s">
        <v>3136</v>
      </c>
      <c r="D1852" s="327" t="s">
        <v>197</v>
      </c>
      <c r="E1852" s="329">
        <v>1227.3</v>
      </c>
      <c r="F1852" s="329">
        <v>165.99</v>
      </c>
      <c r="G1852" s="329">
        <v>1393.29</v>
      </c>
    </row>
    <row r="1853" spans="1:7">
      <c r="A1853" s="324" t="s">
        <v>3137</v>
      </c>
      <c r="B1853" s="325"/>
      <c r="C1853" s="324" t="s">
        <v>3138</v>
      </c>
      <c r="D1853" s="327" t="s">
        <v>197</v>
      </c>
      <c r="E1853" s="329">
        <v>727.3</v>
      </c>
      <c r="F1853" s="329">
        <v>165.99</v>
      </c>
      <c r="G1853" s="329">
        <v>893.29</v>
      </c>
    </row>
    <row r="1854" spans="1:7" ht="25.5">
      <c r="A1854" s="324" t="s">
        <v>3139</v>
      </c>
      <c r="B1854" s="325"/>
      <c r="C1854" s="324" t="s">
        <v>3140</v>
      </c>
      <c r="D1854" s="327" t="s">
        <v>197</v>
      </c>
      <c r="E1854" s="329">
        <v>1010.82</v>
      </c>
      <c r="F1854" s="329">
        <v>165.99</v>
      </c>
      <c r="G1854" s="329">
        <v>1176.81</v>
      </c>
    </row>
    <row r="1855" spans="1:7">
      <c r="A1855" s="330" t="s">
        <v>3141</v>
      </c>
      <c r="B1855" s="331" t="s">
        <v>3142</v>
      </c>
      <c r="C1855" s="330"/>
      <c r="D1855" s="332"/>
      <c r="E1855" s="333"/>
      <c r="F1855" s="333"/>
      <c r="G1855" s="333"/>
    </row>
    <row r="1856" spans="1:7" ht="25.5">
      <c r="A1856" s="324" t="s">
        <v>3143</v>
      </c>
      <c r="B1856" s="325"/>
      <c r="C1856" s="324" t="s">
        <v>3144</v>
      </c>
      <c r="D1856" s="327" t="s">
        <v>197</v>
      </c>
      <c r="E1856" s="329">
        <v>3046.82</v>
      </c>
      <c r="F1856" s="329">
        <v>263.87</v>
      </c>
      <c r="G1856" s="329">
        <v>3310.69</v>
      </c>
    </row>
    <row r="1857" spans="1:7" ht="25.5">
      <c r="A1857" s="324" t="s">
        <v>3145</v>
      </c>
      <c r="B1857" s="325"/>
      <c r="C1857" s="324" t="s">
        <v>3146</v>
      </c>
      <c r="D1857" s="327" t="s">
        <v>197</v>
      </c>
      <c r="E1857" s="329">
        <v>4436.75</v>
      </c>
      <c r="F1857" s="329">
        <v>263.87</v>
      </c>
      <c r="G1857" s="329">
        <v>4700.62</v>
      </c>
    </row>
    <row r="1858" spans="1:7">
      <c r="A1858" s="324" t="s">
        <v>3147</v>
      </c>
      <c r="B1858" s="325"/>
      <c r="C1858" s="324" t="s">
        <v>3148</v>
      </c>
      <c r="D1858" s="327" t="s">
        <v>4</v>
      </c>
      <c r="E1858" s="329">
        <v>1468.83</v>
      </c>
      <c r="F1858" s="329">
        <v>38.97</v>
      </c>
      <c r="G1858" s="329">
        <v>1507.8</v>
      </c>
    </row>
    <row r="1859" spans="1:7">
      <c r="A1859" s="324" t="s">
        <v>3149</v>
      </c>
      <c r="B1859" s="325"/>
      <c r="C1859" s="324" t="s">
        <v>3150</v>
      </c>
      <c r="D1859" s="327" t="s">
        <v>4</v>
      </c>
      <c r="E1859" s="329">
        <v>1005.54</v>
      </c>
      <c r="F1859" s="329">
        <v>38.97</v>
      </c>
      <c r="G1859" s="329">
        <v>1044.51</v>
      </c>
    </row>
    <row r="1860" spans="1:7">
      <c r="A1860" s="330" t="s">
        <v>3151</v>
      </c>
      <c r="B1860" s="331" t="s">
        <v>3152</v>
      </c>
      <c r="C1860" s="330"/>
      <c r="D1860" s="332"/>
      <c r="E1860" s="333"/>
      <c r="F1860" s="333"/>
      <c r="G1860" s="333"/>
    </row>
    <row r="1861" spans="1:7" ht="25.5">
      <c r="A1861" s="324" t="s">
        <v>3153</v>
      </c>
      <c r="B1861" s="325"/>
      <c r="C1861" s="324" t="s">
        <v>3154</v>
      </c>
      <c r="D1861" s="327" t="s">
        <v>22</v>
      </c>
      <c r="E1861" s="329">
        <v>10.199999999999999</v>
      </c>
      <c r="F1861" s="329">
        <v>0</v>
      </c>
      <c r="G1861" s="329">
        <v>10.199999999999999</v>
      </c>
    </row>
    <row r="1862" spans="1:7" ht="25.5">
      <c r="A1862" s="324" t="s">
        <v>13722</v>
      </c>
      <c r="B1862" s="325"/>
      <c r="C1862" s="324" t="s">
        <v>14241</v>
      </c>
      <c r="D1862" s="327" t="s">
        <v>4</v>
      </c>
      <c r="E1862" s="329">
        <v>463.8</v>
      </c>
      <c r="F1862" s="329">
        <v>25.94</v>
      </c>
      <c r="G1862" s="329">
        <v>489.74</v>
      </c>
    </row>
    <row r="1863" spans="1:7">
      <c r="A1863" s="334" t="s">
        <v>3155</v>
      </c>
      <c r="B1863" s="334" t="s">
        <v>3156</v>
      </c>
      <c r="C1863" s="335"/>
      <c r="D1863" s="336"/>
      <c r="E1863" s="337"/>
      <c r="F1863" s="337"/>
      <c r="G1863" s="337"/>
    </row>
    <row r="1864" spans="1:7">
      <c r="A1864" s="315" t="s">
        <v>3157</v>
      </c>
      <c r="B1864" s="315" t="s">
        <v>3158</v>
      </c>
      <c r="C1864" s="316"/>
      <c r="D1864" s="338"/>
      <c r="E1864" s="339"/>
      <c r="F1864" s="339"/>
      <c r="G1864" s="339"/>
    </row>
    <row r="1865" spans="1:7" ht="25.5">
      <c r="A1865" s="324" t="s">
        <v>7271</v>
      </c>
      <c r="B1865" s="325"/>
      <c r="C1865" s="324" t="s">
        <v>7272</v>
      </c>
      <c r="D1865" s="327" t="s">
        <v>197</v>
      </c>
      <c r="E1865" s="329">
        <v>96866.78</v>
      </c>
      <c r="F1865" s="329">
        <v>203.33</v>
      </c>
      <c r="G1865" s="329">
        <v>97070.11</v>
      </c>
    </row>
    <row r="1866" spans="1:7" ht="25.5">
      <c r="A1866" s="324" t="s">
        <v>7273</v>
      </c>
      <c r="B1866" s="325"/>
      <c r="C1866" s="324" t="s">
        <v>7274</v>
      </c>
      <c r="D1866" s="327" t="s">
        <v>197</v>
      </c>
      <c r="E1866" s="329">
        <v>71844.44</v>
      </c>
      <c r="F1866" s="329">
        <v>203.33</v>
      </c>
      <c r="G1866" s="329">
        <v>72047.77</v>
      </c>
    </row>
    <row r="1867" spans="1:7" ht="25.5">
      <c r="A1867" s="324" t="s">
        <v>3159</v>
      </c>
      <c r="B1867" s="325"/>
      <c r="C1867" s="324" t="s">
        <v>3160</v>
      </c>
      <c r="D1867" s="327" t="s">
        <v>197</v>
      </c>
      <c r="E1867" s="329">
        <v>84740.34</v>
      </c>
      <c r="F1867" s="329">
        <v>406.66</v>
      </c>
      <c r="G1867" s="329">
        <v>85147</v>
      </c>
    </row>
    <row r="1868" spans="1:7">
      <c r="A1868" s="330" t="s">
        <v>3161</v>
      </c>
      <c r="B1868" s="331" t="s">
        <v>3162</v>
      </c>
      <c r="C1868" s="330"/>
      <c r="D1868" s="332"/>
      <c r="E1868" s="333"/>
      <c r="F1868" s="333"/>
      <c r="G1868" s="333"/>
    </row>
    <row r="1869" spans="1:7" ht="25.5">
      <c r="A1869" s="324" t="s">
        <v>3163</v>
      </c>
      <c r="B1869" s="325"/>
      <c r="C1869" s="324" t="s">
        <v>3164</v>
      </c>
      <c r="D1869" s="327" t="s">
        <v>4</v>
      </c>
      <c r="E1869" s="329">
        <v>105.12</v>
      </c>
      <c r="F1869" s="329">
        <v>132.87</v>
      </c>
      <c r="G1869" s="329">
        <v>237.99</v>
      </c>
    </row>
    <row r="1870" spans="1:7" ht="25.5">
      <c r="A1870" s="324" t="s">
        <v>3165</v>
      </c>
      <c r="B1870" s="325"/>
      <c r="C1870" s="324" t="s">
        <v>3166</v>
      </c>
      <c r="D1870" s="327" t="s">
        <v>4</v>
      </c>
      <c r="E1870" s="329">
        <v>160.63</v>
      </c>
      <c r="F1870" s="329">
        <v>132.87</v>
      </c>
      <c r="G1870" s="329">
        <v>293.5</v>
      </c>
    </row>
    <row r="1871" spans="1:7" ht="25.5">
      <c r="A1871" s="324" t="s">
        <v>3167</v>
      </c>
      <c r="B1871" s="325"/>
      <c r="C1871" s="324" t="s">
        <v>13723</v>
      </c>
      <c r="D1871" s="327" t="s">
        <v>4</v>
      </c>
      <c r="E1871" s="329">
        <v>419.5</v>
      </c>
      <c r="F1871" s="329">
        <v>153.36000000000001</v>
      </c>
      <c r="G1871" s="329">
        <v>572.86</v>
      </c>
    </row>
    <row r="1872" spans="1:7" ht="25.5">
      <c r="A1872" s="324" t="s">
        <v>3168</v>
      </c>
      <c r="B1872" s="325"/>
      <c r="C1872" s="324" t="s">
        <v>13724</v>
      </c>
      <c r="D1872" s="327" t="s">
        <v>4</v>
      </c>
      <c r="E1872" s="329">
        <v>1537.78</v>
      </c>
      <c r="F1872" s="329">
        <v>153.36000000000001</v>
      </c>
      <c r="G1872" s="329">
        <v>1691.14</v>
      </c>
    </row>
    <row r="1873" spans="1:7" ht="25.5">
      <c r="A1873" s="324" t="s">
        <v>3169</v>
      </c>
      <c r="B1873" s="325"/>
      <c r="C1873" s="324" t="s">
        <v>13725</v>
      </c>
      <c r="D1873" s="327" t="s">
        <v>4</v>
      </c>
      <c r="E1873" s="329">
        <v>1029.51</v>
      </c>
      <c r="F1873" s="329">
        <v>153.36000000000001</v>
      </c>
      <c r="G1873" s="329">
        <v>1182.8699999999999</v>
      </c>
    </row>
    <row r="1874" spans="1:7" ht="25.5">
      <c r="A1874" s="324" t="s">
        <v>3170</v>
      </c>
      <c r="B1874" s="325"/>
      <c r="C1874" s="324" t="s">
        <v>13726</v>
      </c>
      <c r="D1874" s="327" t="s">
        <v>4</v>
      </c>
      <c r="E1874" s="329">
        <v>371.67</v>
      </c>
      <c r="F1874" s="329">
        <v>115.02</v>
      </c>
      <c r="G1874" s="329">
        <v>486.69</v>
      </c>
    </row>
    <row r="1875" spans="1:7" ht="25.5">
      <c r="A1875" s="324" t="s">
        <v>3171</v>
      </c>
      <c r="B1875" s="325"/>
      <c r="C1875" s="324" t="s">
        <v>13727</v>
      </c>
      <c r="D1875" s="327" t="s">
        <v>4</v>
      </c>
      <c r="E1875" s="329">
        <v>1684.54</v>
      </c>
      <c r="F1875" s="329">
        <v>159.85</v>
      </c>
      <c r="G1875" s="329">
        <v>1844.39</v>
      </c>
    </row>
    <row r="1876" spans="1:7" ht="38.25">
      <c r="A1876" s="324" t="s">
        <v>3172</v>
      </c>
      <c r="B1876" s="325"/>
      <c r="C1876" s="324" t="s">
        <v>13728</v>
      </c>
      <c r="D1876" s="327" t="s">
        <v>4</v>
      </c>
      <c r="E1876" s="329">
        <v>520.01</v>
      </c>
      <c r="F1876" s="329">
        <v>153.36000000000001</v>
      </c>
      <c r="G1876" s="329">
        <v>673.37</v>
      </c>
    </row>
    <row r="1877" spans="1:7" ht="25.5">
      <c r="A1877" s="324" t="s">
        <v>3173</v>
      </c>
      <c r="B1877" s="325"/>
      <c r="C1877" s="324" t="s">
        <v>13729</v>
      </c>
      <c r="D1877" s="327" t="s">
        <v>4</v>
      </c>
      <c r="E1877" s="329">
        <v>65.650000000000006</v>
      </c>
      <c r="F1877" s="329">
        <v>76.680000000000007</v>
      </c>
      <c r="G1877" s="329">
        <v>142.33000000000001</v>
      </c>
    </row>
    <row r="1878" spans="1:7" ht="25.5">
      <c r="A1878" s="324" t="s">
        <v>3174</v>
      </c>
      <c r="B1878" s="325"/>
      <c r="C1878" s="324" t="s">
        <v>13730</v>
      </c>
      <c r="D1878" s="327" t="s">
        <v>4</v>
      </c>
      <c r="E1878" s="329">
        <v>119.33</v>
      </c>
      <c r="F1878" s="329">
        <v>132.87</v>
      </c>
      <c r="G1878" s="329">
        <v>252.2</v>
      </c>
    </row>
    <row r="1879" spans="1:7" ht="25.5">
      <c r="A1879" s="324" t="s">
        <v>3175</v>
      </c>
      <c r="B1879" s="325"/>
      <c r="C1879" s="324" t="s">
        <v>13998</v>
      </c>
      <c r="D1879" s="327" t="s">
        <v>4</v>
      </c>
      <c r="E1879" s="329">
        <v>368.05</v>
      </c>
      <c r="F1879" s="329">
        <v>153.36000000000001</v>
      </c>
      <c r="G1879" s="329">
        <v>521.41</v>
      </c>
    </row>
    <row r="1880" spans="1:7">
      <c r="A1880" s="330" t="s">
        <v>3176</v>
      </c>
      <c r="B1880" s="331" t="s">
        <v>3177</v>
      </c>
      <c r="C1880" s="330"/>
      <c r="D1880" s="332"/>
      <c r="E1880" s="333"/>
      <c r="F1880" s="333"/>
      <c r="G1880" s="333"/>
    </row>
    <row r="1881" spans="1:7">
      <c r="A1881" s="324" t="s">
        <v>3178</v>
      </c>
      <c r="B1881" s="325"/>
      <c r="C1881" s="324" t="s">
        <v>3179</v>
      </c>
      <c r="D1881" s="327" t="s">
        <v>4</v>
      </c>
      <c r="E1881" s="329">
        <v>12.27</v>
      </c>
      <c r="F1881" s="329">
        <v>11.5</v>
      </c>
      <c r="G1881" s="329">
        <v>23.77</v>
      </c>
    </row>
    <row r="1882" spans="1:7">
      <c r="A1882" s="324" t="s">
        <v>3180</v>
      </c>
      <c r="B1882" s="325"/>
      <c r="C1882" s="324" t="s">
        <v>3181</v>
      </c>
      <c r="D1882" s="327" t="s">
        <v>4</v>
      </c>
      <c r="E1882" s="329">
        <v>24.22</v>
      </c>
      <c r="F1882" s="329">
        <v>11.5</v>
      </c>
      <c r="G1882" s="329">
        <v>35.72</v>
      </c>
    </row>
    <row r="1883" spans="1:7">
      <c r="A1883" s="324" t="s">
        <v>3182</v>
      </c>
      <c r="B1883" s="325"/>
      <c r="C1883" s="324" t="s">
        <v>3183</v>
      </c>
      <c r="D1883" s="327" t="s">
        <v>4</v>
      </c>
      <c r="E1883" s="329">
        <v>36.71</v>
      </c>
      <c r="F1883" s="329">
        <v>11.5</v>
      </c>
      <c r="G1883" s="329">
        <v>48.21</v>
      </c>
    </row>
    <row r="1884" spans="1:7">
      <c r="A1884" s="324" t="s">
        <v>3184</v>
      </c>
      <c r="B1884" s="325"/>
      <c r="C1884" s="324" t="s">
        <v>3185</v>
      </c>
      <c r="D1884" s="327" t="s">
        <v>4</v>
      </c>
      <c r="E1884" s="329">
        <v>51.04</v>
      </c>
      <c r="F1884" s="329">
        <v>11.5</v>
      </c>
      <c r="G1884" s="329">
        <v>62.54</v>
      </c>
    </row>
    <row r="1885" spans="1:7">
      <c r="A1885" s="330" t="s">
        <v>3186</v>
      </c>
      <c r="B1885" s="331" t="s">
        <v>3187</v>
      </c>
      <c r="C1885" s="330"/>
      <c r="D1885" s="332"/>
      <c r="E1885" s="333"/>
      <c r="F1885" s="333"/>
      <c r="G1885" s="333"/>
    </row>
    <row r="1886" spans="1:7" ht="25.5">
      <c r="A1886" s="324" t="s">
        <v>3188</v>
      </c>
      <c r="B1886" s="325"/>
      <c r="C1886" s="324" t="s">
        <v>3189</v>
      </c>
      <c r="D1886" s="327" t="s">
        <v>4</v>
      </c>
      <c r="E1886" s="329">
        <v>17.27</v>
      </c>
      <c r="F1886" s="329">
        <v>7.67</v>
      </c>
      <c r="G1886" s="329">
        <v>24.94</v>
      </c>
    </row>
    <row r="1887" spans="1:7" ht="25.5">
      <c r="A1887" s="324" t="s">
        <v>3190</v>
      </c>
      <c r="B1887" s="325"/>
      <c r="C1887" s="324" t="s">
        <v>3191</v>
      </c>
      <c r="D1887" s="327" t="s">
        <v>4</v>
      </c>
      <c r="E1887" s="329">
        <v>18.149999999999999</v>
      </c>
      <c r="F1887" s="329">
        <v>7.67</v>
      </c>
      <c r="G1887" s="329">
        <v>25.82</v>
      </c>
    </row>
    <row r="1888" spans="1:7">
      <c r="A1888" s="324" t="s">
        <v>3192</v>
      </c>
      <c r="B1888" s="325"/>
      <c r="C1888" s="324" t="s">
        <v>3193</v>
      </c>
      <c r="D1888" s="327" t="s">
        <v>4</v>
      </c>
      <c r="E1888" s="329">
        <v>55.52</v>
      </c>
      <c r="F1888" s="329">
        <v>7.67</v>
      </c>
      <c r="G1888" s="329">
        <v>63.19</v>
      </c>
    </row>
    <row r="1889" spans="1:7" ht="25.5">
      <c r="A1889" s="324" t="s">
        <v>3194</v>
      </c>
      <c r="B1889" s="325"/>
      <c r="C1889" s="324" t="s">
        <v>3195</v>
      </c>
      <c r="D1889" s="327" t="s">
        <v>4</v>
      </c>
      <c r="E1889" s="329">
        <v>34.22</v>
      </c>
      <c r="F1889" s="329">
        <v>28.75</v>
      </c>
      <c r="G1889" s="329">
        <v>62.97</v>
      </c>
    </row>
    <row r="1890" spans="1:7">
      <c r="A1890" s="324" t="s">
        <v>3196</v>
      </c>
      <c r="B1890" s="325"/>
      <c r="C1890" s="324" t="s">
        <v>3197</v>
      </c>
      <c r="D1890" s="327" t="s">
        <v>4</v>
      </c>
      <c r="E1890" s="329">
        <v>66.680000000000007</v>
      </c>
      <c r="F1890" s="329">
        <v>7.67</v>
      </c>
      <c r="G1890" s="329">
        <v>74.349999999999994</v>
      </c>
    </row>
    <row r="1891" spans="1:7">
      <c r="A1891" s="324" t="s">
        <v>3198</v>
      </c>
      <c r="B1891" s="325"/>
      <c r="C1891" s="324" t="s">
        <v>3199</v>
      </c>
      <c r="D1891" s="327" t="s">
        <v>4</v>
      </c>
      <c r="E1891" s="329">
        <v>91.92</v>
      </c>
      <c r="F1891" s="329">
        <v>7.67</v>
      </c>
      <c r="G1891" s="329">
        <v>99.59</v>
      </c>
    </row>
    <row r="1892" spans="1:7">
      <c r="A1892" s="330" t="s">
        <v>3200</v>
      </c>
      <c r="B1892" s="331" t="s">
        <v>3201</v>
      </c>
      <c r="C1892" s="330"/>
      <c r="D1892" s="332"/>
      <c r="E1892" s="333"/>
      <c r="F1892" s="333"/>
      <c r="G1892" s="333"/>
    </row>
    <row r="1893" spans="1:7" ht="25.5">
      <c r="A1893" s="324" t="s">
        <v>3202</v>
      </c>
      <c r="B1893" s="325"/>
      <c r="C1893" s="324" t="s">
        <v>3203</v>
      </c>
      <c r="D1893" s="327" t="s">
        <v>197</v>
      </c>
      <c r="E1893" s="329">
        <v>381.37</v>
      </c>
      <c r="F1893" s="329">
        <v>19.18</v>
      </c>
      <c r="G1893" s="329">
        <v>400.55</v>
      </c>
    </row>
    <row r="1894" spans="1:7" ht="25.5">
      <c r="A1894" s="324" t="s">
        <v>3204</v>
      </c>
      <c r="B1894" s="325"/>
      <c r="C1894" s="324" t="s">
        <v>3205</v>
      </c>
      <c r="D1894" s="327" t="s">
        <v>197</v>
      </c>
      <c r="E1894" s="329">
        <v>322.39999999999998</v>
      </c>
      <c r="F1894" s="329">
        <v>19.18</v>
      </c>
      <c r="G1894" s="329">
        <v>341.58</v>
      </c>
    </row>
    <row r="1895" spans="1:7" ht="25.5">
      <c r="A1895" s="330" t="s">
        <v>3206</v>
      </c>
      <c r="B1895" s="331" t="s">
        <v>3207</v>
      </c>
      <c r="C1895" s="330"/>
      <c r="D1895" s="332"/>
      <c r="E1895" s="333"/>
      <c r="F1895" s="333"/>
      <c r="G1895" s="333"/>
    </row>
    <row r="1896" spans="1:7" ht="25.5">
      <c r="A1896" s="324" t="s">
        <v>3208</v>
      </c>
      <c r="B1896" s="325"/>
      <c r="C1896" s="324" t="s">
        <v>3209</v>
      </c>
      <c r="D1896" s="327" t="s">
        <v>4</v>
      </c>
      <c r="E1896" s="329">
        <v>152.13999999999999</v>
      </c>
      <c r="F1896" s="329">
        <v>17.98</v>
      </c>
      <c r="G1896" s="329">
        <v>170.12</v>
      </c>
    </row>
    <row r="1897" spans="1:7" ht="25.5">
      <c r="A1897" s="324" t="s">
        <v>3210</v>
      </c>
      <c r="B1897" s="325"/>
      <c r="C1897" s="324" t="s">
        <v>3211</v>
      </c>
      <c r="D1897" s="327" t="s">
        <v>4</v>
      </c>
      <c r="E1897" s="329">
        <v>165.83</v>
      </c>
      <c r="F1897" s="329">
        <v>17.98</v>
      </c>
      <c r="G1897" s="329">
        <v>183.81</v>
      </c>
    </row>
    <row r="1898" spans="1:7" ht="25.5">
      <c r="A1898" s="324" t="s">
        <v>3212</v>
      </c>
      <c r="B1898" s="325"/>
      <c r="C1898" s="324" t="s">
        <v>3213</v>
      </c>
      <c r="D1898" s="327" t="s">
        <v>4</v>
      </c>
      <c r="E1898" s="329">
        <v>159.19</v>
      </c>
      <c r="F1898" s="329">
        <v>17.98</v>
      </c>
      <c r="G1898" s="329">
        <v>177.17</v>
      </c>
    </row>
    <row r="1899" spans="1:7" ht="25.5">
      <c r="A1899" s="324" t="s">
        <v>3214</v>
      </c>
      <c r="B1899" s="325"/>
      <c r="C1899" s="324" t="s">
        <v>3215</v>
      </c>
      <c r="D1899" s="327" t="s">
        <v>4</v>
      </c>
      <c r="E1899" s="329">
        <v>171.47</v>
      </c>
      <c r="F1899" s="329">
        <v>17.98</v>
      </c>
      <c r="G1899" s="329">
        <v>189.45</v>
      </c>
    </row>
    <row r="1900" spans="1:7">
      <c r="A1900" s="330" t="s">
        <v>3216</v>
      </c>
      <c r="B1900" s="331" t="s">
        <v>3217</v>
      </c>
      <c r="C1900" s="330"/>
      <c r="D1900" s="332"/>
      <c r="E1900" s="333"/>
      <c r="F1900" s="333"/>
      <c r="G1900" s="333"/>
    </row>
    <row r="1901" spans="1:7" ht="25.5">
      <c r="A1901" s="324" t="s">
        <v>3218</v>
      </c>
      <c r="B1901" s="325"/>
      <c r="C1901" s="324" t="s">
        <v>3219</v>
      </c>
      <c r="D1901" s="327" t="s">
        <v>4</v>
      </c>
      <c r="E1901" s="329">
        <v>128194.7</v>
      </c>
      <c r="F1901" s="329">
        <v>1478.56</v>
      </c>
      <c r="G1901" s="329">
        <v>129673.26</v>
      </c>
    </row>
    <row r="1902" spans="1:7" ht="25.5">
      <c r="A1902" s="324" t="s">
        <v>3220</v>
      </c>
      <c r="B1902" s="325"/>
      <c r="C1902" s="324" t="s">
        <v>3221</v>
      </c>
      <c r="D1902" s="327" t="s">
        <v>4</v>
      </c>
      <c r="E1902" s="329">
        <v>172943.81</v>
      </c>
      <c r="F1902" s="329">
        <v>1478.56</v>
      </c>
      <c r="G1902" s="329">
        <v>174422.37</v>
      </c>
    </row>
    <row r="1903" spans="1:7" ht="25.5">
      <c r="A1903" s="324" t="s">
        <v>3222</v>
      </c>
      <c r="B1903" s="325"/>
      <c r="C1903" s="324" t="s">
        <v>3223</v>
      </c>
      <c r="D1903" s="327" t="s">
        <v>4</v>
      </c>
      <c r="E1903" s="329">
        <v>70741.16</v>
      </c>
      <c r="F1903" s="329">
        <v>1478.56</v>
      </c>
      <c r="G1903" s="329">
        <v>72219.72</v>
      </c>
    </row>
    <row r="1904" spans="1:7" ht="25.5">
      <c r="A1904" s="324" t="s">
        <v>3224</v>
      </c>
      <c r="B1904" s="325"/>
      <c r="C1904" s="324" t="s">
        <v>3225</v>
      </c>
      <c r="D1904" s="327" t="s">
        <v>4</v>
      </c>
      <c r="E1904" s="329">
        <v>93030.91</v>
      </c>
      <c r="F1904" s="329">
        <v>1478.56</v>
      </c>
      <c r="G1904" s="329">
        <v>94509.47</v>
      </c>
    </row>
    <row r="1905" spans="1:7" ht="25.5">
      <c r="A1905" s="324" t="s">
        <v>3226</v>
      </c>
      <c r="B1905" s="325"/>
      <c r="C1905" s="324" t="s">
        <v>3227</v>
      </c>
      <c r="D1905" s="327" t="s">
        <v>4</v>
      </c>
      <c r="E1905" s="329">
        <v>64109.66</v>
      </c>
      <c r="F1905" s="329">
        <v>789.25</v>
      </c>
      <c r="G1905" s="329">
        <v>64898.91</v>
      </c>
    </row>
    <row r="1906" spans="1:7" ht="25.5">
      <c r="A1906" s="324" t="s">
        <v>3228</v>
      </c>
      <c r="B1906" s="325"/>
      <c r="C1906" s="324" t="s">
        <v>3229</v>
      </c>
      <c r="D1906" s="327" t="s">
        <v>4</v>
      </c>
      <c r="E1906" s="329">
        <v>114607.63</v>
      </c>
      <c r="F1906" s="329">
        <v>1478.56</v>
      </c>
      <c r="G1906" s="329">
        <v>116086.19</v>
      </c>
    </row>
    <row r="1907" spans="1:7" ht="25.5">
      <c r="A1907" s="324" t="s">
        <v>3230</v>
      </c>
      <c r="B1907" s="325"/>
      <c r="C1907" s="324" t="s">
        <v>3231</v>
      </c>
      <c r="D1907" s="327" t="s">
        <v>4</v>
      </c>
      <c r="E1907" s="329">
        <v>232592.92</v>
      </c>
      <c r="F1907" s="329">
        <v>1636.41</v>
      </c>
      <c r="G1907" s="329">
        <v>234229.33</v>
      </c>
    </row>
    <row r="1908" spans="1:7" ht="38.25">
      <c r="A1908" s="324" t="s">
        <v>3232</v>
      </c>
      <c r="B1908" s="325"/>
      <c r="C1908" s="324" t="s">
        <v>3233</v>
      </c>
      <c r="D1908" s="327" t="s">
        <v>4</v>
      </c>
      <c r="E1908" s="329">
        <v>113705.72</v>
      </c>
      <c r="F1908" s="329">
        <v>1478.56</v>
      </c>
      <c r="G1908" s="329">
        <v>115184.28</v>
      </c>
    </row>
    <row r="1909" spans="1:7" ht="38.25">
      <c r="A1909" s="324" t="s">
        <v>3234</v>
      </c>
      <c r="B1909" s="325"/>
      <c r="C1909" s="324" t="s">
        <v>3235</v>
      </c>
      <c r="D1909" s="327" t="s">
        <v>4</v>
      </c>
      <c r="E1909" s="329">
        <v>254696.14</v>
      </c>
      <c r="F1909" s="329">
        <v>1621.36</v>
      </c>
      <c r="G1909" s="329">
        <v>256317.5</v>
      </c>
    </row>
    <row r="1910" spans="1:7" ht="25.5">
      <c r="A1910" s="324" t="s">
        <v>3236</v>
      </c>
      <c r="B1910" s="325"/>
      <c r="C1910" s="324" t="s">
        <v>3237</v>
      </c>
      <c r="D1910" s="327" t="s">
        <v>4</v>
      </c>
      <c r="E1910" s="329">
        <v>189305.08</v>
      </c>
      <c r="F1910" s="329">
        <v>1636.41</v>
      </c>
      <c r="G1910" s="329">
        <v>190941.49</v>
      </c>
    </row>
    <row r="1911" spans="1:7" ht="25.5">
      <c r="A1911" s="330" t="s">
        <v>3238</v>
      </c>
      <c r="B1911" s="331" t="s">
        <v>3239</v>
      </c>
      <c r="C1911" s="330"/>
      <c r="D1911" s="332"/>
      <c r="E1911" s="333"/>
      <c r="F1911" s="333"/>
      <c r="G1911" s="333"/>
    </row>
    <row r="1912" spans="1:7" ht="25.5">
      <c r="A1912" s="324" t="s">
        <v>3240</v>
      </c>
      <c r="B1912" s="325"/>
      <c r="C1912" s="324" t="s">
        <v>3241</v>
      </c>
      <c r="D1912" s="327" t="s">
        <v>4</v>
      </c>
      <c r="E1912" s="329">
        <v>14751.94</v>
      </c>
      <c r="F1912" s="329">
        <v>789.25</v>
      </c>
      <c r="G1912" s="329">
        <v>15541.19</v>
      </c>
    </row>
    <row r="1913" spans="1:7" ht="25.5">
      <c r="A1913" s="324" t="s">
        <v>3242</v>
      </c>
      <c r="B1913" s="325"/>
      <c r="C1913" s="324" t="s">
        <v>3243</v>
      </c>
      <c r="D1913" s="327" t="s">
        <v>4</v>
      </c>
      <c r="E1913" s="329">
        <v>10725.14</v>
      </c>
      <c r="F1913" s="329">
        <v>789.25</v>
      </c>
      <c r="G1913" s="329">
        <v>11514.39</v>
      </c>
    </row>
    <row r="1914" spans="1:7" ht="25.5">
      <c r="A1914" s="324" t="s">
        <v>3244</v>
      </c>
      <c r="B1914" s="325"/>
      <c r="C1914" s="324" t="s">
        <v>3245</v>
      </c>
      <c r="D1914" s="327" t="s">
        <v>4</v>
      </c>
      <c r="E1914" s="329">
        <v>41617.78</v>
      </c>
      <c r="F1914" s="329">
        <v>1262.8</v>
      </c>
      <c r="G1914" s="329">
        <v>42880.58</v>
      </c>
    </row>
    <row r="1915" spans="1:7" ht="25.5">
      <c r="A1915" s="324" t="s">
        <v>3246</v>
      </c>
      <c r="B1915" s="325"/>
      <c r="C1915" s="324" t="s">
        <v>3247</v>
      </c>
      <c r="D1915" s="327" t="s">
        <v>4</v>
      </c>
      <c r="E1915" s="329">
        <v>77135.070000000007</v>
      </c>
      <c r="F1915" s="329">
        <v>1262.8</v>
      </c>
      <c r="G1915" s="329">
        <v>78397.87</v>
      </c>
    </row>
    <row r="1916" spans="1:7" ht="25.5">
      <c r="A1916" s="324" t="s">
        <v>3248</v>
      </c>
      <c r="B1916" s="325"/>
      <c r="C1916" s="324" t="s">
        <v>3249</v>
      </c>
      <c r="D1916" s="327" t="s">
        <v>4</v>
      </c>
      <c r="E1916" s="329">
        <v>3786.77</v>
      </c>
      <c r="F1916" s="329">
        <v>315.7</v>
      </c>
      <c r="G1916" s="329">
        <v>4102.47</v>
      </c>
    </row>
    <row r="1917" spans="1:7" ht="25.5">
      <c r="A1917" s="324" t="s">
        <v>3250</v>
      </c>
      <c r="B1917" s="325"/>
      <c r="C1917" s="324" t="s">
        <v>3251</v>
      </c>
      <c r="D1917" s="327" t="s">
        <v>4</v>
      </c>
      <c r="E1917" s="329">
        <v>4268.6899999999996</v>
      </c>
      <c r="F1917" s="329">
        <v>315.7</v>
      </c>
      <c r="G1917" s="329">
        <v>4584.3900000000003</v>
      </c>
    </row>
    <row r="1918" spans="1:7" ht="25.5">
      <c r="A1918" s="324" t="s">
        <v>3252</v>
      </c>
      <c r="B1918" s="325"/>
      <c r="C1918" s="324" t="s">
        <v>3253</v>
      </c>
      <c r="D1918" s="327" t="s">
        <v>4</v>
      </c>
      <c r="E1918" s="329">
        <v>8294.67</v>
      </c>
      <c r="F1918" s="329">
        <v>789.25</v>
      </c>
      <c r="G1918" s="329">
        <v>9083.92</v>
      </c>
    </row>
    <row r="1919" spans="1:7" ht="25.5">
      <c r="A1919" s="324" t="s">
        <v>3254</v>
      </c>
      <c r="B1919" s="325"/>
      <c r="C1919" s="324" t="s">
        <v>3255</v>
      </c>
      <c r="D1919" s="327" t="s">
        <v>4</v>
      </c>
      <c r="E1919" s="329">
        <v>17120.87</v>
      </c>
      <c r="F1919" s="329">
        <v>789.25</v>
      </c>
      <c r="G1919" s="329">
        <v>17910.12</v>
      </c>
    </row>
    <row r="1920" spans="1:7" ht="25.5">
      <c r="A1920" s="324" t="s">
        <v>3256</v>
      </c>
      <c r="B1920" s="325"/>
      <c r="C1920" s="324" t="s">
        <v>3257</v>
      </c>
      <c r="D1920" s="327" t="s">
        <v>4</v>
      </c>
      <c r="E1920" s="329">
        <v>8407.5300000000007</v>
      </c>
      <c r="F1920" s="329">
        <v>789.25</v>
      </c>
      <c r="G1920" s="329">
        <v>9196.7800000000007</v>
      </c>
    </row>
    <row r="1921" spans="1:7" ht="25.5">
      <c r="A1921" s="324" t="s">
        <v>3258</v>
      </c>
      <c r="B1921" s="325"/>
      <c r="C1921" s="324" t="s">
        <v>3259</v>
      </c>
      <c r="D1921" s="327" t="s">
        <v>4</v>
      </c>
      <c r="E1921" s="329">
        <v>52242.73</v>
      </c>
      <c r="F1921" s="329">
        <v>1262.8</v>
      </c>
      <c r="G1921" s="329">
        <v>53505.53</v>
      </c>
    </row>
    <row r="1922" spans="1:7" ht="25.5">
      <c r="A1922" s="324" t="s">
        <v>3260</v>
      </c>
      <c r="B1922" s="325"/>
      <c r="C1922" s="324" t="s">
        <v>3261</v>
      </c>
      <c r="D1922" s="327" t="s">
        <v>4</v>
      </c>
      <c r="E1922" s="329">
        <v>8843.89</v>
      </c>
      <c r="F1922" s="329">
        <v>315.7</v>
      </c>
      <c r="G1922" s="329">
        <v>9159.59</v>
      </c>
    </row>
    <row r="1923" spans="1:7" ht="25.5">
      <c r="A1923" s="324" t="s">
        <v>3262</v>
      </c>
      <c r="B1923" s="325"/>
      <c r="C1923" s="324" t="s">
        <v>3263</v>
      </c>
      <c r="D1923" s="327" t="s">
        <v>4</v>
      </c>
      <c r="E1923" s="329">
        <v>33555.32</v>
      </c>
      <c r="F1923" s="329">
        <v>1262.8</v>
      </c>
      <c r="G1923" s="329">
        <v>34818.120000000003</v>
      </c>
    </row>
    <row r="1924" spans="1:7" ht="25.5">
      <c r="A1924" s="324" t="s">
        <v>3264</v>
      </c>
      <c r="B1924" s="325"/>
      <c r="C1924" s="324" t="s">
        <v>3265</v>
      </c>
      <c r="D1924" s="327" t="s">
        <v>4</v>
      </c>
      <c r="E1924" s="329">
        <v>38832.97</v>
      </c>
      <c r="F1924" s="329">
        <v>1262.8</v>
      </c>
      <c r="G1924" s="329">
        <v>40095.769999999997</v>
      </c>
    </row>
    <row r="1925" spans="1:7" ht="25.5">
      <c r="A1925" s="324" t="s">
        <v>3266</v>
      </c>
      <c r="B1925" s="325"/>
      <c r="C1925" s="324" t="s">
        <v>3267</v>
      </c>
      <c r="D1925" s="327" t="s">
        <v>4</v>
      </c>
      <c r="E1925" s="329">
        <v>69416.25</v>
      </c>
      <c r="F1925" s="329">
        <v>1262.8</v>
      </c>
      <c r="G1925" s="329">
        <v>70679.05</v>
      </c>
    </row>
    <row r="1926" spans="1:7" ht="25.5">
      <c r="A1926" s="324" t="s">
        <v>3268</v>
      </c>
      <c r="B1926" s="325"/>
      <c r="C1926" s="324" t="s">
        <v>3269</v>
      </c>
      <c r="D1926" s="327" t="s">
        <v>4</v>
      </c>
      <c r="E1926" s="329">
        <v>39217.9</v>
      </c>
      <c r="F1926" s="329">
        <v>789.25</v>
      </c>
      <c r="G1926" s="329">
        <v>40007.15</v>
      </c>
    </row>
    <row r="1927" spans="1:7" ht="25.5">
      <c r="A1927" s="324" t="s">
        <v>3270</v>
      </c>
      <c r="B1927" s="325"/>
      <c r="C1927" s="324" t="s">
        <v>3271</v>
      </c>
      <c r="D1927" s="327" t="s">
        <v>4</v>
      </c>
      <c r="E1927" s="329">
        <v>12264</v>
      </c>
      <c r="F1927" s="329">
        <v>789.25</v>
      </c>
      <c r="G1927" s="329">
        <v>13053.25</v>
      </c>
    </row>
    <row r="1928" spans="1:7" ht="25.5">
      <c r="A1928" s="324" t="s">
        <v>3272</v>
      </c>
      <c r="B1928" s="325"/>
      <c r="C1928" s="324" t="s">
        <v>3273</v>
      </c>
      <c r="D1928" s="327" t="s">
        <v>4</v>
      </c>
      <c r="E1928" s="329">
        <v>72877.55</v>
      </c>
      <c r="F1928" s="329">
        <v>1262.8</v>
      </c>
      <c r="G1928" s="329">
        <v>74140.350000000006</v>
      </c>
    </row>
    <row r="1929" spans="1:7" ht="25.5">
      <c r="A1929" s="324" t="s">
        <v>3274</v>
      </c>
      <c r="B1929" s="325"/>
      <c r="C1929" s="324" t="s">
        <v>3275</v>
      </c>
      <c r="D1929" s="327" t="s">
        <v>4</v>
      </c>
      <c r="E1929" s="329">
        <v>17584.32</v>
      </c>
      <c r="F1929" s="329">
        <v>789.25</v>
      </c>
      <c r="G1929" s="329">
        <v>18373.57</v>
      </c>
    </row>
    <row r="1930" spans="1:7" ht="25.5">
      <c r="A1930" s="324" t="s">
        <v>3276</v>
      </c>
      <c r="B1930" s="325"/>
      <c r="C1930" s="324" t="s">
        <v>3277</v>
      </c>
      <c r="D1930" s="327" t="s">
        <v>4</v>
      </c>
      <c r="E1930" s="329">
        <v>21822.46</v>
      </c>
      <c r="F1930" s="329">
        <v>789.25</v>
      </c>
      <c r="G1930" s="329">
        <v>22611.71</v>
      </c>
    </row>
    <row r="1931" spans="1:7">
      <c r="A1931" s="330" t="s">
        <v>3278</v>
      </c>
      <c r="B1931" s="331" t="s">
        <v>3279</v>
      </c>
      <c r="C1931" s="330"/>
      <c r="D1931" s="332"/>
      <c r="E1931" s="333"/>
      <c r="F1931" s="333"/>
      <c r="G1931" s="333"/>
    </row>
    <row r="1932" spans="1:7" ht="25.5">
      <c r="A1932" s="324" t="s">
        <v>3280</v>
      </c>
      <c r="B1932" s="325"/>
      <c r="C1932" s="324" t="s">
        <v>3281</v>
      </c>
      <c r="D1932" s="327" t="s">
        <v>47</v>
      </c>
      <c r="E1932" s="329">
        <v>32.42</v>
      </c>
      <c r="F1932" s="329">
        <v>15.33</v>
      </c>
      <c r="G1932" s="329">
        <v>47.75</v>
      </c>
    </row>
    <row r="1933" spans="1:7">
      <c r="A1933" s="324" t="s">
        <v>3282</v>
      </c>
      <c r="B1933" s="325"/>
      <c r="C1933" s="324" t="s">
        <v>3283</v>
      </c>
      <c r="D1933" s="327" t="s">
        <v>4</v>
      </c>
      <c r="E1933" s="329">
        <v>36.65</v>
      </c>
      <c r="F1933" s="329">
        <v>7.67</v>
      </c>
      <c r="G1933" s="329">
        <v>44.32</v>
      </c>
    </row>
    <row r="1934" spans="1:7">
      <c r="A1934" s="324" t="s">
        <v>3284</v>
      </c>
      <c r="B1934" s="325"/>
      <c r="C1934" s="324" t="s">
        <v>3285</v>
      </c>
      <c r="D1934" s="327" t="s">
        <v>4</v>
      </c>
      <c r="E1934" s="329">
        <v>905.64</v>
      </c>
      <c r="F1934" s="329">
        <v>49.97</v>
      </c>
      <c r="G1934" s="329">
        <v>955.61</v>
      </c>
    </row>
    <row r="1935" spans="1:7">
      <c r="A1935" s="324" t="s">
        <v>3286</v>
      </c>
      <c r="B1935" s="325"/>
      <c r="C1935" s="324" t="s">
        <v>3287</v>
      </c>
      <c r="D1935" s="327" t="s">
        <v>4</v>
      </c>
      <c r="E1935" s="329">
        <v>11.96</v>
      </c>
      <c r="F1935" s="329">
        <v>7.67</v>
      </c>
      <c r="G1935" s="329">
        <v>19.63</v>
      </c>
    </row>
    <row r="1936" spans="1:7">
      <c r="A1936" s="324" t="s">
        <v>3288</v>
      </c>
      <c r="B1936" s="325"/>
      <c r="C1936" s="324" t="s">
        <v>3289</v>
      </c>
      <c r="D1936" s="327" t="s">
        <v>4</v>
      </c>
      <c r="E1936" s="329">
        <v>1.87</v>
      </c>
      <c r="F1936" s="329">
        <v>5.75</v>
      </c>
      <c r="G1936" s="329">
        <v>7.62</v>
      </c>
    </row>
    <row r="1937" spans="1:7">
      <c r="A1937" s="324" t="s">
        <v>3290</v>
      </c>
      <c r="B1937" s="325"/>
      <c r="C1937" s="324" t="s">
        <v>3291</v>
      </c>
      <c r="D1937" s="327" t="s">
        <v>4</v>
      </c>
      <c r="E1937" s="329">
        <v>11.51</v>
      </c>
      <c r="F1937" s="329">
        <v>7.67</v>
      </c>
      <c r="G1937" s="329">
        <v>19.18</v>
      </c>
    </row>
    <row r="1938" spans="1:7" ht="25.5">
      <c r="A1938" s="324" t="s">
        <v>3292</v>
      </c>
      <c r="B1938" s="325"/>
      <c r="C1938" s="324" t="s">
        <v>3293</v>
      </c>
      <c r="D1938" s="327" t="s">
        <v>4</v>
      </c>
      <c r="E1938" s="329">
        <v>358.09</v>
      </c>
      <c r="F1938" s="329">
        <v>0.78</v>
      </c>
      <c r="G1938" s="329">
        <v>358.87</v>
      </c>
    </row>
    <row r="1939" spans="1:7" ht="25.5">
      <c r="A1939" s="324" t="s">
        <v>3294</v>
      </c>
      <c r="B1939" s="325"/>
      <c r="C1939" s="324" t="s">
        <v>3295</v>
      </c>
      <c r="D1939" s="327" t="s">
        <v>4</v>
      </c>
      <c r="E1939" s="329">
        <v>286.73</v>
      </c>
      <c r="F1939" s="329">
        <v>19.18</v>
      </c>
      <c r="G1939" s="329">
        <v>305.91000000000003</v>
      </c>
    </row>
    <row r="1940" spans="1:7" ht="25.5">
      <c r="A1940" s="324" t="s">
        <v>3296</v>
      </c>
      <c r="B1940" s="325"/>
      <c r="C1940" s="324" t="s">
        <v>3297</v>
      </c>
      <c r="D1940" s="327" t="s">
        <v>4</v>
      </c>
      <c r="E1940" s="329">
        <v>118.96</v>
      </c>
      <c r="F1940" s="329">
        <v>19.18</v>
      </c>
      <c r="G1940" s="329">
        <v>138.13999999999999</v>
      </c>
    </row>
    <row r="1941" spans="1:7">
      <c r="A1941" s="324" t="s">
        <v>3298</v>
      </c>
      <c r="B1941" s="325"/>
      <c r="C1941" s="324" t="s">
        <v>3299</v>
      </c>
      <c r="D1941" s="327" t="s">
        <v>4</v>
      </c>
      <c r="E1941" s="329">
        <v>161.04</v>
      </c>
      <c r="F1941" s="329">
        <v>107.88</v>
      </c>
      <c r="G1941" s="329">
        <v>268.92</v>
      </c>
    </row>
    <row r="1942" spans="1:7" ht="25.5">
      <c r="A1942" s="324" t="s">
        <v>3300</v>
      </c>
      <c r="B1942" s="325"/>
      <c r="C1942" s="324" t="s">
        <v>3301</v>
      </c>
      <c r="D1942" s="327" t="s">
        <v>3302</v>
      </c>
      <c r="E1942" s="329">
        <v>400.7</v>
      </c>
      <c r="F1942" s="329">
        <v>0.78</v>
      </c>
      <c r="G1942" s="329">
        <v>401.48</v>
      </c>
    </row>
    <row r="1943" spans="1:7">
      <c r="A1943" s="324" t="s">
        <v>3303</v>
      </c>
      <c r="B1943" s="325"/>
      <c r="C1943" s="324" t="s">
        <v>3304</v>
      </c>
      <c r="D1943" s="327" t="s">
        <v>4</v>
      </c>
      <c r="E1943" s="329">
        <v>15.97</v>
      </c>
      <c r="F1943" s="329">
        <v>38.340000000000003</v>
      </c>
      <c r="G1943" s="329">
        <v>54.31</v>
      </c>
    </row>
    <row r="1944" spans="1:7">
      <c r="A1944" s="324" t="s">
        <v>3305</v>
      </c>
      <c r="B1944" s="325"/>
      <c r="C1944" s="324" t="s">
        <v>3306</v>
      </c>
      <c r="D1944" s="327" t="s">
        <v>3302</v>
      </c>
      <c r="E1944" s="329">
        <v>315.85000000000002</v>
      </c>
      <c r="F1944" s="329">
        <v>0.78</v>
      </c>
      <c r="G1944" s="329">
        <v>316.63</v>
      </c>
    </row>
    <row r="1945" spans="1:7">
      <c r="A1945" s="324" t="s">
        <v>3307</v>
      </c>
      <c r="B1945" s="325"/>
      <c r="C1945" s="324" t="s">
        <v>3308</v>
      </c>
      <c r="D1945" s="327" t="s">
        <v>4</v>
      </c>
      <c r="E1945" s="329">
        <v>0</v>
      </c>
      <c r="F1945" s="329">
        <v>215.76</v>
      </c>
      <c r="G1945" s="329">
        <v>215.76</v>
      </c>
    </row>
    <row r="1946" spans="1:7">
      <c r="A1946" s="324" t="s">
        <v>3309</v>
      </c>
      <c r="B1946" s="325"/>
      <c r="C1946" s="324" t="s">
        <v>3310</v>
      </c>
      <c r="D1946" s="327" t="s">
        <v>683</v>
      </c>
      <c r="E1946" s="329">
        <v>11.66</v>
      </c>
      <c r="F1946" s="329">
        <v>0.63</v>
      </c>
      <c r="G1946" s="329">
        <v>12.29</v>
      </c>
    </row>
    <row r="1947" spans="1:7">
      <c r="A1947" s="324" t="s">
        <v>3311</v>
      </c>
      <c r="B1947" s="325"/>
      <c r="C1947" s="324" t="s">
        <v>3312</v>
      </c>
      <c r="D1947" s="327" t="s">
        <v>683</v>
      </c>
      <c r="E1947" s="329">
        <v>11.66</v>
      </c>
      <c r="F1947" s="329">
        <v>0.93</v>
      </c>
      <c r="G1947" s="329">
        <v>12.59</v>
      </c>
    </row>
    <row r="1948" spans="1:7" ht="38.25">
      <c r="A1948" s="324" t="s">
        <v>3313</v>
      </c>
      <c r="B1948" s="325"/>
      <c r="C1948" s="324" t="s">
        <v>3314</v>
      </c>
      <c r="D1948" s="327" t="s">
        <v>4</v>
      </c>
      <c r="E1948" s="329">
        <v>37.799999999999997</v>
      </c>
      <c r="F1948" s="329">
        <v>7.8</v>
      </c>
      <c r="G1948" s="329">
        <v>45.6</v>
      </c>
    </row>
    <row r="1949" spans="1:7">
      <c r="A1949" s="324" t="s">
        <v>3315</v>
      </c>
      <c r="B1949" s="325"/>
      <c r="C1949" s="324" t="s">
        <v>3316</v>
      </c>
      <c r="D1949" s="327" t="s">
        <v>3302</v>
      </c>
      <c r="E1949" s="329">
        <v>33.07</v>
      </c>
      <c r="F1949" s="329">
        <v>0.78</v>
      </c>
      <c r="G1949" s="329">
        <v>33.85</v>
      </c>
    </row>
    <row r="1950" spans="1:7">
      <c r="A1950" s="324" t="s">
        <v>3317</v>
      </c>
      <c r="B1950" s="325"/>
      <c r="C1950" s="324" t="s">
        <v>3318</v>
      </c>
      <c r="D1950" s="327" t="s">
        <v>4</v>
      </c>
      <c r="E1950" s="329">
        <v>9.89</v>
      </c>
      <c r="F1950" s="329">
        <v>53.94</v>
      </c>
      <c r="G1950" s="329">
        <v>63.83</v>
      </c>
    </row>
    <row r="1951" spans="1:7">
      <c r="A1951" s="324" t="s">
        <v>3319</v>
      </c>
      <c r="B1951" s="325"/>
      <c r="C1951" s="324" t="s">
        <v>3320</v>
      </c>
      <c r="D1951" s="327" t="s">
        <v>4</v>
      </c>
      <c r="E1951" s="329">
        <v>36.840000000000003</v>
      </c>
      <c r="F1951" s="329">
        <v>0.78</v>
      </c>
      <c r="G1951" s="329">
        <v>37.619999999999997</v>
      </c>
    </row>
    <row r="1952" spans="1:7" ht="25.5">
      <c r="A1952" s="324" t="s">
        <v>3321</v>
      </c>
      <c r="B1952" s="325"/>
      <c r="C1952" s="324" t="s">
        <v>3322</v>
      </c>
      <c r="D1952" s="327" t="s">
        <v>4</v>
      </c>
      <c r="E1952" s="329">
        <v>95.29</v>
      </c>
      <c r="F1952" s="329">
        <v>107.88</v>
      </c>
      <c r="G1952" s="329">
        <v>203.17</v>
      </c>
    </row>
    <row r="1953" spans="1:7" ht="25.5">
      <c r="A1953" s="324" t="s">
        <v>3323</v>
      </c>
      <c r="B1953" s="325"/>
      <c r="C1953" s="324" t="s">
        <v>3324</v>
      </c>
      <c r="D1953" s="327" t="s">
        <v>4</v>
      </c>
      <c r="E1953" s="329">
        <v>269.3</v>
      </c>
      <c r="F1953" s="329">
        <v>0.78</v>
      </c>
      <c r="G1953" s="329">
        <v>270.08</v>
      </c>
    </row>
    <row r="1954" spans="1:7" ht="25.5">
      <c r="A1954" s="324" t="s">
        <v>3325</v>
      </c>
      <c r="B1954" s="325"/>
      <c r="C1954" s="324" t="s">
        <v>3326</v>
      </c>
      <c r="D1954" s="327" t="s">
        <v>4</v>
      </c>
      <c r="E1954" s="329">
        <v>318.98</v>
      </c>
      <c r="F1954" s="329">
        <v>107.88</v>
      </c>
      <c r="G1954" s="329">
        <v>426.86</v>
      </c>
    </row>
    <row r="1955" spans="1:7" ht="25.5">
      <c r="A1955" s="324" t="s">
        <v>3327</v>
      </c>
      <c r="B1955" s="325"/>
      <c r="C1955" s="324" t="s">
        <v>3328</v>
      </c>
      <c r="D1955" s="327" t="s">
        <v>4</v>
      </c>
      <c r="E1955" s="329">
        <v>1679.36</v>
      </c>
      <c r="F1955" s="329">
        <v>38.340000000000003</v>
      </c>
      <c r="G1955" s="329">
        <v>1717.7</v>
      </c>
    </row>
    <row r="1956" spans="1:7" ht="25.5">
      <c r="A1956" s="324" t="s">
        <v>3329</v>
      </c>
      <c r="B1956" s="325"/>
      <c r="C1956" s="324" t="s">
        <v>3330</v>
      </c>
      <c r="D1956" s="327" t="s">
        <v>4</v>
      </c>
      <c r="E1956" s="329">
        <v>2530.9499999999998</v>
      </c>
      <c r="F1956" s="329">
        <v>38.340000000000003</v>
      </c>
      <c r="G1956" s="329">
        <v>2569.29</v>
      </c>
    </row>
    <row r="1957" spans="1:7" ht="25.5">
      <c r="A1957" s="324" t="s">
        <v>3331</v>
      </c>
      <c r="B1957" s="325"/>
      <c r="C1957" s="324" t="s">
        <v>3332</v>
      </c>
      <c r="D1957" s="327" t="s">
        <v>4</v>
      </c>
      <c r="E1957" s="329">
        <v>3281.45</v>
      </c>
      <c r="F1957" s="329">
        <v>38.340000000000003</v>
      </c>
      <c r="G1957" s="329">
        <v>3319.79</v>
      </c>
    </row>
    <row r="1958" spans="1:7">
      <c r="A1958" s="334" t="s">
        <v>3333</v>
      </c>
      <c r="B1958" s="334" t="s">
        <v>3334</v>
      </c>
      <c r="C1958" s="335"/>
      <c r="D1958" s="336"/>
      <c r="E1958" s="337"/>
      <c r="F1958" s="337"/>
      <c r="G1958" s="337"/>
    </row>
    <row r="1959" spans="1:7">
      <c r="A1959" s="315" t="s">
        <v>3335</v>
      </c>
      <c r="B1959" s="315" t="s">
        <v>3336</v>
      </c>
      <c r="C1959" s="316"/>
      <c r="D1959" s="338"/>
      <c r="E1959" s="339"/>
      <c r="F1959" s="339"/>
      <c r="G1959" s="339"/>
    </row>
    <row r="1960" spans="1:7" ht="25.5">
      <c r="A1960" s="324" t="s">
        <v>3337</v>
      </c>
      <c r="B1960" s="325"/>
      <c r="C1960" s="324" t="s">
        <v>3338</v>
      </c>
      <c r="D1960" s="327" t="s">
        <v>4</v>
      </c>
      <c r="E1960" s="329">
        <v>39.590000000000003</v>
      </c>
      <c r="F1960" s="329">
        <v>66.010000000000005</v>
      </c>
      <c r="G1960" s="329">
        <v>105.6</v>
      </c>
    </row>
    <row r="1961" spans="1:7" ht="25.5">
      <c r="A1961" s="324" t="s">
        <v>3339</v>
      </c>
      <c r="B1961" s="325"/>
      <c r="C1961" s="324" t="s">
        <v>3340</v>
      </c>
      <c r="D1961" s="327" t="s">
        <v>4</v>
      </c>
      <c r="E1961" s="329">
        <v>81.13</v>
      </c>
      <c r="F1961" s="329">
        <v>92.1</v>
      </c>
      <c r="G1961" s="329">
        <v>173.23</v>
      </c>
    </row>
    <row r="1962" spans="1:7" ht="25.5">
      <c r="A1962" s="324" t="s">
        <v>3341</v>
      </c>
      <c r="B1962" s="325"/>
      <c r="C1962" s="324" t="s">
        <v>3342</v>
      </c>
      <c r="D1962" s="327" t="s">
        <v>4</v>
      </c>
      <c r="E1962" s="329">
        <v>143.86000000000001</v>
      </c>
      <c r="F1962" s="329">
        <v>118.17</v>
      </c>
      <c r="G1962" s="329">
        <v>262.02999999999997</v>
      </c>
    </row>
    <row r="1963" spans="1:7" ht="25.5">
      <c r="A1963" s="324" t="s">
        <v>3343</v>
      </c>
      <c r="B1963" s="325"/>
      <c r="C1963" s="324" t="s">
        <v>3344</v>
      </c>
      <c r="D1963" s="327" t="s">
        <v>4</v>
      </c>
      <c r="E1963" s="329">
        <v>243.07</v>
      </c>
      <c r="F1963" s="329">
        <v>146.54</v>
      </c>
      <c r="G1963" s="329">
        <v>389.61</v>
      </c>
    </row>
    <row r="1964" spans="1:7" ht="25.5">
      <c r="A1964" s="324" t="s">
        <v>3345</v>
      </c>
      <c r="B1964" s="325"/>
      <c r="C1964" s="324" t="s">
        <v>3346</v>
      </c>
      <c r="D1964" s="327" t="s">
        <v>4</v>
      </c>
      <c r="E1964" s="329">
        <v>448.14</v>
      </c>
      <c r="F1964" s="329">
        <v>196.45</v>
      </c>
      <c r="G1964" s="329">
        <v>644.59</v>
      </c>
    </row>
    <row r="1965" spans="1:7" ht="25.5">
      <c r="A1965" s="330" t="s">
        <v>3347</v>
      </c>
      <c r="B1965" s="331" t="s">
        <v>3348</v>
      </c>
      <c r="C1965" s="330"/>
      <c r="D1965" s="332"/>
      <c r="E1965" s="333"/>
      <c r="F1965" s="333"/>
      <c r="G1965" s="333"/>
    </row>
    <row r="1966" spans="1:7" ht="25.5">
      <c r="A1966" s="324" t="s">
        <v>3349</v>
      </c>
      <c r="B1966" s="325"/>
      <c r="C1966" s="324" t="s">
        <v>3350</v>
      </c>
      <c r="D1966" s="327" t="s">
        <v>4</v>
      </c>
      <c r="E1966" s="329">
        <v>50.58</v>
      </c>
      <c r="F1966" s="329">
        <v>57.52</v>
      </c>
      <c r="G1966" s="329">
        <v>108.1</v>
      </c>
    </row>
    <row r="1967" spans="1:7" ht="25.5">
      <c r="A1967" s="324" t="s">
        <v>3351</v>
      </c>
      <c r="B1967" s="325"/>
      <c r="C1967" s="324" t="s">
        <v>3352</v>
      </c>
      <c r="D1967" s="327" t="s">
        <v>4</v>
      </c>
      <c r="E1967" s="329">
        <v>99.11</v>
      </c>
      <c r="F1967" s="329">
        <v>76.680000000000007</v>
      </c>
      <c r="G1967" s="329">
        <v>175.79</v>
      </c>
    </row>
    <row r="1968" spans="1:7" ht="25.5">
      <c r="A1968" s="324" t="s">
        <v>3353</v>
      </c>
      <c r="B1968" s="325"/>
      <c r="C1968" s="324" t="s">
        <v>3354</v>
      </c>
      <c r="D1968" s="327" t="s">
        <v>4</v>
      </c>
      <c r="E1968" s="329">
        <v>185.79</v>
      </c>
      <c r="F1968" s="329">
        <v>95.86</v>
      </c>
      <c r="G1968" s="329">
        <v>281.64999999999998</v>
      </c>
    </row>
    <row r="1969" spans="1:7" ht="25.5">
      <c r="A1969" s="324" t="s">
        <v>3355</v>
      </c>
      <c r="B1969" s="325"/>
      <c r="C1969" s="324" t="s">
        <v>3356</v>
      </c>
      <c r="D1969" s="327" t="s">
        <v>4</v>
      </c>
      <c r="E1969" s="329">
        <v>284.76</v>
      </c>
      <c r="F1969" s="329">
        <v>115.02</v>
      </c>
      <c r="G1969" s="329">
        <v>399.78</v>
      </c>
    </row>
    <row r="1970" spans="1:7" ht="25.5">
      <c r="A1970" s="330" t="s">
        <v>3357</v>
      </c>
      <c r="B1970" s="331" t="s">
        <v>3358</v>
      </c>
      <c r="C1970" s="330"/>
      <c r="D1970" s="332"/>
      <c r="E1970" s="333"/>
      <c r="F1970" s="333"/>
      <c r="G1970" s="333"/>
    </row>
    <row r="1971" spans="1:7" ht="38.25">
      <c r="A1971" s="324" t="s">
        <v>3359</v>
      </c>
      <c r="B1971" s="325"/>
      <c r="C1971" s="324" t="s">
        <v>3360</v>
      </c>
      <c r="D1971" s="327" t="s">
        <v>4</v>
      </c>
      <c r="E1971" s="329">
        <v>283.58999999999997</v>
      </c>
      <c r="F1971" s="329">
        <v>114.64</v>
      </c>
      <c r="G1971" s="329">
        <v>398.23</v>
      </c>
    </row>
    <row r="1972" spans="1:7" ht="38.25">
      <c r="A1972" s="324" t="s">
        <v>3361</v>
      </c>
      <c r="B1972" s="325"/>
      <c r="C1972" s="324" t="s">
        <v>3362</v>
      </c>
      <c r="D1972" s="327" t="s">
        <v>4</v>
      </c>
      <c r="E1972" s="329">
        <v>326.06</v>
      </c>
      <c r="F1972" s="329">
        <v>114.64</v>
      </c>
      <c r="G1972" s="329">
        <v>440.7</v>
      </c>
    </row>
    <row r="1973" spans="1:7" ht="38.25">
      <c r="A1973" s="324" t="s">
        <v>3363</v>
      </c>
      <c r="B1973" s="325"/>
      <c r="C1973" s="324" t="s">
        <v>3364</v>
      </c>
      <c r="D1973" s="327" t="s">
        <v>4</v>
      </c>
      <c r="E1973" s="329">
        <v>376.26</v>
      </c>
      <c r="F1973" s="329">
        <v>143.32</v>
      </c>
      <c r="G1973" s="329">
        <v>519.58000000000004</v>
      </c>
    </row>
    <row r="1974" spans="1:7" ht="38.25">
      <c r="A1974" s="324" t="s">
        <v>3365</v>
      </c>
      <c r="B1974" s="325"/>
      <c r="C1974" s="324" t="s">
        <v>3366</v>
      </c>
      <c r="D1974" s="327" t="s">
        <v>4</v>
      </c>
      <c r="E1974" s="329">
        <v>425.58</v>
      </c>
      <c r="F1974" s="329">
        <v>143.32</v>
      </c>
      <c r="G1974" s="329">
        <v>568.9</v>
      </c>
    </row>
    <row r="1975" spans="1:7" ht="38.25">
      <c r="A1975" s="324" t="s">
        <v>3367</v>
      </c>
      <c r="B1975" s="325"/>
      <c r="C1975" s="324" t="s">
        <v>3368</v>
      </c>
      <c r="D1975" s="327" t="s">
        <v>4</v>
      </c>
      <c r="E1975" s="329">
        <v>596.34</v>
      </c>
      <c r="F1975" s="329">
        <v>171.96</v>
      </c>
      <c r="G1975" s="329">
        <v>768.3</v>
      </c>
    </row>
    <row r="1976" spans="1:7" ht="38.25">
      <c r="A1976" s="324" t="s">
        <v>3369</v>
      </c>
      <c r="B1976" s="325"/>
      <c r="C1976" s="324" t="s">
        <v>3370</v>
      </c>
      <c r="D1976" s="327" t="s">
        <v>4</v>
      </c>
      <c r="E1976" s="329">
        <v>831.3</v>
      </c>
      <c r="F1976" s="329">
        <v>171.96</v>
      </c>
      <c r="G1976" s="329">
        <v>1003.26</v>
      </c>
    </row>
    <row r="1977" spans="1:7" ht="25.5">
      <c r="A1977" s="330" t="s">
        <v>3371</v>
      </c>
      <c r="B1977" s="331" t="s">
        <v>3372</v>
      </c>
      <c r="C1977" s="330"/>
      <c r="D1977" s="332"/>
      <c r="E1977" s="333"/>
      <c r="F1977" s="333"/>
      <c r="G1977" s="333"/>
    </row>
    <row r="1978" spans="1:7" ht="38.25">
      <c r="A1978" s="324" t="s">
        <v>3373</v>
      </c>
      <c r="B1978" s="325"/>
      <c r="C1978" s="324" t="s">
        <v>3374</v>
      </c>
      <c r="D1978" s="327" t="s">
        <v>4</v>
      </c>
      <c r="E1978" s="329">
        <v>397.39</v>
      </c>
      <c r="F1978" s="329">
        <v>86</v>
      </c>
      <c r="G1978" s="329">
        <v>483.39</v>
      </c>
    </row>
    <row r="1979" spans="1:7" ht="38.25">
      <c r="A1979" s="324" t="s">
        <v>3375</v>
      </c>
      <c r="B1979" s="325"/>
      <c r="C1979" s="324" t="s">
        <v>3376</v>
      </c>
      <c r="D1979" s="327" t="s">
        <v>4</v>
      </c>
      <c r="E1979" s="329">
        <v>450.84</v>
      </c>
      <c r="F1979" s="329">
        <v>86</v>
      </c>
      <c r="G1979" s="329">
        <v>536.84</v>
      </c>
    </row>
    <row r="1980" spans="1:7" ht="38.25">
      <c r="A1980" s="324" t="s">
        <v>3377</v>
      </c>
      <c r="B1980" s="325"/>
      <c r="C1980" s="324" t="s">
        <v>3378</v>
      </c>
      <c r="D1980" s="327" t="s">
        <v>4</v>
      </c>
      <c r="E1980" s="329">
        <v>504.3</v>
      </c>
      <c r="F1980" s="329">
        <v>114.64</v>
      </c>
      <c r="G1980" s="329">
        <v>618.94000000000005</v>
      </c>
    </row>
    <row r="1981" spans="1:7" ht="38.25">
      <c r="A1981" s="324" t="s">
        <v>3379</v>
      </c>
      <c r="B1981" s="325"/>
      <c r="C1981" s="324" t="s">
        <v>3380</v>
      </c>
      <c r="D1981" s="327" t="s">
        <v>4</v>
      </c>
      <c r="E1981" s="329">
        <v>565.99</v>
      </c>
      <c r="F1981" s="329">
        <v>114.64</v>
      </c>
      <c r="G1981" s="329">
        <v>680.63</v>
      </c>
    </row>
    <row r="1982" spans="1:7" ht="38.25">
      <c r="A1982" s="324" t="s">
        <v>3381</v>
      </c>
      <c r="B1982" s="325"/>
      <c r="C1982" s="324" t="s">
        <v>3382</v>
      </c>
      <c r="D1982" s="327" t="s">
        <v>4</v>
      </c>
      <c r="E1982" s="329">
        <v>805.08</v>
      </c>
      <c r="F1982" s="329">
        <v>143.32</v>
      </c>
      <c r="G1982" s="329">
        <v>948.4</v>
      </c>
    </row>
    <row r="1983" spans="1:7" ht="38.25">
      <c r="A1983" s="324" t="s">
        <v>3383</v>
      </c>
      <c r="B1983" s="325"/>
      <c r="C1983" s="324" t="s">
        <v>3384</v>
      </c>
      <c r="D1983" s="327" t="s">
        <v>4</v>
      </c>
      <c r="E1983" s="329">
        <v>1090.83</v>
      </c>
      <c r="F1983" s="329">
        <v>143.32</v>
      </c>
      <c r="G1983" s="329">
        <v>1234.1500000000001</v>
      </c>
    </row>
    <row r="1984" spans="1:7" ht="25.5">
      <c r="A1984" s="330" t="s">
        <v>3385</v>
      </c>
      <c r="B1984" s="331" t="s">
        <v>3386</v>
      </c>
      <c r="C1984" s="330"/>
      <c r="D1984" s="332"/>
      <c r="E1984" s="333"/>
      <c r="F1984" s="333"/>
      <c r="G1984" s="333"/>
    </row>
    <row r="1985" spans="1:7" ht="38.25">
      <c r="A1985" s="324" t="s">
        <v>3387</v>
      </c>
      <c r="B1985" s="325"/>
      <c r="C1985" s="324" t="s">
        <v>14687</v>
      </c>
      <c r="D1985" s="327" t="s">
        <v>22</v>
      </c>
      <c r="E1985" s="329">
        <v>1567.19</v>
      </c>
      <c r="F1985" s="329">
        <v>101.67</v>
      </c>
      <c r="G1985" s="329">
        <v>1668.86</v>
      </c>
    </row>
    <row r="1986" spans="1:7" ht="25.5">
      <c r="A1986" s="330" t="s">
        <v>3388</v>
      </c>
      <c r="B1986" s="331" t="s">
        <v>3389</v>
      </c>
      <c r="C1986" s="330"/>
      <c r="D1986" s="332"/>
      <c r="E1986" s="333"/>
      <c r="F1986" s="333"/>
      <c r="G1986" s="333"/>
    </row>
    <row r="1987" spans="1:7">
      <c r="A1987" s="324" t="s">
        <v>3390</v>
      </c>
      <c r="B1987" s="325"/>
      <c r="C1987" s="324" t="s">
        <v>3391</v>
      </c>
      <c r="D1987" s="327" t="s">
        <v>424</v>
      </c>
      <c r="E1987" s="329">
        <v>48.08</v>
      </c>
      <c r="F1987" s="329">
        <v>6.82</v>
      </c>
      <c r="G1987" s="329">
        <v>54.9</v>
      </c>
    </row>
    <row r="1988" spans="1:7" ht="25.5">
      <c r="A1988" s="330" t="s">
        <v>3392</v>
      </c>
      <c r="B1988" s="331" t="s">
        <v>3393</v>
      </c>
      <c r="C1988" s="330"/>
      <c r="D1988" s="332"/>
      <c r="E1988" s="333"/>
      <c r="F1988" s="333"/>
      <c r="G1988" s="333"/>
    </row>
    <row r="1989" spans="1:7">
      <c r="A1989" s="324" t="s">
        <v>3394</v>
      </c>
      <c r="B1989" s="325"/>
      <c r="C1989" s="324" t="s">
        <v>3395</v>
      </c>
      <c r="D1989" s="327" t="s">
        <v>4</v>
      </c>
      <c r="E1989" s="329">
        <v>24.37</v>
      </c>
      <c r="F1989" s="329">
        <v>11.5</v>
      </c>
      <c r="G1989" s="329">
        <v>35.869999999999997</v>
      </c>
    </row>
    <row r="1990" spans="1:7">
      <c r="A1990" s="324" t="s">
        <v>3396</v>
      </c>
      <c r="B1990" s="325"/>
      <c r="C1990" s="324" t="s">
        <v>3397</v>
      </c>
      <c r="D1990" s="327" t="s">
        <v>4</v>
      </c>
      <c r="E1990" s="329">
        <v>35.979999999999997</v>
      </c>
      <c r="F1990" s="329">
        <v>19.18</v>
      </c>
      <c r="G1990" s="329">
        <v>55.16</v>
      </c>
    </row>
    <row r="1991" spans="1:7">
      <c r="A1991" s="324" t="s">
        <v>3398</v>
      </c>
      <c r="B1991" s="325"/>
      <c r="C1991" s="324" t="s">
        <v>3399</v>
      </c>
      <c r="D1991" s="327" t="s">
        <v>4</v>
      </c>
      <c r="E1991" s="329">
        <v>31.6</v>
      </c>
      <c r="F1991" s="329">
        <v>38.340000000000003</v>
      </c>
      <c r="G1991" s="329">
        <v>69.94</v>
      </c>
    </row>
    <row r="1992" spans="1:7">
      <c r="A1992" s="324" t="s">
        <v>3400</v>
      </c>
      <c r="B1992" s="325"/>
      <c r="C1992" s="324" t="s">
        <v>3401</v>
      </c>
      <c r="D1992" s="327" t="s">
        <v>4</v>
      </c>
      <c r="E1992" s="329">
        <v>101.01</v>
      </c>
      <c r="F1992" s="329">
        <v>38.340000000000003</v>
      </c>
      <c r="G1992" s="329">
        <v>139.35</v>
      </c>
    </row>
    <row r="1993" spans="1:7">
      <c r="A1993" s="324" t="s">
        <v>3402</v>
      </c>
      <c r="B1993" s="325"/>
      <c r="C1993" s="324" t="s">
        <v>3403</v>
      </c>
      <c r="D1993" s="327" t="s">
        <v>4</v>
      </c>
      <c r="E1993" s="329">
        <v>140.91999999999999</v>
      </c>
      <c r="F1993" s="329">
        <v>38.340000000000003</v>
      </c>
      <c r="G1993" s="329">
        <v>179.26</v>
      </c>
    </row>
    <row r="1994" spans="1:7">
      <c r="A1994" s="324" t="s">
        <v>3404</v>
      </c>
      <c r="B1994" s="325"/>
      <c r="C1994" s="324" t="s">
        <v>3405</v>
      </c>
      <c r="D1994" s="327" t="s">
        <v>4</v>
      </c>
      <c r="E1994" s="329">
        <v>578.41</v>
      </c>
      <c r="F1994" s="329">
        <v>46.01</v>
      </c>
      <c r="G1994" s="329">
        <v>624.41999999999996</v>
      </c>
    </row>
    <row r="1995" spans="1:7">
      <c r="A1995" s="324" t="s">
        <v>3406</v>
      </c>
      <c r="B1995" s="325"/>
      <c r="C1995" s="324" t="s">
        <v>3407</v>
      </c>
      <c r="D1995" s="327" t="s">
        <v>4</v>
      </c>
      <c r="E1995" s="329">
        <v>223.54</v>
      </c>
      <c r="F1995" s="329">
        <v>46.01</v>
      </c>
      <c r="G1995" s="329">
        <v>269.55</v>
      </c>
    </row>
    <row r="1996" spans="1:7" ht="25.5">
      <c r="A1996" s="330" t="s">
        <v>3408</v>
      </c>
      <c r="B1996" s="331" t="s">
        <v>3409</v>
      </c>
      <c r="C1996" s="330"/>
      <c r="D1996" s="332"/>
      <c r="E1996" s="333"/>
      <c r="F1996" s="333"/>
      <c r="G1996" s="333"/>
    </row>
    <row r="1997" spans="1:7">
      <c r="A1997" s="324" t="s">
        <v>3410</v>
      </c>
      <c r="B1997" s="325"/>
      <c r="C1997" s="324" t="s">
        <v>3411</v>
      </c>
      <c r="D1997" s="327" t="s">
        <v>4</v>
      </c>
      <c r="E1997" s="329">
        <v>14.1</v>
      </c>
      <c r="F1997" s="329">
        <v>7.67</v>
      </c>
      <c r="G1997" s="329">
        <v>21.77</v>
      </c>
    </row>
    <row r="1998" spans="1:7">
      <c r="A1998" s="324" t="s">
        <v>3412</v>
      </c>
      <c r="B1998" s="325"/>
      <c r="C1998" s="324" t="s">
        <v>3413</v>
      </c>
      <c r="D1998" s="327" t="s">
        <v>4</v>
      </c>
      <c r="E1998" s="329">
        <v>37.54</v>
      </c>
      <c r="F1998" s="329">
        <v>7.67</v>
      </c>
      <c r="G1998" s="329">
        <v>45.21</v>
      </c>
    </row>
    <row r="1999" spans="1:7">
      <c r="A1999" s="324" t="s">
        <v>3414</v>
      </c>
      <c r="B1999" s="325"/>
      <c r="C1999" s="324" t="s">
        <v>3415</v>
      </c>
      <c r="D1999" s="327" t="s">
        <v>4</v>
      </c>
      <c r="E1999" s="329">
        <v>53.02</v>
      </c>
      <c r="F1999" s="329">
        <v>7.67</v>
      </c>
      <c r="G1999" s="329">
        <v>60.69</v>
      </c>
    </row>
    <row r="2000" spans="1:7">
      <c r="A2000" s="324" t="s">
        <v>3416</v>
      </c>
      <c r="B2000" s="325"/>
      <c r="C2000" s="324" t="s">
        <v>3417</v>
      </c>
      <c r="D2000" s="327" t="s">
        <v>4</v>
      </c>
      <c r="E2000" s="329">
        <v>79.03</v>
      </c>
      <c r="F2000" s="329">
        <v>7.67</v>
      </c>
      <c r="G2000" s="329">
        <v>86.7</v>
      </c>
    </row>
    <row r="2001" spans="1:7">
      <c r="A2001" s="324" t="s">
        <v>3418</v>
      </c>
      <c r="B2001" s="325"/>
      <c r="C2001" s="324" t="s">
        <v>3419</v>
      </c>
      <c r="D2001" s="327" t="s">
        <v>4</v>
      </c>
      <c r="E2001" s="329">
        <v>186.35</v>
      </c>
      <c r="F2001" s="329">
        <v>7.67</v>
      </c>
      <c r="G2001" s="329">
        <v>194.02</v>
      </c>
    </row>
    <row r="2002" spans="1:7">
      <c r="A2002" s="324" t="s">
        <v>3420</v>
      </c>
      <c r="B2002" s="325"/>
      <c r="C2002" s="324" t="s">
        <v>3421</v>
      </c>
      <c r="D2002" s="327" t="s">
        <v>4</v>
      </c>
      <c r="E2002" s="329">
        <v>304.66000000000003</v>
      </c>
      <c r="F2002" s="329">
        <v>7.67</v>
      </c>
      <c r="G2002" s="329">
        <v>312.33</v>
      </c>
    </row>
    <row r="2003" spans="1:7">
      <c r="A2003" s="324" t="s">
        <v>3422</v>
      </c>
      <c r="B2003" s="325"/>
      <c r="C2003" s="324" t="s">
        <v>3423</v>
      </c>
      <c r="D2003" s="327" t="s">
        <v>4</v>
      </c>
      <c r="E2003" s="329">
        <v>3.54</v>
      </c>
      <c r="F2003" s="329">
        <v>7.67</v>
      </c>
      <c r="G2003" s="329">
        <v>11.21</v>
      </c>
    </row>
    <row r="2004" spans="1:7">
      <c r="A2004" s="324" t="s">
        <v>3424</v>
      </c>
      <c r="B2004" s="325"/>
      <c r="C2004" s="324" t="s">
        <v>3425</v>
      </c>
      <c r="D2004" s="327" t="s">
        <v>4</v>
      </c>
      <c r="E2004" s="329">
        <v>4.97</v>
      </c>
      <c r="F2004" s="329">
        <v>7.67</v>
      </c>
      <c r="G2004" s="329">
        <v>12.64</v>
      </c>
    </row>
    <row r="2005" spans="1:7">
      <c r="A2005" s="324" t="s">
        <v>3426</v>
      </c>
      <c r="B2005" s="325"/>
      <c r="C2005" s="324" t="s">
        <v>3427</v>
      </c>
      <c r="D2005" s="327" t="s">
        <v>4</v>
      </c>
      <c r="E2005" s="329">
        <v>26.75</v>
      </c>
      <c r="F2005" s="329">
        <v>1.92</v>
      </c>
      <c r="G2005" s="329">
        <v>28.67</v>
      </c>
    </row>
    <row r="2006" spans="1:7" ht="25.5">
      <c r="A2006" s="330" t="s">
        <v>3428</v>
      </c>
      <c r="B2006" s="331" t="s">
        <v>3429</v>
      </c>
      <c r="C2006" s="330"/>
      <c r="D2006" s="332"/>
      <c r="E2006" s="333"/>
      <c r="F2006" s="333"/>
      <c r="G2006" s="333"/>
    </row>
    <row r="2007" spans="1:7" ht="25.5">
      <c r="A2007" s="324" t="s">
        <v>3430</v>
      </c>
      <c r="B2007" s="325"/>
      <c r="C2007" s="324" t="s">
        <v>3431</v>
      </c>
      <c r="D2007" s="327" t="s">
        <v>4</v>
      </c>
      <c r="E2007" s="329">
        <v>15962.38</v>
      </c>
      <c r="F2007" s="329">
        <v>240.75</v>
      </c>
      <c r="G2007" s="329">
        <v>16203.13</v>
      </c>
    </row>
    <row r="2008" spans="1:7" ht="25.5">
      <c r="A2008" s="324" t="s">
        <v>3432</v>
      </c>
      <c r="B2008" s="325"/>
      <c r="C2008" s="324" t="s">
        <v>3433</v>
      </c>
      <c r="D2008" s="327" t="s">
        <v>4</v>
      </c>
      <c r="E2008" s="329">
        <v>21205.63</v>
      </c>
      <c r="F2008" s="329">
        <v>215.76</v>
      </c>
      <c r="G2008" s="329">
        <v>21421.39</v>
      </c>
    </row>
    <row r="2009" spans="1:7" ht="38.25">
      <c r="A2009" s="324" t="s">
        <v>3434</v>
      </c>
      <c r="B2009" s="325"/>
      <c r="C2009" s="324" t="s">
        <v>3435</v>
      </c>
      <c r="D2009" s="327" t="s">
        <v>197</v>
      </c>
      <c r="E2009" s="329">
        <v>24615.9</v>
      </c>
      <c r="F2009" s="329">
        <v>318.05</v>
      </c>
      <c r="G2009" s="329">
        <v>24933.95</v>
      </c>
    </row>
    <row r="2010" spans="1:7" ht="25.5">
      <c r="A2010" s="324" t="s">
        <v>3436</v>
      </c>
      <c r="B2010" s="325"/>
      <c r="C2010" s="324" t="s">
        <v>3437</v>
      </c>
      <c r="D2010" s="327" t="s">
        <v>4</v>
      </c>
      <c r="E2010" s="329">
        <v>49095.95</v>
      </c>
      <c r="F2010" s="329">
        <v>38.340000000000003</v>
      </c>
      <c r="G2010" s="329">
        <v>49134.29</v>
      </c>
    </row>
    <row r="2011" spans="1:7" ht="25.5">
      <c r="A2011" s="324" t="s">
        <v>3438</v>
      </c>
      <c r="B2011" s="325"/>
      <c r="C2011" s="324" t="s">
        <v>3439</v>
      </c>
      <c r="D2011" s="327" t="s">
        <v>4</v>
      </c>
      <c r="E2011" s="329">
        <v>90713.16</v>
      </c>
      <c r="F2011" s="329">
        <v>38.340000000000003</v>
      </c>
      <c r="G2011" s="329">
        <v>90751.5</v>
      </c>
    </row>
    <row r="2012" spans="1:7" ht="25.5">
      <c r="A2012" s="324" t="s">
        <v>3440</v>
      </c>
      <c r="B2012" s="325"/>
      <c r="C2012" s="324" t="s">
        <v>3441</v>
      </c>
      <c r="D2012" s="327" t="s">
        <v>4</v>
      </c>
      <c r="E2012" s="329">
        <v>11.27</v>
      </c>
      <c r="F2012" s="329">
        <v>11.5</v>
      </c>
      <c r="G2012" s="329">
        <v>22.77</v>
      </c>
    </row>
    <row r="2013" spans="1:7" ht="25.5">
      <c r="A2013" s="324" t="s">
        <v>3442</v>
      </c>
      <c r="B2013" s="325"/>
      <c r="C2013" s="324" t="s">
        <v>3443</v>
      </c>
      <c r="D2013" s="327" t="s">
        <v>4</v>
      </c>
      <c r="E2013" s="329">
        <v>19.78</v>
      </c>
      <c r="F2013" s="329">
        <v>11.5</v>
      </c>
      <c r="G2013" s="329">
        <v>31.28</v>
      </c>
    </row>
    <row r="2014" spans="1:7" ht="25.5">
      <c r="A2014" s="324" t="s">
        <v>3444</v>
      </c>
      <c r="B2014" s="325"/>
      <c r="C2014" s="324" t="s">
        <v>3445</v>
      </c>
      <c r="D2014" s="327" t="s">
        <v>4</v>
      </c>
      <c r="E2014" s="329">
        <v>69.430000000000007</v>
      </c>
      <c r="F2014" s="329">
        <v>23.01</v>
      </c>
      <c r="G2014" s="329">
        <v>92.44</v>
      </c>
    </row>
    <row r="2015" spans="1:7" ht="25.5">
      <c r="A2015" s="324" t="s">
        <v>3446</v>
      </c>
      <c r="B2015" s="325"/>
      <c r="C2015" s="324" t="s">
        <v>3447</v>
      </c>
      <c r="D2015" s="327" t="s">
        <v>4</v>
      </c>
      <c r="E2015" s="329">
        <v>102.84</v>
      </c>
      <c r="F2015" s="329">
        <v>23.01</v>
      </c>
      <c r="G2015" s="329">
        <v>125.85</v>
      </c>
    </row>
    <row r="2016" spans="1:7" ht="25.5">
      <c r="A2016" s="324" t="s">
        <v>3448</v>
      </c>
      <c r="B2016" s="325"/>
      <c r="C2016" s="324" t="s">
        <v>3449</v>
      </c>
      <c r="D2016" s="327" t="s">
        <v>4</v>
      </c>
      <c r="E2016" s="329">
        <v>88.64</v>
      </c>
      <c r="F2016" s="329">
        <v>34.51</v>
      </c>
      <c r="G2016" s="329">
        <v>123.15</v>
      </c>
    </row>
    <row r="2017" spans="1:7" ht="25.5">
      <c r="A2017" s="324" t="s">
        <v>3450</v>
      </c>
      <c r="B2017" s="325"/>
      <c r="C2017" s="324" t="s">
        <v>3451</v>
      </c>
      <c r="D2017" s="327" t="s">
        <v>4</v>
      </c>
      <c r="E2017" s="329">
        <v>109.45</v>
      </c>
      <c r="F2017" s="329">
        <v>34.51</v>
      </c>
      <c r="G2017" s="329">
        <v>143.96</v>
      </c>
    </row>
    <row r="2018" spans="1:7" ht="38.25">
      <c r="A2018" s="324" t="s">
        <v>3452</v>
      </c>
      <c r="B2018" s="325"/>
      <c r="C2018" s="324" t="s">
        <v>3453</v>
      </c>
      <c r="D2018" s="327" t="s">
        <v>4</v>
      </c>
      <c r="E2018" s="329">
        <v>316.58999999999997</v>
      </c>
      <c r="F2018" s="329">
        <v>38.340000000000003</v>
      </c>
      <c r="G2018" s="329">
        <v>354.93</v>
      </c>
    </row>
    <row r="2019" spans="1:7" ht="38.25">
      <c r="A2019" s="324" t="s">
        <v>3454</v>
      </c>
      <c r="B2019" s="325"/>
      <c r="C2019" s="324" t="s">
        <v>3455</v>
      </c>
      <c r="D2019" s="327" t="s">
        <v>4</v>
      </c>
      <c r="E2019" s="329">
        <v>506.88</v>
      </c>
      <c r="F2019" s="329">
        <v>38.340000000000003</v>
      </c>
      <c r="G2019" s="329">
        <v>545.22</v>
      </c>
    </row>
    <row r="2020" spans="1:7" ht="38.25">
      <c r="A2020" s="324" t="s">
        <v>3456</v>
      </c>
      <c r="B2020" s="325"/>
      <c r="C2020" s="324" t="s">
        <v>3457</v>
      </c>
      <c r="D2020" s="327" t="s">
        <v>4</v>
      </c>
      <c r="E2020" s="329">
        <v>1717.6</v>
      </c>
      <c r="F2020" s="329">
        <v>76.680000000000007</v>
      </c>
      <c r="G2020" s="329">
        <v>1794.28</v>
      </c>
    </row>
    <row r="2021" spans="1:7" ht="38.25">
      <c r="A2021" s="324" t="s">
        <v>3458</v>
      </c>
      <c r="B2021" s="325"/>
      <c r="C2021" s="324" t="s">
        <v>3459</v>
      </c>
      <c r="D2021" s="327" t="s">
        <v>4</v>
      </c>
      <c r="E2021" s="329">
        <v>2854.48</v>
      </c>
      <c r="F2021" s="329">
        <v>76.680000000000007</v>
      </c>
      <c r="G2021" s="329">
        <v>2931.16</v>
      </c>
    </row>
    <row r="2022" spans="1:7" ht="38.25">
      <c r="A2022" s="324" t="s">
        <v>3460</v>
      </c>
      <c r="B2022" s="325"/>
      <c r="C2022" s="324" t="s">
        <v>3461</v>
      </c>
      <c r="D2022" s="327" t="s">
        <v>4</v>
      </c>
      <c r="E2022" s="329">
        <v>5355.41</v>
      </c>
      <c r="F2022" s="329">
        <v>76.680000000000007</v>
      </c>
      <c r="G2022" s="329">
        <v>5432.09</v>
      </c>
    </row>
    <row r="2023" spans="1:7" ht="38.25">
      <c r="A2023" s="324" t="s">
        <v>3462</v>
      </c>
      <c r="B2023" s="325"/>
      <c r="C2023" s="324" t="s">
        <v>3463</v>
      </c>
      <c r="D2023" s="327" t="s">
        <v>4</v>
      </c>
      <c r="E2023" s="329">
        <v>4162.91</v>
      </c>
      <c r="F2023" s="329">
        <v>76.680000000000007</v>
      </c>
      <c r="G2023" s="329">
        <v>4239.59</v>
      </c>
    </row>
    <row r="2024" spans="1:7" ht="38.25">
      <c r="A2024" s="324" t="s">
        <v>3464</v>
      </c>
      <c r="B2024" s="325"/>
      <c r="C2024" s="324" t="s">
        <v>3465</v>
      </c>
      <c r="D2024" s="327" t="s">
        <v>4</v>
      </c>
      <c r="E2024" s="329">
        <v>7737.53</v>
      </c>
      <c r="F2024" s="329">
        <v>76.680000000000007</v>
      </c>
      <c r="G2024" s="329">
        <v>7814.21</v>
      </c>
    </row>
    <row r="2025" spans="1:7" ht="38.25">
      <c r="A2025" s="324" t="s">
        <v>3466</v>
      </c>
      <c r="B2025" s="325"/>
      <c r="C2025" s="324" t="s">
        <v>3467</v>
      </c>
      <c r="D2025" s="327" t="s">
        <v>4</v>
      </c>
      <c r="E2025" s="329">
        <v>10904.2</v>
      </c>
      <c r="F2025" s="329">
        <v>76.680000000000007</v>
      </c>
      <c r="G2025" s="329">
        <v>10980.88</v>
      </c>
    </row>
    <row r="2026" spans="1:7" ht="25.5">
      <c r="A2026" s="324" t="s">
        <v>3468</v>
      </c>
      <c r="B2026" s="325"/>
      <c r="C2026" s="324" t="s">
        <v>3469</v>
      </c>
      <c r="D2026" s="327" t="s">
        <v>4</v>
      </c>
      <c r="E2026" s="329">
        <v>7.72</v>
      </c>
      <c r="F2026" s="329">
        <v>7.67</v>
      </c>
      <c r="G2026" s="329">
        <v>15.39</v>
      </c>
    </row>
    <row r="2027" spans="1:7" ht="25.5">
      <c r="A2027" s="324" t="s">
        <v>3470</v>
      </c>
      <c r="B2027" s="325"/>
      <c r="C2027" s="324" t="s">
        <v>3471</v>
      </c>
      <c r="D2027" s="327" t="s">
        <v>4</v>
      </c>
      <c r="E2027" s="329">
        <v>9.81</v>
      </c>
      <c r="F2027" s="329">
        <v>7.67</v>
      </c>
      <c r="G2027" s="329">
        <v>17.48</v>
      </c>
    </row>
    <row r="2028" spans="1:7" ht="25.5">
      <c r="A2028" s="324" t="s">
        <v>3472</v>
      </c>
      <c r="B2028" s="325"/>
      <c r="C2028" s="324" t="s">
        <v>3473</v>
      </c>
      <c r="D2028" s="327" t="s">
        <v>4</v>
      </c>
      <c r="E2028" s="329">
        <v>32.33</v>
      </c>
      <c r="F2028" s="329">
        <v>7.67</v>
      </c>
      <c r="G2028" s="329">
        <v>40</v>
      </c>
    </row>
    <row r="2029" spans="1:7" ht="25.5">
      <c r="A2029" s="324" t="s">
        <v>3474</v>
      </c>
      <c r="B2029" s="325"/>
      <c r="C2029" s="324" t="s">
        <v>3475</v>
      </c>
      <c r="D2029" s="327" t="s">
        <v>4</v>
      </c>
      <c r="E2029" s="329">
        <v>35.450000000000003</v>
      </c>
      <c r="F2029" s="329">
        <v>7.67</v>
      </c>
      <c r="G2029" s="329">
        <v>43.12</v>
      </c>
    </row>
    <row r="2030" spans="1:7" ht="25.5">
      <c r="A2030" s="324" t="s">
        <v>3476</v>
      </c>
      <c r="B2030" s="325"/>
      <c r="C2030" s="324" t="s">
        <v>3477</v>
      </c>
      <c r="D2030" s="327" t="s">
        <v>4</v>
      </c>
      <c r="E2030" s="329">
        <v>44.04</v>
      </c>
      <c r="F2030" s="329">
        <v>7.67</v>
      </c>
      <c r="G2030" s="329">
        <v>51.71</v>
      </c>
    </row>
    <row r="2031" spans="1:7" ht="25.5">
      <c r="A2031" s="324" t="s">
        <v>3478</v>
      </c>
      <c r="B2031" s="325"/>
      <c r="C2031" s="324" t="s">
        <v>3479</v>
      </c>
      <c r="D2031" s="327" t="s">
        <v>4</v>
      </c>
      <c r="E2031" s="329">
        <v>643.94000000000005</v>
      </c>
      <c r="F2031" s="329">
        <v>7.67</v>
      </c>
      <c r="G2031" s="329">
        <v>651.61</v>
      </c>
    </row>
    <row r="2032" spans="1:7" ht="25.5">
      <c r="A2032" s="324" t="s">
        <v>3480</v>
      </c>
      <c r="B2032" s="325"/>
      <c r="C2032" s="324" t="s">
        <v>3481</v>
      </c>
      <c r="D2032" s="327" t="s">
        <v>4</v>
      </c>
      <c r="E2032" s="329">
        <v>43.59</v>
      </c>
      <c r="F2032" s="329">
        <v>7.67</v>
      </c>
      <c r="G2032" s="329">
        <v>51.26</v>
      </c>
    </row>
    <row r="2033" spans="1:7" ht="25.5">
      <c r="A2033" s="324" t="s">
        <v>3482</v>
      </c>
      <c r="B2033" s="325"/>
      <c r="C2033" s="324" t="s">
        <v>3483</v>
      </c>
      <c r="D2033" s="327" t="s">
        <v>4</v>
      </c>
      <c r="E2033" s="329">
        <v>45.44</v>
      </c>
      <c r="F2033" s="329">
        <v>7.67</v>
      </c>
      <c r="G2033" s="329">
        <v>53.11</v>
      </c>
    </row>
    <row r="2034" spans="1:7" ht="25.5">
      <c r="A2034" s="324" t="s">
        <v>3484</v>
      </c>
      <c r="B2034" s="325"/>
      <c r="C2034" s="324" t="s">
        <v>3485</v>
      </c>
      <c r="D2034" s="327" t="s">
        <v>4</v>
      </c>
      <c r="E2034" s="329">
        <v>55.05</v>
      </c>
      <c r="F2034" s="329">
        <v>7.67</v>
      </c>
      <c r="G2034" s="329">
        <v>62.72</v>
      </c>
    </row>
    <row r="2035" spans="1:7" ht="25.5">
      <c r="A2035" s="324" t="s">
        <v>3486</v>
      </c>
      <c r="B2035" s="325"/>
      <c r="C2035" s="324" t="s">
        <v>3487</v>
      </c>
      <c r="D2035" s="327" t="s">
        <v>4</v>
      </c>
      <c r="E2035" s="329">
        <v>1010.78</v>
      </c>
      <c r="F2035" s="329">
        <v>7.67</v>
      </c>
      <c r="G2035" s="329">
        <v>1018.45</v>
      </c>
    </row>
    <row r="2036" spans="1:7" ht="38.25">
      <c r="A2036" s="324" t="s">
        <v>3488</v>
      </c>
      <c r="B2036" s="325"/>
      <c r="C2036" s="324" t="s">
        <v>3489</v>
      </c>
      <c r="D2036" s="327" t="s">
        <v>4</v>
      </c>
      <c r="E2036" s="329">
        <v>23992.6</v>
      </c>
      <c r="F2036" s="329">
        <v>76.680000000000007</v>
      </c>
      <c r="G2036" s="329">
        <v>24069.279999999999</v>
      </c>
    </row>
    <row r="2037" spans="1:7" ht="38.25">
      <c r="A2037" s="324" t="s">
        <v>3490</v>
      </c>
      <c r="B2037" s="325"/>
      <c r="C2037" s="324" t="s">
        <v>3491</v>
      </c>
      <c r="D2037" s="327" t="s">
        <v>4</v>
      </c>
      <c r="E2037" s="329">
        <v>33143.18</v>
      </c>
      <c r="F2037" s="329">
        <v>76.680000000000007</v>
      </c>
      <c r="G2037" s="329">
        <v>33219.86</v>
      </c>
    </row>
    <row r="2038" spans="1:7" ht="25.5">
      <c r="A2038" s="324" t="s">
        <v>3492</v>
      </c>
      <c r="B2038" s="325"/>
      <c r="C2038" s="324" t="s">
        <v>3493</v>
      </c>
      <c r="D2038" s="327" t="s">
        <v>4</v>
      </c>
      <c r="E2038" s="329">
        <v>200094.34</v>
      </c>
      <c r="F2038" s="329">
        <v>38.340000000000003</v>
      </c>
      <c r="G2038" s="329">
        <v>200132.68</v>
      </c>
    </row>
    <row r="2039" spans="1:7" ht="25.5">
      <c r="A2039" s="330" t="s">
        <v>3494</v>
      </c>
      <c r="B2039" s="331" t="s">
        <v>3495</v>
      </c>
      <c r="C2039" s="330"/>
      <c r="D2039" s="332"/>
      <c r="E2039" s="333"/>
      <c r="F2039" s="333"/>
      <c r="G2039" s="333"/>
    </row>
    <row r="2040" spans="1:7" ht="25.5">
      <c r="A2040" s="324" t="s">
        <v>3496</v>
      </c>
      <c r="B2040" s="325"/>
      <c r="C2040" s="324" t="s">
        <v>3497</v>
      </c>
      <c r="D2040" s="327" t="s">
        <v>4</v>
      </c>
      <c r="E2040" s="329">
        <v>2085.9499999999998</v>
      </c>
      <c r="F2040" s="329">
        <v>38.340000000000003</v>
      </c>
      <c r="G2040" s="329">
        <v>2124.29</v>
      </c>
    </row>
    <row r="2041" spans="1:7" ht="38.25">
      <c r="A2041" s="324" t="s">
        <v>3498</v>
      </c>
      <c r="B2041" s="325"/>
      <c r="C2041" s="324" t="s">
        <v>3499</v>
      </c>
      <c r="D2041" s="327" t="s">
        <v>4</v>
      </c>
      <c r="E2041" s="329">
        <v>1026.8900000000001</v>
      </c>
      <c r="F2041" s="329">
        <v>30.67</v>
      </c>
      <c r="G2041" s="329">
        <v>1057.56</v>
      </c>
    </row>
    <row r="2042" spans="1:7" ht="38.25">
      <c r="A2042" s="324" t="s">
        <v>3500</v>
      </c>
      <c r="B2042" s="325"/>
      <c r="C2042" s="324" t="s">
        <v>3501</v>
      </c>
      <c r="D2042" s="327" t="s">
        <v>4</v>
      </c>
      <c r="E2042" s="329">
        <v>1189.6300000000001</v>
      </c>
      <c r="F2042" s="329">
        <v>30.67</v>
      </c>
      <c r="G2042" s="329">
        <v>1220.3</v>
      </c>
    </row>
    <row r="2043" spans="1:7" ht="38.25">
      <c r="A2043" s="324" t="s">
        <v>3502</v>
      </c>
      <c r="B2043" s="325"/>
      <c r="C2043" s="324" t="s">
        <v>3503</v>
      </c>
      <c r="D2043" s="327" t="s">
        <v>4</v>
      </c>
      <c r="E2043" s="329">
        <v>1471.24</v>
      </c>
      <c r="F2043" s="329">
        <v>38.340000000000003</v>
      </c>
      <c r="G2043" s="329">
        <v>1509.58</v>
      </c>
    </row>
    <row r="2044" spans="1:7" ht="38.25">
      <c r="A2044" s="324" t="s">
        <v>3504</v>
      </c>
      <c r="B2044" s="325"/>
      <c r="C2044" s="324" t="s">
        <v>3505</v>
      </c>
      <c r="D2044" s="327" t="s">
        <v>4</v>
      </c>
      <c r="E2044" s="329">
        <v>1949.58</v>
      </c>
      <c r="F2044" s="329">
        <v>46.01</v>
      </c>
      <c r="G2044" s="329">
        <v>1995.59</v>
      </c>
    </row>
    <row r="2045" spans="1:7" ht="38.25">
      <c r="A2045" s="324" t="s">
        <v>3506</v>
      </c>
      <c r="B2045" s="325"/>
      <c r="C2045" s="324" t="s">
        <v>3507</v>
      </c>
      <c r="D2045" s="327" t="s">
        <v>4</v>
      </c>
      <c r="E2045" s="329">
        <v>3073.89</v>
      </c>
      <c r="F2045" s="329">
        <v>57.52</v>
      </c>
      <c r="G2045" s="329">
        <v>3131.41</v>
      </c>
    </row>
    <row r="2046" spans="1:7" ht="38.25">
      <c r="A2046" s="324" t="s">
        <v>3508</v>
      </c>
      <c r="B2046" s="325"/>
      <c r="C2046" s="324" t="s">
        <v>3509</v>
      </c>
      <c r="D2046" s="327" t="s">
        <v>4</v>
      </c>
      <c r="E2046" s="329">
        <v>6567.34</v>
      </c>
      <c r="F2046" s="329">
        <v>57.52</v>
      </c>
      <c r="G2046" s="329">
        <v>6624.86</v>
      </c>
    </row>
    <row r="2047" spans="1:7" ht="38.25">
      <c r="A2047" s="324" t="s">
        <v>3510</v>
      </c>
      <c r="B2047" s="325"/>
      <c r="C2047" s="324" t="s">
        <v>3511</v>
      </c>
      <c r="D2047" s="327" t="s">
        <v>4</v>
      </c>
      <c r="E2047" s="329">
        <v>1353.87</v>
      </c>
      <c r="F2047" s="329">
        <v>30.67</v>
      </c>
      <c r="G2047" s="329">
        <v>1384.54</v>
      </c>
    </row>
    <row r="2048" spans="1:7" ht="38.25">
      <c r="A2048" s="324" t="s">
        <v>3512</v>
      </c>
      <c r="B2048" s="325"/>
      <c r="C2048" s="324" t="s">
        <v>3513</v>
      </c>
      <c r="D2048" s="327" t="s">
        <v>4</v>
      </c>
      <c r="E2048" s="329">
        <v>1279.73</v>
      </c>
      <c r="F2048" s="329">
        <v>30.67</v>
      </c>
      <c r="G2048" s="329">
        <v>1310.4000000000001</v>
      </c>
    </row>
    <row r="2049" spans="1:7" ht="38.25">
      <c r="A2049" s="324" t="s">
        <v>3514</v>
      </c>
      <c r="B2049" s="325"/>
      <c r="C2049" s="324" t="s">
        <v>3515</v>
      </c>
      <c r="D2049" s="327" t="s">
        <v>4</v>
      </c>
      <c r="E2049" s="329">
        <v>2356.91</v>
      </c>
      <c r="F2049" s="329">
        <v>30.67</v>
      </c>
      <c r="G2049" s="329">
        <v>2387.58</v>
      </c>
    </row>
    <row r="2050" spans="1:7" ht="38.25">
      <c r="A2050" s="324" t="s">
        <v>3516</v>
      </c>
      <c r="B2050" s="325"/>
      <c r="C2050" s="324" t="s">
        <v>3517</v>
      </c>
      <c r="D2050" s="327" t="s">
        <v>4</v>
      </c>
      <c r="E2050" s="329">
        <v>2639.79</v>
      </c>
      <c r="F2050" s="329">
        <v>38.340000000000003</v>
      </c>
      <c r="G2050" s="329">
        <v>2678.13</v>
      </c>
    </row>
    <row r="2051" spans="1:7" ht="38.25">
      <c r="A2051" s="324" t="s">
        <v>3518</v>
      </c>
      <c r="B2051" s="325"/>
      <c r="C2051" s="324" t="s">
        <v>3519</v>
      </c>
      <c r="D2051" s="327" t="s">
        <v>4</v>
      </c>
      <c r="E2051" s="329">
        <v>5022.3100000000004</v>
      </c>
      <c r="F2051" s="329">
        <v>46.01</v>
      </c>
      <c r="G2051" s="329">
        <v>5068.32</v>
      </c>
    </row>
    <row r="2052" spans="1:7" ht="38.25">
      <c r="A2052" s="324" t="s">
        <v>3520</v>
      </c>
      <c r="B2052" s="325"/>
      <c r="C2052" s="324" t="s">
        <v>3521</v>
      </c>
      <c r="D2052" s="327" t="s">
        <v>4</v>
      </c>
      <c r="E2052" s="329">
        <v>223.5</v>
      </c>
      <c r="F2052" s="329">
        <v>30.67</v>
      </c>
      <c r="G2052" s="329">
        <v>254.17</v>
      </c>
    </row>
    <row r="2053" spans="1:7" ht="38.25">
      <c r="A2053" s="324" t="s">
        <v>3522</v>
      </c>
      <c r="B2053" s="325"/>
      <c r="C2053" s="324" t="s">
        <v>3523</v>
      </c>
      <c r="D2053" s="327" t="s">
        <v>4</v>
      </c>
      <c r="E2053" s="329">
        <v>410.64</v>
      </c>
      <c r="F2053" s="329">
        <v>30.67</v>
      </c>
      <c r="G2053" s="329">
        <v>441.31</v>
      </c>
    </row>
    <row r="2054" spans="1:7" ht="38.25">
      <c r="A2054" s="324" t="s">
        <v>3524</v>
      </c>
      <c r="B2054" s="325"/>
      <c r="C2054" s="324" t="s">
        <v>3525</v>
      </c>
      <c r="D2054" s="327" t="s">
        <v>4</v>
      </c>
      <c r="E2054" s="329">
        <v>574.34</v>
      </c>
      <c r="F2054" s="329">
        <v>38.340000000000003</v>
      </c>
      <c r="G2054" s="329">
        <v>612.67999999999995</v>
      </c>
    </row>
    <row r="2055" spans="1:7" ht="38.25">
      <c r="A2055" s="324" t="s">
        <v>3526</v>
      </c>
      <c r="B2055" s="325"/>
      <c r="C2055" s="324" t="s">
        <v>3527</v>
      </c>
      <c r="D2055" s="327" t="s">
        <v>4</v>
      </c>
      <c r="E2055" s="329">
        <v>1201.21</v>
      </c>
      <c r="F2055" s="329">
        <v>46.01</v>
      </c>
      <c r="G2055" s="329">
        <v>1247.22</v>
      </c>
    </row>
    <row r="2056" spans="1:7" ht="25.5">
      <c r="A2056" s="324" t="s">
        <v>3528</v>
      </c>
      <c r="B2056" s="325"/>
      <c r="C2056" s="324" t="s">
        <v>3529</v>
      </c>
      <c r="D2056" s="327" t="s">
        <v>4</v>
      </c>
      <c r="E2056" s="329">
        <v>3661.66</v>
      </c>
      <c r="F2056" s="329">
        <v>46.01</v>
      </c>
      <c r="G2056" s="329">
        <v>3707.67</v>
      </c>
    </row>
    <row r="2057" spans="1:7" ht="25.5">
      <c r="A2057" s="324" t="s">
        <v>3530</v>
      </c>
      <c r="B2057" s="325"/>
      <c r="C2057" s="324" t="s">
        <v>3531</v>
      </c>
      <c r="D2057" s="327" t="s">
        <v>4</v>
      </c>
      <c r="E2057" s="329">
        <v>5141.2299999999996</v>
      </c>
      <c r="F2057" s="329">
        <v>57.52</v>
      </c>
      <c r="G2057" s="329">
        <v>5198.75</v>
      </c>
    </row>
    <row r="2058" spans="1:7" ht="25.5">
      <c r="A2058" s="324" t="s">
        <v>3532</v>
      </c>
      <c r="B2058" s="325"/>
      <c r="C2058" s="324" t="s">
        <v>3533</v>
      </c>
      <c r="D2058" s="327" t="s">
        <v>4</v>
      </c>
      <c r="E2058" s="329">
        <v>7520.92</v>
      </c>
      <c r="F2058" s="329">
        <v>69.010000000000005</v>
      </c>
      <c r="G2058" s="329">
        <v>7589.93</v>
      </c>
    </row>
    <row r="2059" spans="1:7" ht="38.25">
      <c r="A2059" s="324" t="s">
        <v>3534</v>
      </c>
      <c r="B2059" s="325"/>
      <c r="C2059" s="324" t="s">
        <v>3535</v>
      </c>
      <c r="D2059" s="327" t="s">
        <v>4</v>
      </c>
      <c r="E2059" s="329">
        <v>6422.69</v>
      </c>
      <c r="F2059" s="329">
        <v>88.31</v>
      </c>
      <c r="G2059" s="329">
        <v>6511</v>
      </c>
    </row>
    <row r="2060" spans="1:7" ht="25.5">
      <c r="A2060" s="324" t="s">
        <v>3536</v>
      </c>
      <c r="B2060" s="325"/>
      <c r="C2060" s="324" t="s">
        <v>3537</v>
      </c>
      <c r="D2060" s="327" t="s">
        <v>4</v>
      </c>
      <c r="E2060" s="329">
        <v>53.79</v>
      </c>
      <c r="F2060" s="329">
        <v>7.67</v>
      </c>
      <c r="G2060" s="329">
        <v>61.46</v>
      </c>
    </row>
    <row r="2061" spans="1:7" ht="25.5">
      <c r="A2061" s="324" t="s">
        <v>3538</v>
      </c>
      <c r="B2061" s="325"/>
      <c r="C2061" s="324" t="s">
        <v>3539</v>
      </c>
      <c r="D2061" s="327" t="s">
        <v>4</v>
      </c>
      <c r="E2061" s="329">
        <v>166.18</v>
      </c>
      <c r="F2061" s="329">
        <v>30.67</v>
      </c>
      <c r="G2061" s="329">
        <v>196.85</v>
      </c>
    </row>
    <row r="2062" spans="1:7" ht="25.5">
      <c r="A2062" s="330" t="s">
        <v>3540</v>
      </c>
      <c r="B2062" s="331" t="s">
        <v>3541</v>
      </c>
      <c r="C2062" s="330"/>
      <c r="D2062" s="332"/>
      <c r="E2062" s="333"/>
      <c r="F2062" s="333"/>
      <c r="G2062" s="333"/>
    </row>
    <row r="2063" spans="1:7" ht="25.5">
      <c r="A2063" s="324" t="s">
        <v>3542</v>
      </c>
      <c r="B2063" s="325"/>
      <c r="C2063" s="324" t="s">
        <v>3543</v>
      </c>
      <c r="D2063" s="327" t="s">
        <v>4</v>
      </c>
      <c r="E2063" s="329">
        <v>1626.71</v>
      </c>
      <c r="F2063" s="329">
        <v>186.81</v>
      </c>
      <c r="G2063" s="329">
        <v>1813.52</v>
      </c>
    </row>
    <row r="2064" spans="1:7" ht="25.5">
      <c r="A2064" s="324" t="s">
        <v>3544</v>
      </c>
      <c r="B2064" s="325"/>
      <c r="C2064" s="324" t="s">
        <v>3545</v>
      </c>
      <c r="D2064" s="327" t="s">
        <v>4</v>
      </c>
      <c r="E2064" s="329">
        <v>1142.3800000000001</v>
      </c>
      <c r="F2064" s="329">
        <v>186.81</v>
      </c>
      <c r="G2064" s="329">
        <v>1329.19</v>
      </c>
    </row>
    <row r="2065" spans="1:7" ht="25.5">
      <c r="A2065" s="324" t="s">
        <v>3546</v>
      </c>
      <c r="B2065" s="325"/>
      <c r="C2065" s="324" t="s">
        <v>14242</v>
      </c>
      <c r="D2065" s="327" t="s">
        <v>4</v>
      </c>
      <c r="E2065" s="329">
        <v>240.26</v>
      </c>
      <c r="F2065" s="329">
        <v>68.930000000000007</v>
      </c>
      <c r="G2065" s="329">
        <v>309.19</v>
      </c>
    </row>
    <row r="2066" spans="1:7" ht="25.5">
      <c r="A2066" s="324" t="s">
        <v>3547</v>
      </c>
      <c r="B2066" s="325"/>
      <c r="C2066" s="324" t="s">
        <v>14688</v>
      </c>
      <c r="D2066" s="327" t="s">
        <v>4</v>
      </c>
      <c r="E2066" s="329">
        <v>321.60000000000002</v>
      </c>
      <c r="F2066" s="329">
        <v>68.930000000000007</v>
      </c>
      <c r="G2066" s="329">
        <v>390.53</v>
      </c>
    </row>
    <row r="2067" spans="1:7" ht="25.5">
      <c r="A2067" s="324" t="s">
        <v>3548</v>
      </c>
      <c r="B2067" s="325"/>
      <c r="C2067" s="324" t="s">
        <v>14689</v>
      </c>
      <c r="D2067" s="327" t="s">
        <v>4</v>
      </c>
      <c r="E2067" s="329">
        <v>279.17</v>
      </c>
      <c r="F2067" s="329">
        <v>68.930000000000007</v>
      </c>
      <c r="G2067" s="329">
        <v>348.1</v>
      </c>
    </row>
    <row r="2068" spans="1:7" ht="25.5">
      <c r="A2068" s="324" t="s">
        <v>3549</v>
      </c>
      <c r="B2068" s="325"/>
      <c r="C2068" s="324" t="s">
        <v>3550</v>
      </c>
      <c r="D2068" s="327" t="s">
        <v>4</v>
      </c>
      <c r="E2068" s="329">
        <v>956.15</v>
      </c>
      <c r="F2068" s="329">
        <v>186.81</v>
      </c>
      <c r="G2068" s="329">
        <v>1142.96</v>
      </c>
    </row>
    <row r="2069" spans="1:7" ht="25.5">
      <c r="A2069" s="324" t="s">
        <v>3551</v>
      </c>
      <c r="B2069" s="325"/>
      <c r="C2069" s="324" t="s">
        <v>3552</v>
      </c>
      <c r="D2069" s="327" t="s">
        <v>4</v>
      </c>
      <c r="E2069" s="329">
        <v>1121.96</v>
      </c>
      <c r="F2069" s="329">
        <v>186.81</v>
      </c>
      <c r="G2069" s="329">
        <v>1308.77</v>
      </c>
    </row>
    <row r="2070" spans="1:7" ht="25.5">
      <c r="A2070" s="330" t="s">
        <v>3553</v>
      </c>
      <c r="B2070" s="331" t="s">
        <v>3554</v>
      </c>
      <c r="C2070" s="330"/>
      <c r="D2070" s="332"/>
      <c r="E2070" s="333"/>
      <c r="F2070" s="333"/>
      <c r="G2070" s="333"/>
    </row>
    <row r="2071" spans="1:7" ht="25.5">
      <c r="A2071" s="324" t="s">
        <v>14243</v>
      </c>
      <c r="B2071" s="325"/>
      <c r="C2071" s="324" t="s">
        <v>14244</v>
      </c>
      <c r="D2071" s="327" t="s">
        <v>3555</v>
      </c>
      <c r="E2071" s="329">
        <v>207.44</v>
      </c>
      <c r="F2071" s="329">
        <v>0.48</v>
      </c>
      <c r="G2071" s="329">
        <v>207.92</v>
      </c>
    </row>
    <row r="2072" spans="1:7" ht="25.5">
      <c r="A2072" s="330" t="s">
        <v>3556</v>
      </c>
      <c r="B2072" s="331" t="s">
        <v>3557</v>
      </c>
      <c r="C2072" s="330"/>
      <c r="D2072" s="332"/>
      <c r="E2072" s="333"/>
      <c r="F2072" s="333"/>
      <c r="G2072" s="333"/>
    </row>
    <row r="2073" spans="1:7" ht="25.5">
      <c r="A2073" s="324" t="s">
        <v>3558</v>
      </c>
      <c r="B2073" s="325"/>
      <c r="C2073" s="324" t="s">
        <v>3559</v>
      </c>
      <c r="D2073" s="327" t="s">
        <v>4</v>
      </c>
      <c r="E2073" s="329">
        <v>138.16</v>
      </c>
      <c r="F2073" s="329">
        <v>9.59</v>
      </c>
      <c r="G2073" s="329">
        <v>147.75</v>
      </c>
    </row>
    <row r="2074" spans="1:7" ht="25.5">
      <c r="A2074" s="324" t="s">
        <v>3560</v>
      </c>
      <c r="B2074" s="325"/>
      <c r="C2074" s="324" t="s">
        <v>3561</v>
      </c>
      <c r="D2074" s="327" t="s">
        <v>4</v>
      </c>
      <c r="E2074" s="329">
        <v>146.01</v>
      </c>
      <c r="F2074" s="329">
        <v>9.59</v>
      </c>
      <c r="G2074" s="329">
        <v>155.6</v>
      </c>
    </row>
    <row r="2075" spans="1:7" ht="25.5">
      <c r="A2075" s="324" t="s">
        <v>3562</v>
      </c>
      <c r="B2075" s="325"/>
      <c r="C2075" s="324" t="s">
        <v>3563</v>
      </c>
      <c r="D2075" s="327" t="s">
        <v>4</v>
      </c>
      <c r="E2075" s="329">
        <v>177.72</v>
      </c>
      <c r="F2075" s="329">
        <v>9.59</v>
      </c>
      <c r="G2075" s="329">
        <v>187.31</v>
      </c>
    </row>
    <row r="2076" spans="1:7" ht="25.5">
      <c r="A2076" s="324" t="s">
        <v>3564</v>
      </c>
      <c r="B2076" s="325"/>
      <c r="C2076" s="324" t="s">
        <v>3565</v>
      </c>
      <c r="D2076" s="327" t="s">
        <v>4</v>
      </c>
      <c r="E2076" s="329">
        <v>178.78</v>
      </c>
      <c r="F2076" s="329">
        <v>9.59</v>
      </c>
      <c r="G2076" s="329">
        <v>188.37</v>
      </c>
    </row>
    <row r="2077" spans="1:7" ht="25.5">
      <c r="A2077" s="324" t="s">
        <v>3566</v>
      </c>
      <c r="B2077" s="325"/>
      <c r="C2077" s="324" t="s">
        <v>3567</v>
      </c>
      <c r="D2077" s="327" t="s">
        <v>4</v>
      </c>
      <c r="E2077" s="329">
        <v>213.72</v>
      </c>
      <c r="F2077" s="329">
        <v>9.59</v>
      </c>
      <c r="G2077" s="329">
        <v>223.31</v>
      </c>
    </row>
    <row r="2078" spans="1:7" ht="25.5">
      <c r="A2078" s="324" t="s">
        <v>3568</v>
      </c>
      <c r="B2078" s="325"/>
      <c r="C2078" s="324" t="s">
        <v>3569</v>
      </c>
      <c r="D2078" s="327" t="s">
        <v>4</v>
      </c>
      <c r="E2078" s="329">
        <v>326.08999999999997</v>
      </c>
      <c r="F2078" s="329">
        <v>9.59</v>
      </c>
      <c r="G2078" s="329">
        <v>335.68</v>
      </c>
    </row>
    <row r="2079" spans="1:7" ht="25.5">
      <c r="A2079" s="324" t="s">
        <v>3570</v>
      </c>
      <c r="B2079" s="325"/>
      <c r="C2079" s="324" t="s">
        <v>3571</v>
      </c>
      <c r="D2079" s="327" t="s">
        <v>4</v>
      </c>
      <c r="E2079" s="329">
        <v>337.5</v>
      </c>
      <c r="F2079" s="329">
        <v>9.59</v>
      </c>
      <c r="G2079" s="329">
        <v>347.09</v>
      </c>
    </row>
    <row r="2080" spans="1:7" ht="25.5">
      <c r="A2080" s="324" t="s">
        <v>3572</v>
      </c>
      <c r="B2080" s="325"/>
      <c r="C2080" s="324" t="s">
        <v>3573</v>
      </c>
      <c r="D2080" s="327" t="s">
        <v>4</v>
      </c>
      <c r="E2080" s="329">
        <v>569.54</v>
      </c>
      <c r="F2080" s="329">
        <v>9.59</v>
      </c>
      <c r="G2080" s="329">
        <v>579.13</v>
      </c>
    </row>
    <row r="2081" spans="1:7" ht="25.5">
      <c r="A2081" s="324" t="s">
        <v>3574</v>
      </c>
      <c r="B2081" s="325"/>
      <c r="C2081" s="324" t="s">
        <v>3575</v>
      </c>
      <c r="D2081" s="327" t="s">
        <v>4</v>
      </c>
      <c r="E2081" s="329">
        <v>194.66</v>
      </c>
      <c r="F2081" s="329">
        <v>9.59</v>
      </c>
      <c r="G2081" s="329">
        <v>204.25</v>
      </c>
    </row>
    <row r="2082" spans="1:7" ht="25.5">
      <c r="A2082" s="330" t="s">
        <v>3576</v>
      </c>
      <c r="B2082" s="331" t="s">
        <v>3577</v>
      </c>
      <c r="C2082" s="330"/>
      <c r="D2082" s="332"/>
      <c r="E2082" s="333"/>
      <c r="F2082" s="333"/>
      <c r="G2082" s="333"/>
    </row>
    <row r="2083" spans="1:7" ht="25.5">
      <c r="A2083" s="324" t="s">
        <v>3578</v>
      </c>
      <c r="B2083" s="325"/>
      <c r="C2083" s="324" t="s">
        <v>3579</v>
      </c>
      <c r="D2083" s="327" t="s">
        <v>4</v>
      </c>
      <c r="E2083" s="329">
        <v>1843.66</v>
      </c>
      <c r="F2083" s="329">
        <v>58.14</v>
      </c>
      <c r="G2083" s="329">
        <v>1901.8</v>
      </c>
    </row>
    <row r="2084" spans="1:7" ht="25.5">
      <c r="A2084" s="324" t="s">
        <v>3580</v>
      </c>
      <c r="B2084" s="325"/>
      <c r="C2084" s="324" t="s">
        <v>3581</v>
      </c>
      <c r="D2084" s="327" t="s">
        <v>4</v>
      </c>
      <c r="E2084" s="329">
        <v>2538.44</v>
      </c>
      <c r="F2084" s="329">
        <v>58.14</v>
      </c>
      <c r="G2084" s="329">
        <v>2596.58</v>
      </c>
    </row>
    <row r="2085" spans="1:7" ht="25.5">
      <c r="A2085" s="324" t="s">
        <v>3582</v>
      </c>
      <c r="B2085" s="325"/>
      <c r="C2085" s="324" t="s">
        <v>3583</v>
      </c>
      <c r="D2085" s="327" t="s">
        <v>4</v>
      </c>
      <c r="E2085" s="329">
        <v>1386.82</v>
      </c>
      <c r="F2085" s="329">
        <v>58.14</v>
      </c>
      <c r="G2085" s="329">
        <v>1444.96</v>
      </c>
    </row>
    <row r="2086" spans="1:7" ht="25.5">
      <c r="A2086" s="330" t="s">
        <v>3584</v>
      </c>
      <c r="B2086" s="331" t="s">
        <v>3585</v>
      </c>
      <c r="C2086" s="330"/>
      <c r="D2086" s="332"/>
      <c r="E2086" s="333"/>
      <c r="F2086" s="333"/>
      <c r="G2086" s="333"/>
    </row>
    <row r="2087" spans="1:7">
      <c r="A2087" s="324" t="s">
        <v>3586</v>
      </c>
      <c r="B2087" s="325"/>
      <c r="C2087" s="324" t="s">
        <v>3587</v>
      </c>
      <c r="D2087" s="327" t="s">
        <v>4</v>
      </c>
      <c r="E2087" s="329">
        <v>203.76</v>
      </c>
      <c r="F2087" s="329">
        <v>58.14</v>
      </c>
      <c r="G2087" s="329">
        <v>261.89999999999998</v>
      </c>
    </row>
    <row r="2088" spans="1:7" ht="25.5">
      <c r="A2088" s="324" t="s">
        <v>3588</v>
      </c>
      <c r="B2088" s="325"/>
      <c r="C2088" s="324" t="s">
        <v>3589</v>
      </c>
      <c r="D2088" s="327" t="s">
        <v>4</v>
      </c>
      <c r="E2088" s="329">
        <v>192.03</v>
      </c>
      <c r="F2088" s="329">
        <v>58.14</v>
      </c>
      <c r="G2088" s="329">
        <v>250.17</v>
      </c>
    </row>
    <row r="2089" spans="1:7" ht="25.5">
      <c r="A2089" s="324" t="s">
        <v>3590</v>
      </c>
      <c r="B2089" s="325"/>
      <c r="C2089" s="324" t="s">
        <v>3591</v>
      </c>
      <c r="D2089" s="327" t="s">
        <v>4</v>
      </c>
      <c r="E2089" s="329">
        <v>370.92</v>
      </c>
      <c r="F2089" s="329">
        <v>58.14</v>
      </c>
      <c r="G2089" s="329">
        <v>429.06</v>
      </c>
    </row>
    <row r="2090" spans="1:7" ht="25.5">
      <c r="A2090" s="324" t="s">
        <v>3592</v>
      </c>
      <c r="B2090" s="325"/>
      <c r="C2090" s="324" t="s">
        <v>3593</v>
      </c>
      <c r="D2090" s="327" t="s">
        <v>4</v>
      </c>
      <c r="E2090" s="329">
        <v>94.49</v>
      </c>
      <c r="F2090" s="329">
        <v>58.14</v>
      </c>
      <c r="G2090" s="329">
        <v>152.63</v>
      </c>
    </row>
    <row r="2091" spans="1:7" ht="25.5">
      <c r="A2091" s="324" t="s">
        <v>3594</v>
      </c>
      <c r="B2091" s="325"/>
      <c r="C2091" s="324" t="s">
        <v>3595</v>
      </c>
      <c r="D2091" s="327" t="s">
        <v>4</v>
      </c>
      <c r="E2091" s="329">
        <v>738.94</v>
      </c>
      <c r="F2091" s="329">
        <v>58.14</v>
      </c>
      <c r="G2091" s="329">
        <v>797.08</v>
      </c>
    </row>
    <row r="2092" spans="1:7" ht="25.5">
      <c r="A2092" s="330" t="s">
        <v>3596</v>
      </c>
      <c r="B2092" s="331" t="s">
        <v>3597</v>
      </c>
      <c r="C2092" s="330"/>
      <c r="D2092" s="332"/>
      <c r="E2092" s="333"/>
      <c r="F2092" s="333"/>
      <c r="G2092" s="333"/>
    </row>
    <row r="2093" spans="1:7">
      <c r="A2093" s="324" t="s">
        <v>3598</v>
      </c>
      <c r="B2093" s="325"/>
      <c r="C2093" s="324" t="s">
        <v>3599</v>
      </c>
      <c r="D2093" s="327" t="s">
        <v>4</v>
      </c>
      <c r="E2093" s="329">
        <v>16.989999999999998</v>
      </c>
      <c r="F2093" s="329">
        <v>5.75</v>
      </c>
      <c r="G2093" s="329">
        <v>22.74</v>
      </c>
    </row>
    <row r="2094" spans="1:7">
      <c r="A2094" s="324" t="s">
        <v>3600</v>
      </c>
      <c r="B2094" s="325"/>
      <c r="C2094" s="324" t="s">
        <v>3601</v>
      </c>
      <c r="D2094" s="327" t="s">
        <v>4</v>
      </c>
      <c r="E2094" s="329">
        <v>20.05</v>
      </c>
      <c r="F2094" s="329">
        <v>1.92</v>
      </c>
      <c r="G2094" s="329">
        <v>21.97</v>
      </c>
    </row>
    <row r="2095" spans="1:7">
      <c r="A2095" s="324" t="s">
        <v>3602</v>
      </c>
      <c r="B2095" s="325"/>
      <c r="C2095" s="324" t="s">
        <v>3603</v>
      </c>
      <c r="D2095" s="327" t="s">
        <v>4</v>
      </c>
      <c r="E2095" s="329">
        <v>13.76</v>
      </c>
      <c r="F2095" s="329">
        <v>5.75</v>
      </c>
      <c r="G2095" s="329">
        <v>19.510000000000002</v>
      </c>
    </row>
    <row r="2096" spans="1:7" ht="25.5">
      <c r="A2096" s="324" t="s">
        <v>3604</v>
      </c>
      <c r="B2096" s="325"/>
      <c r="C2096" s="324" t="s">
        <v>3605</v>
      </c>
      <c r="D2096" s="327" t="s">
        <v>4</v>
      </c>
      <c r="E2096" s="329">
        <v>0</v>
      </c>
      <c r="F2096" s="329">
        <v>19.18</v>
      </c>
      <c r="G2096" s="329">
        <v>19.18</v>
      </c>
    </row>
    <row r="2097" spans="1:7" ht="25.5">
      <c r="A2097" s="324" t="s">
        <v>3606</v>
      </c>
      <c r="B2097" s="325"/>
      <c r="C2097" s="324" t="s">
        <v>3607</v>
      </c>
      <c r="D2097" s="327" t="s">
        <v>22</v>
      </c>
      <c r="E2097" s="329">
        <v>0</v>
      </c>
      <c r="F2097" s="329">
        <v>26.98</v>
      </c>
      <c r="G2097" s="329">
        <v>26.98</v>
      </c>
    </row>
    <row r="2098" spans="1:7" ht="25.5">
      <c r="A2098" s="324" t="s">
        <v>3608</v>
      </c>
      <c r="B2098" s="325"/>
      <c r="C2098" s="324" t="s">
        <v>3609</v>
      </c>
      <c r="D2098" s="327" t="s">
        <v>22</v>
      </c>
      <c r="E2098" s="329">
        <v>0</v>
      </c>
      <c r="F2098" s="329">
        <v>53.94</v>
      </c>
      <c r="G2098" s="329">
        <v>53.94</v>
      </c>
    </row>
    <row r="2099" spans="1:7" ht="25.5">
      <c r="A2099" s="324" t="s">
        <v>3610</v>
      </c>
      <c r="B2099" s="325"/>
      <c r="C2099" s="324" t="s">
        <v>3611</v>
      </c>
      <c r="D2099" s="327" t="s">
        <v>4</v>
      </c>
      <c r="E2099" s="329">
        <v>495.79</v>
      </c>
      <c r="F2099" s="329">
        <v>1.56</v>
      </c>
      <c r="G2099" s="329">
        <v>497.35</v>
      </c>
    </row>
    <row r="2100" spans="1:7">
      <c r="A2100" s="324" t="s">
        <v>3612</v>
      </c>
      <c r="B2100" s="325"/>
      <c r="C2100" s="324" t="s">
        <v>3613</v>
      </c>
      <c r="D2100" s="327" t="s">
        <v>4</v>
      </c>
      <c r="E2100" s="329">
        <v>140.52000000000001</v>
      </c>
      <c r="F2100" s="329">
        <v>3.9</v>
      </c>
      <c r="G2100" s="329">
        <v>144.41999999999999</v>
      </c>
    </row>
    <row r="2101" spans="1:7" ht="25.5">
      <c r="A2101" s="324" t="s">
        <v>3614</v>
      </c>
      <c r="B2101" s="325"/>
      <c r="C2101" s="324" t="s">
        <v>3615</v>
      </c>
      <c r="D2101" s="327" t="s">
        <v>22</v>
      </c>
      <c r="E2101" s="329">
        <v>406.08</v>
      </c>
      <c r="F2101" s="329">
        <v>26.98</v>
      </c>
      <c r="G2101" s="329">
        <v>433.06</v>
      </c>
    </row>
    <row r="2102" spans="1:7" ht="38.25">
      <c r="A2102" s="324" t="s">
        <v>3616</v>
      </c>
      <c r="B2102" s="325"/>
      <c r="C2102" s="324" t="s">
        <v>3617</v>
      </c>
      <c r="D2102" s="327" t="s">
        <v>4</v>
      </c>
      <c r="E2102" s="329">
        <v>4431.24</v>
      </c>
      <c r="F2102" s="329">
        <v>43.15</v>
      </c>
      <c r="G2102" s="329">
        <v>4474.3900000000003</v>
      </c>
    </row>
    <row r="2103" spans="1:7" ht="38.25">
      <c r="A2103" s="324" t="s">
        <v>7275</v>
      </c>
      <c r="B2103" s="325"/>
      <c r="C2103" s="324" t="s">
        <v>7276</v>
      </c>
      <c r="D2103" s="327" t="s">
        <v>4</v>
      </c>
      <c r="E2103" s="329">
        <v>10136.86</v>
      </c>
      <c r="F2103" s="329">
        <v>43.15</v>
      </c>
      <c r="G2103" s="329">
        <v>10180.01</v>
      </c>
    </row>
    <row r="2104" spans="1:7" ht="25.5">
      <c r="A2104" s="324" t="s">
        <v>7277</v>
      </c>
      <c r="B2104" s="325"/>
      <c r="C2104" s="324" t="s">
        <v>7278</v>
      </c>
      <c r="D2104" s="327" t="s">
        <v>4</v>
      </c>
      <c r="E2104" s="329">
        <v>18768.8</v>
      </c>
      <c r="F2104" s="329">
        <v>43.15</v>
      </c>
      <c r="G2104" s="329">
        <v>18811.95</v>
      </c>
    </row>
    <row r="2105" spans="1:7" ht="25.5">
      <c r="A2105" s="324" t="s">
        <v>3618</v>
      </c>
      <c r="B2105" s="325"/>
      <c r="C2105" s="324" t="s">
        <v>3619</v>
      </c>
      <c r="D2105" s="327" t="s">
        <v>4</v>
      </c>
      <c r="E2105" s="329">
        <v>345.21</v>
      </c>
      <c r="F2105" s="329">
        <v>19.18</v>
      </c>
      <c r="G2105" s="329">
        <v>364.39</v>
      </c>
    </row>
    <row r="2106" spans="1:7" ht="25.5">
      <c r="A2106" s="330" t="s">
        <v>3620</v>
      </c>
      <c r="B2106" s="331" t="s">
        <v>3621</v>
      </c>
      <c r="C2106" s="330"/>
      <c r="D2106" s="332"/>
      <c r="E2106" s="333"/>
      <c r="F2106" s="333"/>
      <c r="G2106" s="333"/>
    </row>
    <row r="2107" spans="1:7" ht="38.25">
      <c r="A2107" s="324" t="s">
        <v>3622</v>
      </c>
      <c r="B2107" s="325"/>
      <c r="C2107" s="324" t="s">
        <v>3623</v>
      </c>
      <c r="D2107" s="327" t="s">
        <v>4</v>
      </c>
      <c r="E2107" s="329">
        <v>701.36</v>
      </c>
      <c r="F2107" s="329">
        <v>19.18</v>
      </c>
      <c r="G2107" s="329">
        <v>720.54</v>
      </c>
    </row>
    <row r="2108" spans="1:7">
      <c r="A2108" s="330" t="s">
        <v>3624</v>
      </c>
      <c r="B2108" s="331" t="s">
        <v>3625</v>
      </c>
      <c r="C2108" s="330"/>
      <c r="D2108" s="332"/>
      <c r="E2108" s="333"/>
      <c r="F2108" s="333"/>
      <c r="G2108" s="333"/>
    </row>
    <row r="2109" spans="1:7" ht="25.5">
      <c r="A2109" s="324" t="s">
        <v>3626</v>
      </c>
      <c r="B2109" s="325"/>
      <c r="C2109" s="324" t="s">
        <v>3627</v>
      </c>
      <c r="D2109" s="327" t="s">
        <v>4</v>
      </c>
      <c r="E2109" s="329">
        <v>262.07</v>
      </c>
      <c r="F2109" s="329">
        <v>58.14</v>
      </c>
      <c r="G2109" s="329">
        <v>320.20999999999998</v>
      </c>
    </row>
    <row r="2110" spans="1:7">
      <c r="A2110" s="330" t="s">
        <v>3628</v>
      </c>
      <c r="B2110" s="331" t="s">
        <v>3629</v>
      </c>
      <c r="C2110" s="330"/>
      <c r="D2110" s="332"/>
      <c r="E2110" s="333"/>
      <c r="F2110" s="333"/>
      <c r="G2110" s="333"/>
    </row>
    <row r="2111" spans="1:7" ht="25.5">
      <c r="A2111" s="324" t="s">
        <v>3630</v>
      </c>
      <c r="B2111" s="325"/>
      <c r="C2111" s="324" t="s">
        <v>3631</v>
      </c>
      <c r="D2111" s="327" t="s">
        <v>4</v>
      </c>
      <c r="E2111" s="329">
        <v>64.39</v>
      </c>
      <c r="F2111" s="329">
        <v>21.86</v>
      </c>
      <c r="G2111" s="329">
        <v>86.25</v>
      </c>
    </row>
    <row r="2112" spans="1:7" ht="25.5">
      <c r="A2112" s="324" t="s">
        <v>3632</v>
      </c>
      <c r="B2112" s="325"/>
      <c r="C2112" s="324" t="s">
        <v>3633</v>
      </c>
      <c r="D2112" s="327" t="s">
        <v>4</v>
      </c>
      <c r="E2112" s="329">
        <v>120.66</v>
      </c>
      <c r="F2112" s="329">
        <v>21.86</v>
      </c>
      <c r="G2112" s="329">
        <v>142.52000000000001</v>
      </c>
    </row>
    <row r="2113" spans="1:7" ht="38.25">
      <c r="A2113" s="324" t="s">
        <v>3634</v>
      </c>
      <c r="B2113" s="325"/>
      <c r="C2113" s="324" t="s">
        <v>3635</v>
      </c>
      <c r="D2113" s="327" t="s">
        <v>4</v>
      </c>
      <c r="E2113" s="329">
        <v>140.49</v>
      </c>
      <c r="F2113" s="329">
        <v>21.86</v>
      </c>
      <c r="G2113" s="329">
        <v>162.35</v>
      </c>
    </row>
    <row r="2114" spans="1:7">
      <c r="A2114" s="330" t="s">
        <v>3636</v>
      </c>
      <c r="B2114" s="331" t="s">
        <v>3637</v>
      </c>
      <c r="C2114" s="330"/>
      <c r="D2114" s="332"/>
      <c r="E2114" s="333"/>
      <c r="F2114" s="333"/>
      <c r="G2114" s="333"/>
    </row>
    <row r="2115" spans="1:7" ht="38.25">
      <c r="A2115" s="324" t="s">
        <v>3638</v>
      </c>
      <c r="B2115" s="325"/>
      <c r="C2115" s="324" t="s">
        <v>3639</v>
      </c>
      <c r="D2115" s="327" t="s">
        <v>4</v>
      </c>
      <c r="E2115" s="329">
        <v>398.9</v>
      </c>
      <c r="F2115" s="329">
        <v>63.33</v>
      </c>
      <c r="G2115" s="329">
        <v>462.23</v>
      </c>
    </row>
    <row r="2116" spans="1:7" ht="38.25">
      <c r="A2116" s="324" t="s">
        <v>3640</v>
      </c>
      <c r="B2116" s="325"/>
      <c r="C2116" s="324" t="s">
        <v>3641</v>
      </c>
      <c r="D2116" s="327" t="s">
        <v>4</v>
      </c>
      <c r="E2116" s="329">
        <v>345.41</v>
      </c>
      <c r="F2116" s="329">
        <v>63.33</v>
      </c>
      <c r="G2116" s="329">
        <v>408.74</v>
      </c>
    </row>
    <row r="2117" spans="1:7" ht="38.25">
      <c r="A2117" s="324" t="s">
        <v>3642</v>
      </c>
      <c r="B2117" s="325"/>
      <c r="C2117" s="324" t="s">
        <v>3643</v>
      </c>
      <c r="D2117" s="327" t="s">
        <v>4</v>
      </c>
      <c r="E2117" s="329">
        <v>452.75</v>
      </c>
      <c r="F2117" s="329">
        <v>63.33</v>
      </c>
      <c r="G2117" s="329">
        <v>516.08000000000004</v>
      </c>
    </row>
    <row r="2118" spans="1:7" ht="51">
      <c r="A2118" s="324" t="s">
        <v>3644</v>
      </c>
      <c r="B2118" s="325"/>
      <c r="C2118" s="324" t="s">
        <v>14690</v>
      </c>
      <c r="D2118" s="327" t="s">
        <v>4</v>
      </c>
      <c r="E2118" s="329">
        <v>328.79</v>
      </c>
      <c r="F2118" s="329">
        <v>63.33</v>
      </c>
      <c r="G2118" s="329">
        <v>392.12</v>
      </c>
    </row>
    <row r="2119" spans="1:7" ht="51">
      <c r="A2119" s="324" t="s">
        <v>3645</v>
      </c>
      <c r="B2119" s="325"/>
      <c r="C2119" s="324" t="s">
        <v>14691</v>
      </c>
      <c r="D2119" s="327" t="s">
        <v>4</v>
      </c>
      <c r="E2119" s="329">
        <v>538.02</v>
      </c>
      <c r="F2119" s="329">
        <v>63.33</v>
      </c>
      <c r="G2119" s="329">
        <v>601.35</v>
      </c>
    </row>
    <row r="2120" spans="1:7" ht="38.25">
      <c r="A2120" s="324" t="s">
        <v>3646</v>
      </c>
      <c r="B2120" s="325"/>
      <c r="C2120" s="324" t="s">
        <v>14692</v>
      </c>
      <c r="D2120" s="327" t="s">
        <v>197</v>
      </c>
      <c r="E2120" s="329">
        <v>25149.62</v>
      </c>
      <c r="F2120" s="329">
        <v>88.31</v>
      </c>
      <c r="G2120" s="329">
        <v>25237.93</v>
      </c>
    </row>
    <row r="2121" spans="1:7">
      <c r="A2121" s="334" t="s">
        <v>3647</v>
      </c>
      <c r="B2121" s="334" t="s">
        <v>13999</v>
      </c>
      <c r="C2121" s="335"/>
      <c r="D2121" s="336"/>
      <c r="E2121" s="337"/>
      <c r="F2121" s="337"/>
      <c r="G2121" s="337"/>
    </row>
    <row r="2122" spans="1:7">
      <c r="A2122" s="315" t="s">
        <v>3648</v>
      </c>
      <c r="B2122" s="315" t="s">
        <v>3649</v>
      </c>
      <c r="C2122" s="316"/>
      <c r="D2122" s="338"/>
      <c r="E2122" s="339"/>
      <c r="F2122" s="339"/>
      <c r="G2122" s="339"/>
    </row>
    <row r="2123" spans="1:7" ht="25.5">
      <c r="A2123" s="324" t="s">
        <v>3650</v>
      </c>
      <c r="B2123" s="325"/>
      <c r="C2123" s="324" t="s">
        <v>3651</v>
      </c>
      <c r="D2123" s="327" t="s">
        <v>47</v>
      </c>
      <c r="E2123" s="329">
        <v>3.74</v>
      </c>
      <c r="F2123" s="329">
        <v>19.18</v>
      </c>
      <c r="G2123" s="329">
        <v>22.92</v>
      </c>
    </row>
    <row r="2124" spans="1:7" ht="25.5">
      <c r="A2124" s="324" t="s">
        <v>3652</v>
      </c>
      <c r="B2124" s="325"/>
      <c r="C2124" s="324" t="s">
        <v>3653</v>
      </c>
      <c r="D2124" s="327" t="s">
        <v>47</v>
      </c>
      <c r="E2124" s="329">
        <v>5.47</v>
      </c>
      <c r="F2124" s="329">
        <v>23.01</v>
      </c>
      <c r="G2124" s="329">
        <v>28.48</v>
      </c>
    </row>
    <row r="2125" spans="1:7" ht="25.5">
      <c r="A2125" s="324" t="s">
        <v>3654</v>
      </c>
      <c r="B2125" s="325"/>
      <c r="C2125" s="324" t="s">
        <v>3655</v>
      </c>
      <c r="D2125" s="327" t="s">
        <v>47</v>
      </c>
      <c r="E2125" s="329">
        <v>7.47</v>
      </c>
      <c r="F2125" s="329">
        <v>26.84</v>
      </c>
      <c r="G2125" s="329">
        <v>34.31</v>
      </c>
    </row>
    <row r="2126" spans="1:7" ht="25.5">
      <c r="A2126" s="324" t="s">
        <v>3656</v>
      </c>
      <c r="B2126" s="325"/>
      <c r="C2126" s="324" t="s">
        <v>3657</v>
      </c>
      <c r="D2126" s="327" t="s">
        <v>47</v>
      </c>
      <c r="E2126" s="329">
        <v>8.42</v>
      </c>
      <c r="F2126" s="329">
        <v>30.67</v>
      </c>
      <c r="G2126" s="329">
        <v>39.090000000000003</v>
      </c>
    </row>
    <row r="2127" spans="1:7" ht="25.5">
      <c r="A2127" s="324" t="s">
        <v>3658</v>
      </c>
      <c r="B2127" s="325"/>
      <c r="C2127" s="324" t="s">
        <v>3659</v>
      </c>
      <c r="D2127" s="327" t="s">
        <v>47</v>
      </c>
      <c r="E2127" s="329">
        <v>10.74</v>
      </c>
      <c r="F2127" s="329">
        <v>34.51</v>
      </c>
      <c r="G2127" s="329">
        <v>45.25</v>
      </c>
    </row>
    <row r="2128" spans="1:7" ht="25.5">
      <c r="A2128" s="324" t="s">
        <v>3660</v>
      </c>
      <c r="B2128" s="325"/>
      <c r="C2128" s="324" t="s">
        <v>3661</v>
      </c>
      <c r="D2128" s="327" t="s">
        <v>47</v>
      </c>
      <c r="E2128" s="329">
        <v>19.170000000000002</v>
      </c>
      <c r="F2128" s="329">
        <v>38.340000000000003</v>
      </c>
      <c r="G2128" s="329">
        <v>57.51</v>
      </c>
    </row>
    <row r="2129" spans="1:7" ht="25.5">
      <c r="A2129" s="324" t="s">
        <v>3662</v>
      </c>
      <c r="B2129" s="325"/>
      <c r="C2129" s="324" t="s">
        <v>3663</v>
      </c>
      <c r="D2129" s="327" t="s">
        <v>47</v>
      </c>
      <c r="E2129" s="329">
        <v>27.24</v>
      </c>
      <c r="F2129" s="329">
        <v>42.17</v>
      </c>
      <c r="G2129" s="329">
        <v>69.41</v>
      </c>
    </row>
    <row r="2130" spans="1:7" ht="25.5">
      <c r="A2130" s="324" t="s">
        <v>3664</v>
      </c>
      <c r="B2130" s="325"/>
      <c r="C2130" s="324" t="s">
        <v>3665</v>
      </c>
      <c r="D2130" s="327" t="s">
        <v>47</v>
      </c>
      <c r="E2130" s="329">
        <v>39.369999999999997</v>
      </c>
      <c r="F2130" s="329">
        <v>49.84</v>
      </c>
      <c r="G2130" s="329">
        <v>89.21</v>
      </c>
    </row>
    <row r="2131" spans="1:7" ht="25.5">
      <c r="A2131" s="330" t="s">
        <v>3666</v>
      </c>
      <c r="B2131" s="331" t="s">
        <v>7110</v>
      </c>
      <c r="C2131" s="330"/>
      <c r="D2131" s="332"/>
      <c r="E2131" s="333"/>
      <c r="F2131" s="333"/>
      <c r="G2131" s="333"/>
    </row>
    <row r="2132" spans="1:7" ht="25.5">
      <c r="A2132" s="324" t="s">
        <v>3667</v>
      </c>
      <c r="B2132" s="325"/>
      <c r="C2132" s="324" t="s">
        <v>7111</v>
      </c>
      <c r="D2132" s="327" t="s">
        <v>47</v>
      </c>
      <c r="E2132" s="329">
        <v>6.36</v>
      </c>
      <c r="F2132" s="329">
        <v>23.01</v>
      </c>
      <c r="G2132" s="329">
        <v>29.37</v>
      </c>
    </row>
    <row r="2133" spans="1:7" ht="25.5">
      <c r="A2133" s="324" t="s">
        <v>3668</v>
      </c>
      <c r="B2133" s="325"/>
      <c r="C2133" s="324" t="s">
        <v>7112</v>
      </c>
      <c r="D2133" s="327" t="s">
        <v>47</v>
      </c>
      <c r="E2133" s="329">
        <v>7.6</v>
      </c>
      <c r="F2133" s="329">
        <v>26.84</v>
      </c>
      <c r="G2133" s="329">
        <v>34.44</v>
      </c>
    </row>
    <row r="2134" spans="1:7" ht="25.5">
      <c r="A2134" s="324" t="s">
        <v>3669</v>
      </c>
      <c r="B2134" s="325"/>
      <c r="C2134" s="324" t="s">
        <v>7113</v>
      </c>
      <c r="D2134" s="327" t="s">
        <v>47</v>
      </c>
      <c r="E2134" s="329">
        <v>11.83</v>
      </c>
      <c r="F2134" s="329">
        <v>30.67</v>
      </c>
      <c r="G2134" s="329">
        <v>42.5</v>
      </c>
    </row>
    <row r="2135" spans="1:7" ht="25.5">
      <c r="A2135" s="324" t="s">
        <v>3670</v>
      </c>
      <c r="B2135" s="325"/>
      <c r="C2135" s="324" t="s">
        <v>7114</v>
      </c>
      <c r="D2135" s="327" t="s">
        <v>47</v>
      </c>
      <c r="E2135" s="329">
        <v>14.53</v>
      </c>
      <c r="F2135" s="329">
        <v>34.51</v>
      </c>
      <c r="G2135" s="329">
        <v>49.04</v>
      </c>
    </row>
    <row r="2136" spans="1:7" ht="25.5">
      <c r="A2136" s="324" t="s">
        <v>3671</v>
      </c>
      <c r="B2136" s="325"/>
      <c r="C2136" s="324" t="s">
        <v>7115</v>
      </c>
      <c r="D2136" s="327" t="s">
        <v>47</v>
      </c>
      <c r="E2136" s="329">
        <v>17.399999999999999</v>
      </c>
      <c r="F2136" s="329">
        <v>38.340000000000003</v>
      </c>
      <c r="G2136" s="329">
        <v>55.74</v>
      </c>
    </row>
    <row r="2137" spans="1:7" ht="25.5">
      <c r="A2137" s="324" t="s">
        <v>3672</v>
      </c>
      <c r="B2137" s="325"/>
      <c r="C2137" s="324" t="s">
        <v>7116</v>
      </c>
      <c r="D2137" s="327" t="s">
        <v>47</v>
      </c>
      <c r="E2137" s="329">
        <v>30.08</v>
      </c>
      <c r="F2137" s="329">
        <v>46.01</v>
      </c>
      <c r="G2137" s="329">
        <v>76.09</v>
      </c>
    </row>
    <row r="2138" spans="1:7" ht="25.5">
      <c r="A2138" s="324" t="s">
        <v>3673</v>
      </c>
      <c r="B2138" s="325"/>
      <c r="C2138" s="324" t="s">
        <v>7117</v>
      </c>
      <c r="D2138" s="327" t="s">
        <v>47</v>
      </c>
      <c r="E2138" s="329">
        <v>35.99</v>
      </c>
      <c r="F2138" s="329">
        <v>57.52</v>
      </c>
      <c r="G2138" s="329">
        <v>93.51</v>
      </c>
    </row>
    <row r="2139" spans="1:7" ht="25.5">
      <c r="A2139" s="324" t="s">
        <v>3674</v>
      </c>
      <c r="B2139" s="325"/>
      <c r="C2139" s="324" t="s">
        <v>7118</v>
      </c>
      <c r="D2139" s="327" t="s">
        <v>47</v>
      </c>
      <c r="E2139" s="329">
        <v>53.3</v>
      </c>
      <c r="F2139" s="329">
        <v>69.010000000000005</v>
      </c>
      <c r="G2139" s="329">
        <v>122.31</v>
      </c>
    </row>
    <row r="2140" spans="1:7">
      <c r="A2140" s="330" t="s">
        <v>3675</v>
      </c>
      <c r="B2140" s="331" t="s">
        <v>7119</v>
      </c>
      <c r="C2140" s="330"/>
      <c r="D2140" s="332"/>
      <c r="E2140" s="333"/>
      <c r="F2140" s="333"/>
      <c r="G2140" s="333"/>
    </row>
    <row r="2141" spans="1:7" ht="25.5">
      <c r="A2141" s="324" t="s">
        <v>3676</v>
      </c>
      <c r="B2141" s="325"/>
      <c r="C2141" s="324" t="s">
        <v>7120</v>
      </c>
      <c r="D2141" s="327" t="s">
        <v>47</v>
      </c>
      <c r="E2141" s="329">
        <v>9.43</v>
      </c>
      <c r="F2141" s="329">
        <v>23.01</v>
      </c>
      <c r="G2141" s="329">
        <v>32.44</v>
      </c>
    </row>
    <row r="2142" spans="1:7" ht="25.5">
      <c r="A2142" s="324" t="s">
        <v>3677</v>
      </c>
      <c r="B2142" s="325"/>
      <c r="C2142" s="324" t="s">
        <v>7121</v>
      </c>
      <c r="D2142" s="327" t="s">
        <v>47</v>
      </c>
      <c r="E2142" s="329">
        <v>12.56</v>
      </c>
      <c r="F2142" s="329">
        <v>26.84</v>
      </c>
      <c r="G2142" s="329">
        <v>39.4</v>
      </c>
    </row>
    <row r="2143" spans="1:7" ht="25.5">
      <c r="A2143" s="324" t="s">
        <v>3678</v>
      </c>
      <c r="B2143" s="325"/>
      <c r="C2143" s="324" t="s">
        <v>7122</v>
      </c>
      <c r="D2143" s="327" t="s">
        <v>47</v>
      </c>
      <c r="E2143" s="329">
        <v>19.989999999999998</v>
      </c>
      <c r="F2143" s="329">
        <v>30.67</v>
      </c>
      <c r="G2143" s="329">
        <v>50.66</v>
      </c>
    </row>
    <row r="2144" spans="1:7" ht="25.5">
      <c r="A2144" s="324" t="s">
        <v>3679</v>
      </c>
      <c r="B2144" s="325"/>
      <c r="C2144" s="324" t="s">
        <v>7123</v>
      </c>
      <c r="D2144" s="327" t="s">
        <v>47</v>
      </c>
      <c r="E2144" s="329">
        <v>23.46</v>
      </c>
      <c r="F2144" s="329">
        <v>34.51</v>
      </c>
      <c r="G2144" s="329">
        <v>57.97</v>
      </c>
    </row>
    <row r="2145" spans="1:7" ht="25.5">
      <c r="A2145" s="324" t="s">
        <v>3680</v>
      </c>
      <c r="B2145" s="325"/>
      <c r="C2145" s="324" t="s">
        <v>7124</v>
      </c>
      <c r="D2145" s="327" t="s">
        <v>47</v>
      </c>
      <c r="E2145" s="329">
        <v>31.19</v>
      </c>
      <c r="F2145" s="329">
        <v>38.340000000000003</v>
      </c>
      <c r="G2145" s="329">
        <v>69.53</v>
      </c>
    </row>
    <row r="2146" spans="1:7" ht="25.5">
      <c r="A2146" s="324" t="s">
        <v>3681</v>
      </c>
      <c r="B2146" s="325"/>
      <c r="C2146" s="324" t="s">
        <v>7125</v>
      </c>
      <c r="D2146" s="327" t="s">
        <v>47</v>
      </c>
      <c r="E2146" s="329">
        <v>43.37</v>
      </c>
      <c r="F2146" s="329">
        <v>46.01</v>
      </c>
      <c r="G2146" s="329">
        <v>89.38</v>
      </c>
    </row>
    <row r="2147" spans="1:7" ht="25.5">
      <c r="A2147" s="324" t="s">
        <v>3682</v>
      </c>
      <c r="B2147" s="325"/>
      <c r="C2147" s="324" t="s">
        <v>7126</v>
      </c>
      <c r="D2147" s="327" t="s">
        <v>47</v>
      </c>
      <c r="E2147" s="329">
        <v>53.39</v>
      </c>
      <c r="F2147" s="329">
        <v>57.52</v>
      </c>
      <c r="G2147" s="329">
        <v>110.91</v>
      </c>
    </row>
    <row r="2148" spans="1:7" ht="25.5">
      <c r="A2148" s="324" t="s">
        <v>3683</v>
      </c>
      <c r="B2148" s="325"/>
      <c r="C2148" s="324" t="s">
        <v>7127</v>
      </c>
      <c r="D2148" s="327" t="s">
        <v>47</v>
      </c>
      <c r="E2148" s="329">
        <v>74.78</v>
      </c>
      <c r="F2148" s="329">
        <v>69.010000000000005</v>
      </c>
      <c r="G2148" s="329">
        <v>143.79</v>
      </c>
    </row>
    <row r="2149" spans="1:7">
      <c r="A2149" s="330" t="s">
        <v>3684</v>
      </c>
      <c r="B2149" s="331" t="s">
        <v>7128</v>
      </c>
      <c r="C2149" s="330"/>
      <c r="D2149" s="332"/>
      <c r="E2149" s="333"/>
      <c r="F2149" s="333"/>
      <c r="G2149" s="333"/>
    </row>
    <row r="2150" spans="1:7" ht="25.5">
      <c r="A2150" s="324" t="s">
        <v>3685</v>
      </c>
      <c r="B2150" s="325"/>
      <c r="C2150" s="324" t="s">
        <v>7129</v>
      </c>
      <c r="D2150" s="327" t="s">
        <v>47</v>
      </c>
      <c r="E2150" s="329">
        <v>10.47</v>
      </c>
      <c r="F2150" s="329">
        <v>19.18</v>
      </c>
      <c r="G2150" s="329">
        <v>29.65</v>
      </c>
    </row>
    <row r="2151" spans="1:7" ht="25.5">
      <c r="A2151" s="324" t="s">
        <v>3686</v>
      </c>
      <c r="B2151" s="325"/>
      <c r="C2151" s="324" t="s">
        <v>7130</v>
      </c>
      <c r="D2151" s="327" t="s">
        <v>47</v>
      </c>
      <c r="E2151" s="329">
        <v>12.55</v>
      </c>
      <c r="F2151" s="329">
        <v>23.01</v>
      </c>
      <c r="G2151" s="329">
        <v>35.56</v>
      </c>
    </row>
    <row r="2152" spans="1:7" ht="25.5">
      <c r="A2152" s="324" t="s">
        <v>3687</v>
      </c>
      <c r="B2152" s="325"/>
      <c r="C2152" s="324" t="s">
        <v>7131</v>
      </c>
      <c r="D2152" s="327" t="s">
        <v>47</v>
      </c>
      <c r="E2152" s="329">
        <v>15.99</v>
      </c>
      <c r="F2152" s="329">
        <v>26.84</v>
      </c>
      <c r="G2152" s="329">
        <v>42.83</v>
      </c>
    </row>
    <row r="2153" spans="1:7" ht="25.5">
      <c r="A2153" s="324" t="s">
        <v>3688</v>
      </c>
      <c r="B2153" s="325"/>
      <c r="C2153" s="324" t="s">
        <v>7132</v>
      </c>
      <c r="D2153" s="327" t="s">
        <v>47</v>
      </c>
      <c r="E2153" s="329">
        <v>23.55</v>
      </c>
      <c r="F2153" s="329">
        <v>30.67</v>
      </c>
      <c r="G2153" s="329">
        <v>54.22</v>
      </c>
    </row>
    <row r="2154" spans="1:7" ht="25.5">
      <c r="A2154" s="324" t="s">
        <v>3689</v>
      </c>
      <c r="B2154" s="325"/>
      <c r="C2154" s="324" t="s">
        <v>7133</v>
      </c>
      <c r="D2154" s="327" t="s">
        <v>47</v>
      </c>
      <c r="E2154" s="329">
        <v>28.33</v>
      </c>
      <c r="F2154" s="329">
        <v>34.51</v>
      </c>
      <c r="G2154" s="329">
        <v>62.84</v>
      </c>
    </row>
    <row r="2155" spans="1:7" ht="25.5">
      <c r="A2155" s="324" t="s">
        <v>3690</v>
      </c>
      <c r="B2155" s="325"/>
      <c r="C2155" s="324" t="s">
        <v>7134</v>
      </c>
      <c r="D2155" s="327" t="s">
        <v>47</v>
      </c>
      <c r="E2155" s="329">
        <v>35.6</v>
      </c>
      <c r="F2155" s="329">
        <v>38.340000000000003</v>
      </c>
      <c r="G2155" s="329">
        <v>73.94</v>
      </c>
    </row>
    <row r="2156" spans="1:7" ht="25.5">
      <c r="A2156" s="324" t="s">
        <v>3691</v>
      </c>
      <c r="B2156" s="325"/>
      <c r="C2156" s="324" t="s">
        <v>7135</v>
      </c>
      <c r="D2156" s="327" t="s">
        <v>47</v>
      </c>
      <c r="E2156" s="329">
        <v>50.76</v>
      </c>
      <c r="F2156" s="329">
        <v>46.01</v>
      </c>
      <c r="G2156" s="329">
        <v>96.77</v>
      </c>
    </row>
    <row r="2157" spans="1:7" ht="25.5">
      <c r="A2157" s="324" t="s">
        <v>3692</v>
      </c>
      <c r="B2157" s="325"/>
      <c r="C2157" s="324" t="s">
        <v>7136</v>
      </c>
      <c r="D2157" s="327" t="s">
        <v>47</v>
      </c>
      <c r="E2157" s="329">
        <v>60.36</v>
      </c>
      <c r="F2157" s="329">
        <v>57.52</v>
      </c>
      <c r="G2157" s="329">
        <v>117.88</v>
      </c>
    </row>
    <row r="2158" spans="1:7" ht="25.5">
      <c r="A2158" s="324" t="s">
        <v>3693</v>
      </c>
      <c r="B2158" s="325"/>
      <c r="C2158" s="324" t="s">
        <v>7137</v>
      </c>
      <c r="D2158" s="327" t="s">
        <v>47</v>
      </c>
      <c r="E2158" s="329">
        <v>77.430000000000007</v>
      </c>
      <c r="F2158" s="329">
        <v>69.010000000000005</v>
      </c>
      <c r="G2158" s="329">
        <v>146.44</v>
      </c>
    </row>
    <row r="2159" spans="1:7" ht="25.5">
      <c r="A2159" s="330" t="s">
        <v>3694</v>
      </c>
      <c r="B2159" s="331" t="s">
        <v>3695</v>
      </c>
      <c r="C2159" s="330"/>
      <c r="D2159" s="332"/>
      <c r="E2159" s="333"/>
      <c r="F2159" s="333"/>
      <c r="G2159" s="333"/>
    </row>
    <row r="2160" spans="1:7" ht="25.5">
      <c r="A2160" s="324" t="s">
        <v>3696</v>
      </c>
      <c r="B2160" s="325"/>
      <c r="C2160" s="324" t="s">
        <v>3697</v>
      </c>
      <c r="D2160" s="327" t="s">
        <v>197</v>
      </c>
      <c r="E2160" s="329">
        <v>5.0999999999999996</v>
      </c>
      <c r="F2160" s="329">
        <v>9.59</v>
      </c>
      <c r="G2160" s="329">
        <v>14.69</v>
      </c>
    </row>
    <row r="2161" spans="1:7" ht="25.5">
      <c r="A2161" s="324" t="s">
        <v>3698</v>
      </c>
      <c r="B2161" s="325"/>
      <c r="C2161" s="324" t="s">
        <v>3699</v>
      </c>
      <c r="D2161" s="327" t="s">
        <v>47</v>
      </c>
      <c r="E2161" s="329">
        <v>3.36</v>
      </c>
      <c r="F2161" s="329">
        <v>1.92</v>
      </c>
      <c r="G2161" s="329">
        <v>5.28</v>
      </c>
    </row>
    <row r="2162" spans="1:7">
      <c r="A2162" s="324" t="s">
        <v>3700</v>
      </c>
      <c r="B2162" s="325"/>
      <c r="C2162" s="324" t="s">
        <v>3701</v>
      </c>
      <c r="D2162" s="327" t="s">
        <v>4</v>
      </c>
      <c r="E2162" s="329">
        <v>0.56000000000000005</v>
      </c>
      <c r="F2162" s="329">
        <v>5.75</v>
      </c>
      <c r="G2162" s="329">
        <v>6.31</v>
      </c>
    </row>
    <row r="2163" spans="1:7">
      <c r="A2163" s="324" t="s">
        <v>3702</v>
      </c>
      <c r="B2163" s="325"/>
      <c r="C2163" s="324" t="s">
        <v>3703</v>
      </c>
      <c r="D2163" s="327" t="s">
        <v>4</v>
      </c>
      <c r="E2163" s="329">
        <v>1.42</v>
      </c>
      <c r="F2163" s="329">
        <v>6.89</v>
      </c>
      <c r="G2163" s="329">
        <v>8.31</v>
      </c>
    </row>
    <row r="2164" spans="1:7">
      <c r="A2164" s="324" t="s">
        <v>3704</v>
      </c>
      <c r="B2164" s="325"/>
      <c r="C2164" s="324" t="s">
        <v>3705</v>
      </c>
      <c r="D2164" s="327" t="s">
        <v>4</v>
      </c>
      <c r="E2164" s="329">
        <v>1.23</v>
      </c>
      <c r="F2164" s="329">
        <v>6.89</v>
      </c>
      <c r="G2164" s="329">
        <v>8.1199999999999992</v>
      </c>
    </row>
    <row r="2165" spans="1:7">
      <c r="A2165" s="324" t="s">
        <v>3706</v>
      </c>
      <c r="B2165" s="325"/>
      <c r="C2165" s="324" t="s">
        <v>3707</v>
      </c>
      <c r="D2165" s="327" t="s">
        <v>4</v>
      </c>
      <c r="E2165" s="329">
        <v>1.26</v>
      </c>
      <c r="F2165" s="329">
        <v>5.75</v>
      </c>
      <c r="G2165" s="329">
        <v>7.01</v>
      </c>
    </row>
    <row r="2166" spans="1:7" ht="25.5">
      <c r="A2166" s="324" t="s">
        <v>14000</v>
      </c>
      <c r="B2166" s="325"/>
      <c r="C2166" s="324" t="s">
        <v>14001</v>
      </c>
      <c r="D2166" s="327" t="s">
        <v>47</v>
      </c>
      <c r="E2166" s="329">
        <v>3.13</v>
      </c>
      <c r="F2166" s="329">
        <v>11.5</v>
      </c>
      <c r="G2166" s="329">
        <v>14.63</v>
      </c>
    </row>
    <row r="2167" spans="1:7" ht="25.5">
      <c r="A2167" s="324" t="s">
        <v>3708</v>
      </c>
      <c r="B2167" s="325"/>
      <c r="C2167" s="324" t="s">
        <v>3709</v>
      </c>
      <c r="D2167" s="327" t="s">
        <v>47</v>
      </c>
      <c r="E2167" s="329">
        <v>5.14</v>
      </c>
      <c r="F2167" s="329">
        <v>5.39</v>
      </c>
      <c r="G2167" s="329">
        <v>10.53</v>
      </c>
    </row>
    <row r="2168" spans="1:7" ht="25.5">
      <c r="A2168" s="324" t="s">
        <v>3710</v>
      </c>
      <c r="B2168" s="325"/>
      <c r="C2168" s="324" t="s">
        <v>3711</v>
      </c>
      <c r="D2168" s="327" t="s">
        <v>47</v>
      </c>
      <c r="E2168" s="329">
        <v>2.39</v>
      </c>
      <c r="F2168" s="329">
        <v>5.39</v>
      </c>
      <c r="G2168" s="329">
        <v>7.78</v>
      </c>
    </row>
    <row r="2169" spans="1:7" ht="25.5">
      <c r="A2169" s="324" t="s">
        <v>3712</v>
      </c>
      <c r="B2169" s="325"/>
      <c r="C2169" s="324" t="s">
        <v>3713</v>
      </c>
      <c r="D2169" s="327" t="s">
        <v>47</v>
      </c>
      <c r="E2169" s="329">
        <v>3.82</v>
      </c>
      <c r="F2169" s="329">
        <v>5.39</v>
      </c>
      <c r="G2169" s="329">
        <v>9.2100000000000009</v>
      </c>
    </row>
    <row r="2170" spans="1:7" ht="25.5">
      <c r="A2170" s="324" t="s">
        <v>3714</v>
      </c>
      <c r="B2170" s="325"/>
      <c r="C2170" s="324" t="s">
        <v>14245</v>
      </c>
      <c r="D2170" s="327" t="s">
        <v>47</v>
      </c>
      <c r="E2170" s="329">
        <v>16.13</v>
      </c>
      <c r="F2170" s="329">
        <v>9.59</v>
      </c>
      <c r="G2170" s="329">
        <v>25.72</v>
      </c>
    </row>
    <row r="2171" spans="1:7" ht="25.5">
      <c r="A2171" s="324" t="s">
        <v>3715</v>
      </c>
      <c r="B2171" s="325"/>
      <c r="C2171" s="324" t="s">
        <v>14246</v>
      </c>
      <c r="D2171" s="327" t="s">
        <v>47</v>
      </c>
      <c r="E2171" s="329">
        <v>27.83</v>
      </c>
      <c r="F2171" s="329">
        <v>9.59</v>
      </c>
      <c r="G2171" s="329">
        <v>37.42</v>
      </c>
    </row>
    <row r="2172" spans="1:7">
      <c r="A2172" s="324" t="s">
        <v>3716</v>
      </c>
      <c r="B2172" s="325"/>
      <c r="C2172" s="324" t="s">
        <v>3717</v>
      </c>
      <c r="D2172" s="327" t="s">
        <v>47</v>
      </c>
      <c r="E2172" s="329">
        <v>21.32</v>
      </c>
      <c r="F2172" s="329">
        <v>9.59</v>
      </c>
      <c r="G2172" s="329">
        <v>30.91</v>
      </c>
    </row>
    <row r="2173" spans="1:7" ht="38.25">
      <c r="A2173" s="324" t="s">
        <v>3718</v>
      </c>
      <c r="B2173" s="325"/>
      <c r="C2173" s="324" t="s">
        <v>3719</v>
      </c>
      <c r="D2173" s="327" t="s">
        <v>47</v>
      </c>
      <c r="E2173" s="329">
        <v>47.15</v>
      </c>
      <c r="F2173" s="329">
        <v>11.5</v>
      </c>
      <c r="G2173" s="329">
        <v>58.65</v>
      </c>
    </row>
    <row r="2174" spans="1:7" ht="38.25">
      <c r="A2174" s="324" t="s">
        <v>3720</v>
      </c>
      <c r="B2174" s="325"/>
      <c r="C2174" s="324" t="s">
        <v>3721</v>
      </c>
      <c r="D2174" s="327" t="s">
        <v>47</v>
      </c>
      <c r="E2174" s="329">
        <v>67.650000000000006</v>
      </c>
      <c r="F2174" s="329">
        <v>13.42</v>
      </c>
      <c r="G2174" s="329">
        <v>81.069999999999993</v>
      </c>
    </row>
    <row r="2175" spans="1:7" ht="38.25">
      <c r="A2175" s="324" t="s">
        <v>3722</v>
      </c>
      <c r="B2175" s="325"/>
      <c r="C2175" s="324" t="s">
        <v>3723</v>
      </c>
      <c r="D2175" s="327" t="s">
        <v>47</v>
      </c>
      <c r="E2175" s="329">
        <v>86.83</v>
      </c>
      <c r="F2175" s="329">
        <v>15.33</v>
      </c>
      <c r="G2175" s="329">
        <v>102.16</v>
      </c>
    </row>
    <row r="2176" spans="1:7" ht="25.5">
      <c r="A2176" s="324" t="s">
        <v>3724</v>
      </c>
      <c r="B2176" s="325"/>
      <c r="C2176" s="324" t="s">
        <v>3725</v>
      </c>
      <c r="D2176" s="327" t="s">
        <v>4</v>
      </c>
      <c r="E2176" s="329">
        <v>7.04</v>
      </c>
      <c r="F2176" s="329">
        <v>1.56</v>
      </c>
      <c r="G2176" s="329">
        <v>8.6</v>
      </c>
    </row>
    <row r="2177" spans="1:7" ht="25.5">
      <c r="A2177" s="324" t="s">
        <v>3726</v>
      </c>
      <c r="B2177" s="325"/>
      <c r="C2177" s="324" t="s">
        <v>3727</v>
      </c>
      <c r="D2177" s="327" t="s">
        <v>4</v>
      </c>
      <c r="E2177" s="329">
        <v>7.88</v>
      </c>
      <c r="F2177" s="329">
        <v>1.56</v>
      </c>
      <c r="G2177" s="329">
        <v>9.44</v>
      </c>
    </row>
    <row r="2178" spans="1:7" ht="25.5">
      <c r="A2178" s="324" t="s">
        <v>3728</v>
      </c>
      <c r="B2178" s="325"/>
      <c r="C2178" s="324" t="s">
        <v>3729</v>
      </c>
      <c r="D2178" s="327" t="s">
        <v>4</v>
      </c>
      <c r="E2178" s="329">
        <v>7.47</v>
      </c>
      <c r="F2178" s="329">
        <v>1.56</v>
      </c>
      <c r="G2178" s="329">
        <v>9.0299999999999994</v>
      </c>
    </row>
    <row r="2179" spans="1:7" ht="25.5">
      <c r="A2179" s="330" t="s">
        <v>3730</v>
      </c>
      <c r="B2179" s="331" t="s">
        <v>3731</v>
      </c>
      <c r="C2179" s="330"/>
      <c r="D2179" s="332"/>
      <c r="E2179" s="333"/>
      <c r="F2179" s="333"/>
      <c r="G2179" s="333"/>
    </row>
    <row r="2180" spans="1:7" ht="25.5">
      <c r="A2180" s="324" t="s">
        <v>3732</v>
      </c>
      <c r="B2180" s="325"/>
      <c r="C2180" s="324" t="s">
        <v>3733</v>
      </c>
      <c r="D2180" s="327" t="s">
        <v>47</v>
      </c>
      <c r="E2180" s="329">
        <v>26.6</v>
      </c>
      <c r="F2180" s="329">
        <v>11.5</v>
      </c>
      <c r="G2180" s="329">
        <v>38.1</v>
      </c>
    </row>
    <row r="2181" spans="1:7" ht="25.5">
      <c r="A2181" s="324" t="s">
        <v>3734</v>
      </c>
      <c r="B2181" s="325"/>
      <c r="C2181" s="324" t="s">
        <v>3735</v>
      </c>
      <c r="D2181" s="327" t="s">
        <v>47</v>
      </c>
      <c r="E2181" s="329">
        <v>35.04</v>
      </c>
      <c r="F2181" s="329">
        <v>11.5</v>
      </c>
      <c r="G2181" s="329">
        <v>46.54</v>
      </c>
    </row>
    <row r="2182" spans="1:7" ht="38.25">
      <c r="A2182" s="324" t="s">
        <v>3736</v>
      </c>
      <c r="B2182" s="325"/>
      <c r="C2182" s="324" t="s">
        <v>3737</v>
      </c>
      <c r="D2182" s="327" t="s">
        <v>4</v>
      </c>
      <c r="E2182" s="329">
        <v>35.19</v>
      </c>
      <c r="F2182" s="329">
        <v>11.88</v>
      </c>
      <c r="G2182" s="329">
        <v>47.07</v>
      </c>
    </row>
    <row r="2183" spans="1:7" ht="38.25">
      <c r="A2183" s="324" t="s">
        <v>3738</v>
      </c>
      <c r="B2183" s="325"/>
      <c r="C2183" s="324" t="s">
        <v>3739</v>
      </c>
      <c r="D2183" s="327" t="s">
        <v>4</v>
      </c>
      <c r="E2183" s="329">
        <v>91.65</v>
      </c>
      <c r="F2183" s="329">
        <v>23.01</v>
      </c>
      <c r="G2183" s="329">
        <v>114.66</v>
      </c>
    </row>
    <row r="2184" spans="1:7" ht="38.25">
      <c r="A2184" s="324" t="s">
        <v>3740</v>
      </c>
      <c r="B2184" s="325"/>
      <c r="C2184" s="324" t="s">
        <v>3741</v>
      </c>
      <c r="D2184" s="327" t="s">
        <v>4</v>
      </c>
      <c r="E2184" s="329">
        <v>129.71</v>
      </c>
      <c r="F2184" s="329">
        <v>23.01</v>
      </c>
      <c r="G2184" s="329">
        <v>152.72</v>
      </c>
    </row>
    <row r="2185" spans="1:7" ht="25.5">
      <c r="A2185" s="324" t="s">
        <v>3742</v>
      </c>
      <c r="B2185" s="325"/>
      <c r="C2185" s="324" t="s">
        <v>3743</v>
      </c>
      <c r="D2185" s="327" t="s">
        <v>4</v>
      </c>
      <c r="E2185" s="329">
        <v>105.93</v>
      </c>
      <c r="F2185" s="329">
        <v>7.31</v>
      </c>
      <c r="G2185" s="329">
        <v>113.24</v>
      </c>
    </row>
    <row r="2186" spans="1:7" ht="25.5">
      <c r="A2186" s="324" t="s">
        <v>3744</v>
      </c>
      <c r="B2186" s="325"/>
      <c r="C2186" s="324" t="s">
        <v>3745</v>
      </c>
      <c r="D2186" s="327" t="s">
        <v>4</v>
      </c>
      <c r="E2186" s="329">
        <v>114.6</v>
      </c>
      <c r="F2186" s="329">
        <v>7.31</v>
      </c>
      <c r="G2186" s="329">
        <v>121.91</v>
      </c>
    </row>
    <row r="2187" spans="1:7" ht="25.5">
      <c r="A2187" s="324" t="s">
        <v>3746</v>
      </c>
      <c r="B2187" s="325"/>
      <c r="C2187" s="324" t="s">
        <v>3747</v>
      </c>
      <c r="D2187" s="327" t="s">
        <v>4</v>
      </c>
      <c r="E2187" s="329">
        <v>254.98</v>
      </c>
      <c r="F2187" s="329">
        <v>7.31</v>
      </c>
      <c r="G2187" s="329">
        <v>262.29000000000002</v>
      </c>
    </row>
    <row r="2188" spans="1:7" ht="25.5">
      <c r="A2188" s="324" t="s">
        <v>3748</v>
      </c>
      <c r="B2188" s="325"/>
      <c r="C2188" s="324" t="s">
        <v>3749</v>
      </c>
      <c r="D2188" s="327" t="s">
        <v>4</v>
      </c>
      <c r="E2188" s="329">
        <v>8.35</v>
      </c>
      <c r="F2188" s="329">
        <v>0.78</v>
      </c>
      <c r="G2188" s="329">
        <v>9.1300000000000008</v>
      </c>
    </row>
    <row r="2189" spans="1:7" ht="25.5">
      <c r="A2189" s="330" t="s">
        <v>3750</v>
      </c>
      <c r="B2189" s="331" t="s">
        <v>3751</v>
      </c>
      <c r="C2189" s="330"/>
      <c r="D2189" s="332"/>
      <c r="E2189" s="333"/>
      <c r="F2189" s="333"/>
      <c r="G2189" s="333"/>
    </row>
    <row r="2190" spans="1:7" ht="38.25">
      <c r="A2190" s="324" t="s">
        <v>3752</v>
      </c>
      <c r="B2190" s="325"/>
      <c r="C2190" s="324" t="s">
        <v>3753</v>
      </c>
      <c r="D2190" s="327" t="s">
        <v>47</v>
      </c>
      <c r="E2190" s="329">
        <v>119.56</v>
      </c>
      <c r="F2190" s="329">
        <v>11.5</v>
      </c>
      <c r="G2190" s="329">
        <v>131.06</v>
      </c>
    </row>
    <row r="2191" spans="1:7" ht="38.25">
      <c r="A2191" s="324" t="s">
        <v>3754</v>
      </c>
      <c r="B2191" s="325"/>
      <c r="C2191" s="324" t="s">
        <v>3755</v>
      </c>
      <c r="D2191" s="327" t="s">
        <v>47</v>
      </c>
      <c r="E2191" s="329">
        <v>131.43</v>
      </c>
      <c r="F2191" s="329">
        <v>11.5</v>
      </c>
      <c r="G2191" s="329">
        <v>142.93</v>
      </c>
    </row>
    <row r="2192" spans="1:7" ht="38.25">
      <c r="A2192" s="324" t="s">
        <v>3756</v>
      </c>
      <c r="B2192" s="325"/>
      <c r="C2192" s="324" t="s">
        <v>3757</v>
      </c>
      <c r="D2192" s="327" t="s">
        <v>47</v>
      </c>
      <c r="E2192" s="329">
        <v>155.13</v>
      </c>
      <c r="F2192" s="329">
        <v>11.5</v>
      </c>
      <c r="G2192" s="329">
        <v>166.63</v>
      </c>
    </row>
    <row r="2193" spans="1:7" ht="38.25">
      <c r="A2193" s="324" t="s">
        <v>3758</v>
      </c>
      <c r="B2193" s="325"/>
      <c r="C2193" s="324" t="s">
        <v>3759</v>
      </c>
      <c r="D2193" s="327" t="s">
        <v>47</v>
      </c>
      <c r="E2193" s="329">
        <v>144.18</v>
      </c>
      <c r="F2193" s="329">
        <v>11.5</v>
      </c>
      <c r="G2193" s="329">
        <v>155.68</v>
      </c>
    </row>
    <row r="2194" spans="1:7" ht="38.25">
      <c r="A2194" s="324" t="s">
        <v>3760</v>
      </c>
      <c r="B2194" s="325"/>
      <c r="C2194" s="324" t="s">
        <v>3761</v>
      </c>
      <c r="D2194" s="327" t="s">
        <v>47</v>
      </c>
      <c r="E2194" s="329">
        <v>180.3</v>
      </c>
      <c r="F2194" s="329">
        <v>11.5</v>
      </c>
      <c r="G2194" s="329">
        <v>191.8</v>
      </c>
    </row>
    <row r="2195" spans="1:7" ht="25.5">
      <c r="A2195" s="330" t="s">
        <v>3762</v>
      </c>
      <c r="B2195" s="331" t="s">
        <v>3763</v>
      </c>
      <c r="C2195" s="330"/>
      <c r="D2195" s="332"/>
      <c r="E2195" s="333"/>
      <c r="F2195" s="333"/>
      <c r="G2195" s="333"/>
    </row>
    <row r="2196" spans="1:7" ht="25.5">
      <c r="A2196" s="324" t="s">
        <v>3764</v>
      </c>
      <c r="B2196" s="325"/>
      <c r="C2196" s="324" t="s">
        <v>3765</v>
      </c>
      <c r="D2196" s="327" t="s">
        <v>47</v>
      </c>
      <c r="E2196" s="329">
        <v>6.39</v>
      </c>
      <c r="F2196" s="329">
        <v>1.54</v>
      </c>
      <c r="G2196" s="329">
        <v>7.93</v>
      </c>
    </row>
    <row r="2197" spans="1:7" ht="25.5">
      <c r="A2197" s="324" t="s">
        <v>3766</v>
      </c>
      <c r="B2197" s="325"/>
      <c r="C2197" s="324" t="s">
        <v>3767</v>
      </c>
      <c r="D2197" s="327" t="s">
        <v>47</v>
      </c>
      <c r="E2197" s="329">
        <v>7.56</v>
      </c>
      <c r="F2197" s="329">
        <v>1.54</v>
      </c>
      <c r="G2197" s="329">
        <v>9.1</v>
      </c>
    </row>
    <row r="2198" spans="1:7" ht="25.5">
      <c r="A2198" s="324" t="s">
        <v>3768</v>
      </c>
      <c r="B2198" s="325"/>
      <c r="C2198" s="324" t="s">
        <v>3769</v>
      </c>
      <c r="D2198" s="327" t="s">
        <v>47</v>
      </c>
      <c r="E2198" s="329">
        <v>8.1300000000000008</v>
      </c>
      <c r="F2198" s="329">
        <v>1.54</v>
      </c>
      <c r="G2198" s="329">
        <v>9.67</v>
      </c>
    </row>
    <row r="2199" spans="1:7" ht="25.5">
      <c r="A2199" s="324" t="s">
        <v>3770</v>
      </c>
      <c r="B2199" s="325"/>
      <c r="C2199" s="324" t="s">
        <v>3771</v>
      </c>
      <c r="D2199" s="327" t="s">
        <v>47</v>
      </c>
      <c r="E2199" s="329">
        <v>11.63</v>
      </c>
      <c r="F2199" s="329">
        <v>1.54</v>
      </c>
      <c r="G2199" s="329">
        <v>13.17</v>
      </c>
    </row>
    <row r="2200" spans="1:7" ht="25.5">
      <c r="A2200" s="324" t="s">
        <v>3772</v>
      </c>
      <c r="B2200" s="325"/>
      <c r="C2200" s="324" t="s">
        <v>3773</v>
      </c>
      <c r="D2200" s="327" t="s">
        <v>47</v>
      </c>
      <c r="E2200" s="329">
        <v>17.329999999999998</v>
      </c>
      <c r="F2200" s="329">
        <v>1.54</v>
      </c>
      <c r="G2200" s="329">
        <v>18.87</v>
      </c>
    </row>
    <row r="2201" spans="1:7" ht="25.5">
      <c r="A2201" s="324" t="s">
        <v>3774</v>
      </c>
      <c r="B2201" s="325"/>
      <c r="C2201" s="324" t="s">
        <v>3775</v>
      </c>
      <c r="D2201" s="327" t="s">
        <v>47</v>
      </c>
      <c r="E2201" s="329">
        <v>29.24</v>
      </c>
      <c r="F2201" s="329">
        <v>1.54</v>
      </c>
      <c r="G2201" s="329">
        <v>30.78</v>
      </c>
    </row>
    <row r="2202" spans="1:7" ht="25.5">
      <c r="A2202" s="324" t="s">
        <v>3776</v>
      </c>
      <c r="B2202" s="325"/>
      <c r="C2202" s="324" t="s">
        <v>3777</v>
      </c>
      <c r="D2202" s="327" t="s">
        <v>47</v>
      </c>
      <c r="E2202" s="329">
        <v>44.45</v>
      </c>
      <c r="F2202" s="329">
        <v>1.54</v>
      </c>
      <c r="G2202" s="329">
        <v>45.99</v>
      </c>
    </row>
    <row r="2203" spans="1:7" ht="25.5">
      <c r="A2203" s="330" t="s">
        <v>3778</v>
      </c>
      <c r="B2203" s="331" t="s">
        <v>3779</v>
      </c>
      <c r="C2203" s="330"/>
      <c r="D2203" s="332"/>
      <c r="E2203" s="333"/>
      <c r="F2203" s="333"/>
      <c r="G2203" s="333"/>
    </row>
    <row r="2204" spans="1:7" ht="25.5">
      <c r="A2204" s="324" t="s">
        <v>3780</v>
      </c>
      <c r="B2204" s="325"/>
      <c r="C2204" s="324" t="s">
        <v>3781</v>
      </c>
      <c r="D2204" s="327" t="s">
        <v>47</v>
      </c>
      <c r="E2204" s="329">
        <v>6.34</v>
      </c>
      <c r="F2204" s="329">
        <v>13.49</v>
      </c>
      <c r="G2204" s="329">
        <v>19.829999999999998</v>
      </c>
    </row>
    <row r="2205" spans="1:7" ht="25.5">
      <c r="A2205" s="324" t="s">
        <v>3782</v>
      </c>
      <c r="B2205" s="325"/>
      <c r="C2205" s="324" t="s">
        <v>3783</v>
      </c>
      <c r="D2205" s="327" t="s">
        <v>47</v>
      </c>
      <c r="E2205" s="329">
        <v>8.61</v>
      </c>
      <c r="F2205" s="329">
        <v>13.49</v>
      </c>
      <c r="G2205" s="329">
        <v>22.1</v>
      </c>
    </row>
    <row r="2206" spans="1:7" ht="25.5">
      <c r="A2206" s="324" t="s">
        <v>3784</v>
      </c>
      <c r="B2206" s="325"/>
      <c r="C2206" s="324" t="s">
        <v>3785</v>
      </c>
      <c r="D2206" s="327" t="s">
        <v>47</v>
      </c>
      <c r="E2206" s="329">
        <v>18.66</v>
      </c>
      <c r="F2206" s="329">
        <v>13.49</v>
      </c>
      <c r="G2206" s="329">
        <v>32.15</v>
      </c>
    </row>
    <row r="2207" spans="1:7">
      <c r="A2207" s="324" t="s">
        <v>3786</v>
      </c>
      <c r="B2207" s="325"/>
      <c r="C2207" s="324" t="s">
        <v>3787</v>
      </c>
      <c r="D2207" s="327" t="s">
        <v>4</v>
      </c>
      <c r="E2207" s="329">
        <v>8.66</v>
      </c>
      <c r="F2207" s="329">
        <v>2.6</v>
      </c>
      <c r="G2207" s="329">
        <v>11.26</v>
      </c>
    </row>
    <row r="2208" spans="1:7">
      <c r="A2208" s="324" t="s">
        <v>3788</v>
      </c>
      <c r="B2208" s="325"/>
      <c r="C2208" s="324" t="s">
        <v>3789</v>
      </c>
      <c r="D2208" s="327" t="s">
        <v>4</v>
      </c>
      <c r="E2208" s="329">
        <v>13.46</v>
      </c>
      <c r="F2208" s="329">
        <v>2.6</v>
      </c>
      <c r="G2208" s="329">
        <v>16.059999999999999</v>
      </c>
    </row>
    <row r="2209" spans="1:7">
      <c r="A2209" s="324" t="s">
        <v>3790</v>
      </c>
      <c r="B2209" s="325"/>
      <c r="C2209" s="324" t="s">
        <v>3791</v>
      </c>
      <c r="D2209" s="327" t="s">
        <v>4</v>
      </c>
      <c r="E2209" s="329">
        <v>38.83</v>
      </c>
      <c r="F2209" s="329">
        <v>2.6</v>
      </c>
      <c r="G2209" s="329">
        <v>41.43</v>
      </c>
    </row>
    <row r="2210" spans="1:7" ht="25.5">
      <c r="A2210" s="324" t="s">
        <v>3792</v>
      </c>
      <c r="B2210" s="325"/>
      <c r="C2210" s="324" t="s">
        <v>3793</v>
      </c>
      <c r="D2210" s="327" t="s">
        <v>4</v>
      </c>
      <c r="E2210" s="329">
        <v>10.59</v>
      </c>
      <c r="F2210" s="329">
        <v>2.6</v>
      </c>
      <c r="G2210" s="329">
        <v>13.19</v>
      </c>
    </row>
    <row r="2211" spans="1:7" ht="25.5">
      <c r="A2211" s="324" t="s">
        <v>3794</v>
      </c>
      <c r="B2211" s="325"/>
      <c r="C2211" s="324" t="s">
        <v>3795</v>
      </c>
      <c r="D2211" s="327" t="s">
        <v>4</v>
      </c>
      <c r="E2211" s="329">
        <v>14.96</v>
      </c>
      <c r="F2211" s="329">
        <v>2.6</v>
      </c>
      <c r="G2211" s="329">
        <v>17.559999999999999</v>
      </c>
    </row>
    <row r="2212" spans="1:7" ht="25.5">
      <c r="A2212" s="324" t="s">
        <v>3796</v>
      </c>
      <c r="B2212" s="325"/>
      <c r="C2212" s="324" t="s">
        <v>3797</v>
      </c>
      <c r="D2212" s="327" t="s">
        <v>4</v>
      </c>
      <c r="E2212" s="329">
        <v>45.38</v>
      </c>
      <c r="F2212" s="329">
        <v>2.6</v>
      </c>
      <c r="G2212" s="329">
        <v>47.98</v>
      </c>
    </row>
    <row r="2213" spans="1:7" ht="25.5">
      <c r="A2213" s="330" t="s">
        <v>3798</v>
      </c>
      <c r="B2213" s="331" t="s">
        <v>3799</v>
      </c>
      <c r="C2213" s="330"/>
      <c r="D2213" s="332"/>
      <c r="E2213" s="333"/>
      <c r="F2213" s="333"/>
      <c r="G2213" s="333"/>
    </row>
    <row r="2214" spans="1:7" ht="25.5">
      <c r="A2214" s="324" t="s">
        <v>3800</v>
      </c>
      <c r="B2214" s="325"/>
      <c r="C2214" s="324" t="s">
        <v>3801</v>
      </c>
      <c r="D2214" s="327" t="s">
        <v>47</v>
      </c>
      <c r="E2214" s="329">
        <v>36.659999999999997</v>
      </c>
      <c r="F2214" s="329">
        <v>11.5</v>
      </c>
      <c r="G2214" s="329">
        <v>48.16</v>
      </c>
    </row>
    <row r="2215" spans="1:7" ht="25.5">
      <c r="A2215" s="324" t="s">
        <v>3802</v>
      </c>
      <c r="B2215" s="325"/>
      <c r="C2215" s="324" t="s">
        <v>3803</v>
      </c>
      <c r="D2215" s="327" t="s">
        <v>4</v>
      </c>
      <c r="E2215" s="329">
        <v>37.590000000000003</v>
      </c>
      <c r="F2215" s="329">
        <v>19.18</v>
      </c>
      <c r="G2215" s="329">
        <v>56.77</v>
      </c>
    </row>
    <row r="2216" spans="1:7" ht="25.5">
      <c r="A2216" s="324" t="s">
        <v>3804</v>
      </c>
      <c r="B2216" s="325"/>
      <c r="C2216" s="324" t="s">
        <v>3805</v>
      </c>
      <c r="D2216" s="327" t="s">
        <v>4</v>
      </c>
      <c r="E2216" s="329">
        <v>47.43</v>
      </c>
      <c r="F2216" s="329">
        <v>19.18</v>
      </c>
      <c r="G2216" s="329">
        <v>66.61</v>
      </c>
    </row>
    <row r="2217" spans="1:7" ht="38.25">
      <c r="A2217" s="324" t="s">
        <v>3806</v>
      </c>
      <c r="B2217" s="325"/>
      <c r="C2217" s="324" t="s">
        <v>3807</v>
      </c>
      <c r="D2217" s="327" t="s">
        <v>4</v>
      </c>
      <c r="E2217" s="329">
        <v>9.1300000000000008</v>
      </c>
      <c r="F2217" s="329">
        <v>7.31</v>
      </c>
      <c r="G2217" s="329">
        <v>16.440000000000001</v>
      </c>
    </row>
    <row r="2218" spans="1:7" ht="25.5">
      <c r="A2218" s="324" t="s">
        <v>3808</v>
      </c>
      <c r="B2218" s="325"/>
      <c r="C2218" s="324" t="s">
        <v>3809</v>
      </c>
      <c r="D2218" s="327" t="s">
        <v>4</v>
      </c>
      <c r="E2218" s="329">
        <v>22.15</v>
      </c>
      <c r="F2218" s="329">
        <v>19.18</v>
      </c>
      <c r="G2218" s="329">
        <v>41.33</v>
      </c>
    </row>
    <row r="2219" spans="1:7" ht="38.25">
      <c r="A2219" s="324" t="s">
        <v>3810</v>
      </c>
      <c r="B2219" s="325"/>
      <c r="C2219" s="324" t="s">
        <v>3811</v>
      </c>
      <c r="D2219" s="327" t="s">
        <v>4</v>
      </c>
      <c r="E2219" s="329">
        <v>7.77</v>
      </c>
      <c r="F2219" s="329">
        <v>7.31</v>
      </c>
      <c r="G2219" s="329">
        <v>15.08</v>
      </c>
    </row>
    <row r="2220" spans="1:7" ht="25.5">
      <c r="A2220" s="324" t="s">
        <v>3812</v>
      </c>
      <c r="B2220" s="325"/>
      <c r="C2220" s="324" t="s">
        <v>3813</v>
      </c>
      <c r="D2220" s="327" t="s">
        <v>4</v>
      </c>
      <c r="E2220" s="329">
        <v>4.1900000000000004</v>
      </c>
      <c r="F2220" s="329">
        <v>5.75</v>
      </c>
      <c r="G2220" s="329">
        <v>9.94</v>
      </c>
    </row>
    <row r="2221" spans="1:7" ht="25.5">
      <c r="A2221" s="324" t="s">
        <v>3814</v>
      </c>
      <c r="B2221" s="325"/>
      <c r="C2221" s="324" t="s">
        <v>3815</v>
      </c>
      <c r="D2221" s="327" t="s">
        <v>47</v>
      </c>
      <c r="E2221" s="329">
        <v>29.6</v>
      </c>
      <c r="F2221" s="329">
        <v>11.5</v>
      </c>
      <c r="G2221" s="329">
        <v>41.1</v>
      </c>
    </row>
    <row r="2222" spans="1:7" ht="25.5">
      <c r="A2222" s="324" t="s">
        <v>3816</v>
      </c>
      <c r="B2222" s="325"/>
      <c r="C2222" s="324" t="s">
        <v>3817</v>
      </c>
      <c r="D2222" s="327" t="s">
        <v>4</v>
      </c>
      <c r="E2222" s="329">
        <v>29.33</v>
      </c>
      <c r="F2222" s="329">
        <v>19.18</v>
      </c>
      <c r="G2222" s="329">
        <v>48.51</v>
      </c>
    </row>
    <row r="2223" spans="1:7" ht="25.5">
      <c r="A2223" s="324" t="s">
        <v>3818</v>
      </c>
      <c r="B2223" s="325"/>
      <c r="C2223" s="324" t="s">
        <v>3819</v>
      </c>
      <c r="D2223" s="327" t="s">
        <v>4</v>
      </c>
      <c r="E2223" s="329">
        <v>2.99</v>
      </c>
      <c r="F2223" s="329">
        <v>5.75</v>
      </c>
      <c r="G2223" s="329">
        <v>8.74</v>
      </c>
    </row>
    <row r="2224" spans="1:7" ht="25.5">
      <c r="A2224" s="324" t="s">
        <v>3820</v>
      </c>
      <c r="B2224" s="325"/>
      <c r="C2224" s="324" t="s">
        <v>3821</v>
      </c>
      <c r="D2224" s="327" t="s">
        <v>4</v>
      </c>
      <c r="E2224" s="329">
        <v>28.63</v>
      </c>
      <c r="F2224" s="329">
        <v>19.18</v>
      </c>
      <c r="G2224" s="329">
        <v>47.81</v>
      </c>
    </row>
    <row r="2225" spans="1:7" ht="25.5">
      <c r="A2225" s="324" t="s">
        <v>3822</v>
      </c>
      <c r="B2225" s="325"/>
      <c r="C2225" s="324" t="s">
        <v>3823</v>
      </c>
      <c r="D2225" s="327" t="s">
        <v>4</v>
      </c>
      <c r="E2225" s="329">
        <v>37.94</v>
      </c>
      <c r="F2225" s="329">
        <v>19.18</v>
      </c>
      <c r="G2225" s="329">
        <v>57.12</v>
      </c>
    </row>
    <row r="2226" spans="1:7" ht="38.25">
      <c r="A2226" s="324" t="s">
        <v>3824</v>
      </c>
      <c r="B2226" s="325"/>
      <c r="C2226" s="324" t="s">
        <v>3825</v>
      </c>
      <c r="D2226" s="327" t="s">
        <v>4</v>
      </c>
      <c r="E2226" s="329">
        <v>348</v>
      </c>
      <c r="F2226" s="329">
        <v>25.83</v>
      </c>
      <c r="G2226" s="329">
        <v>373.83</v>
      </c>
    </row>
    <row r="2227" spans="1:7" ht="25.5">
      <c r="A2227" s="324" t="s">
        <v>3826</v>
      </c>
      <c r="B2227" s="325"/>
      <c r="C2227" s="324" t="s">
        <v>3827</v>
      </c>
      <c r="D2227" s="327" t="s">
        <v>4</v>
      </c>
      <c r="E2227" s="329">
        <v>17.09</v>
      </c>
      <c r="F2227" s="329">
        <v>19.18</v>
      </c>
      <c r="G2227" s="329">
        <v>36.270000000000003</v>
      </c>
    </row>
    <row r="2228" spans="1:7" ht="25.5">
      <c r="A2228" s="330" t="s">
        <v>3828</v>
      </c>
      <c r="B2228" s="331" t="s">
        <v>3829</v>
      </c>
      <c r="C2228" s="330"/>
      <c r="D2228" s="332"/>
      <c r="E2228" s="333"/>
      <c r="F2228" s="333"/>
      <c r="G2228" s="333"/>
    </row>
    <row r="2229" spans="1:7" ht="25.5">
      <c r="A2229" s="324" t="s">
        <v>3830</v>
      </c>
      <c r="B2229" s="325"/>
      <c r="C2229" s="324" t="s">
        <v>3831</v>
      </c>
      <c r="D2229" s="327" t="s">
        <v>47</v>
      </c>
      <c r="E2229" s="329">
        <v>1.63</v>
      </c>
      <c r="F2229" s="329">
        <v>11.5</v>
      </c>
      <c r="G2229" s="329">
        <v>13.13</v>
      </c>
    </row>
    <row r="2230" spans="1:7" ht="25.5">
      <c r="A2230" s="324" t="s">
        <v>3832</v>
      </c>
      <c r="B2230" s="325"/>
      <c r="C2230" s="324" t="s">
        <v>3833</v>
      </c>
      <c r="D2230" s="327" t="s">
        <v>47</v>
      </c>
      <c r="E2230" s="329">
        <v>1.87</v>
      </c>
      <c r="F2230" s="329">
        <v>11.5</v>
      </c>
      <c r="G2230" s="329">
        <v>13.37</v>
      </c>
    </row>
    <row r="2231" spans="1:7" ht="25.5">
      <c r="A2231" s="324" t="s">
        <v>3834</v>
      </c>
      <c r="B2231" s="325"/>
      <c r="C2231" s="324" t="s">
        <v>3835</v>
      </c>
      <c r="D2231" s="327" t="s">
        <v>47</v>
      </c>
      <c r="E2231" s="329">
        <v>2.8</v>
      </c>
      <c r="F2231" s="329">
        <v>11.5</v>
      </c>
      <c r="G2231" s="329">
        <v>14.3</v>
      </c>
    </row>
    <row r="2232" spans="1:7" ht="25.5">
      <c r="A2232" s="324" t="s">
        <v>3836</v>
      </c>
      <c r="B2232" s="325"/>
      <c r="C2232" s="324" t="s">
        <v>3837</v>
      </c>
      <c r="D2232" s="327" t="s">
        <v>47</v>
      </c>
      <c r="E2232" s="329">
        <v>2.0499999999999998</v>
      </c>
      <c r="F2232" s="329">
        <v>11.5</v>
      </c>
      <c r="G2232" s="329">
        <v>13.55</v>
      </c>
    </row>
    <row r="2233" spans="1:7" ht="25.5">
      <c r="A2233" s="324" t="s">
        <v>3838</v>
      </c>
      <c r="B2233" s="325"/>
      <c r="C2233" s="324" t="s">
        <v>3839</v>
      </c>
      <c r="D2233" s="327" t="s">
        <v>47</v>
      </c>
      <c r="E2233" s="329">
        <v>3.07</v>
      </c>
      <c r="F2233" s="329">
        <v>11.5</v>
      </c>
      <c r="G2233" s="329">
        <v>14.57</v>
      </c>
    </row>
    <row r="2234" spans="1:7">
      <c r="A2234" s="330" t="s">
        <v>14693</v>
      </c>
      <c r="B2234" s="331" t="s">
        <v>14694</v>
      </c>
      <c r="C2234" s="330"/>
      <c r="D2234" s="332"/>
      <c r="E2234" s="333"/>
      <c r="F2234" s="333"/>
      <c r="G2234" s="333"/>
    </row>
    <row r="2235" spans="1:7">
      <c r="A2235" s="324" t="s">
        <v>14695</v>
      </c>
      <c r="B2235" s="325"/>
      <c r="C2235" s="324" t="s">
        <v>14696</v>
      </c>
      <c r="D2235" s="327" t="s">
        <v>47</v>
      </c>
      <c r="E2235" s="329">
        <v>0</v>
      </c>
      <c r="F2235" s="329">
        <v>9.59</v>
      </c>
      <c r="G2235" s="329">
        <v>9.59</v>
      </c>
    </row>
    <row r="2236" spans="1:7">
      <c r="A2236" s="324" t="s">
        <v>14697</v>
      </c>
      <c r="B2236" s="325"/>
      <c r="C2236" s="324" t="s">
        <v>14698</v>
      </c>
      <c r="D2236" s="327" t="s">
        <v>47</v>
      </c>
      <c r="E2236" s="329">
        <v>0</v>
      </c>
      <c r="F2236" s="329">
        <v>15.33</v>
      </c>
      <c r="G2236" s="329">
        <v>15.33</v>
      </c>
    </row>
    <row r="2237" spans="1:7" ht="25.5">
      <c r="A2237" s="324" t="s">
        <v>14699</v>
      </c>
      <c r="B2237" s="325"/>
      <c r="C2237" s="324" t="s">
        <v>14700</v>
      </c>
      <c r="D2237" s="327" t="s">
        <v>4</v>
      </c>
      <c r="E2237" s="329">
        <v>0</v>
      </c>
      <c r="F2237" s="329">
        <v>11.5</v>
      </c>
      <c r="G2237" s="329">
        <v>11.5</v>
      </c>
    </row>
    <row r="2238" spans="1:7">
      <c r="A2238" s="324" t="s">
        <v>14701</v>
      </c>
      <c r="B2238" s="325"/>
      <c r="C2238" s="324" t="s">
        <v>14702</v>
      </c>
      <c r="D2238" s="327" t="s">
        <v>47</v>
      </c>
      <c r="E2238" s="329">
        <v>0</v>
      </c>
      <c r="F2238" s="329">
        <v>38.340000000000003</v>
      </c>
      <c r="G2238" s="329">
        <v>38.340000000000003</v>
      </c>
    </row>
    <row r="2239" spans="1:7" ht="25.5">
      <c r="A2239" s="330" t="s">
        <v>3840</v>
      </c>
      <c r="B2239" s="331" t="s">
        <v>3841</v>
      </c>
      <c r="C2239" s="330"/>
      <c r="D2239" s="332"/>
      <c r="E2239" s="333"/>
      <c r="F2239" s="333"/>
      <c r="G2239" s="333"/>
    </row>
    <row r="2240" spans="1:7" ht="25.5">
      <c r="A2240" s="324" t="s">
        <v>3842</v>
      </c>
      <c r="B2240" s="325"/>
      <c r="C2240" s="324" t="s">
        <v>3843</v>
      </c>
      <c r="D2240" s="327" t="s">
        <v>47</v>
      </c>
      <c r="E2240" s="329">
        <v>22.02</v>
      </c>
      <c r="F2240" s="329">
        <v>19.18</v>
      </c>
      <c r="G2240" s="329">
        <v>41.2</v>
      </c>
    </row>
    <row r="2241" spans="1:7" ht="25.5">
      <c r="A2241" s="324" t="s">
        <v>3844</v>
      </c>
      <c r="B2241" s="325"/>
      <c r="C2241" s="324" t="s">
        <v>3845</v>
      </c>
      <c r="D2241" s="327" t="s">
        <v>47</v>
      </c>
      <c r="E2241" s="329">
        <v>29.98</v>
      </c>
      <c r="F2241" s="329">
        <v>19.18</v>
      </c>
      <c r="G2241" s="329">
        <v>49.16</v>
      </c>
    </row>
    <row r="2242" spans="1:7" ht="25.5">
      <c r="A2242" s="324" t="s">
        <v>3846</v>
      </c>
      <c r="B2242" s="325"/>
      <c r="C2242" s="324" t="s">
        <v>3847</v>
      </c>
      <c r="D2242" s="327" t="s">
        <v>47</v>
      </c>
      <c r="E2242" s="329">
        <v>37.86</v>
      </c>
      <c r="F2242" s="329">
        <v>19.18</v>
      </c>
      <c r="G2242" s="329">
        <v>57.04</v>
      </c>
    </row>
    <row r="2243" spans="1:7" ht="25.5">
      <c r="A2243" s="324" t="s">
        <v>3848</v>
      </c>
      <c r="B2243" s="325"/>
      <c r="C2243" s="324" t="s">
        <v>3849</v>
      </c>
      <c r="D2243" s="327" t="s">
        <v>47</v>
      </c>
      <c r="E2243" s="329">
        <v>45.24</v>
      </c>
      <c r="F2243" s="329">
        <v>19.18</v>
      </c>
      <c r="G2243" s="329">
        <v>64.42</v>
      </c>
    </row>
    <row r="2244" spans="1:7" ht="25.5">
      <c r="A2244" s="324" t="s">
        <v>3850</v>
      </c>
      <c r="B2244" s="325"/>
      <c r="C2244" s="324" t="s">
        <v>3851</v>
      </c>
      <c r="D2244" s="327" t="s">
        <v>47</v>
      </c>
      <c r="E2244" s="329">
        <v>52.78</v>
      </c>
      <c r="F2244" s="329">
        <v>19.18</v>
      </c>
      <c r="G2244" s="329">
        <v>71.959999999999994</v>
      </c>
    </row>
    <row r="2245" spans="1:7" ht="25.5">
      <c r="A2245" s="324" t="s">
        <v>3852</v>
      </c>
      <c r="B2245" s="325"/>
      <c r="C2245" s="324" t="s">
        <v>3853</v>
      </c>
      <c r="D2245" s="327" t="s">
        <v>47</v>
      </c>
      <c r="E2245" s="329">
        <v>44.03</v>
      </c>
      <c r="F2245" s="329">
        <v>28.75</v>
      </c>
      <c r="G2245" s="329">
        <v>72.78</v>
      </c>
    </row>
    <row r="2246" spans="1:7" ht="25.5">
      <c r="A2246" s="324" t="s">
        <v>3854</v>
      </c>
      <c r="B2246" s="325"/>
      <c r="C2246" s="324" t="s">
        <v>3855</v>
      </c>
      <c r="D2246" s="327" t="s">
        <v>47</v>
      </c>
      <c r="E2246" s="329">
        <v>51.29</v>
      </c>
      <c r="F2246" s="329">
        <v>28.75</v>
      </c>
      <c r="G2246" s="329">
        <v>80.040000000000006</v>
      </c>
    </row>
    <row r="2247" spans="1:7" ht="25.5">
      <c r="A2247" s="324" t="s">
        <v>3856</v>
      </c>
      <c r="B2247" s="325"/>
      <c r="C2247" s="324" t="s">
        <v>3857</v>
      </c>
      <c r="D2247" s="327" t="s">
        <v>47</v>
      </c>
      <c r="E2247" s="329">
        <v>59.7</v>
      </c>
      <c r="F2247" s="329">
        <v>28.75</v>
      </c>
      <c r="G2247" s="329">
        <v>88.45</v>
      </c>
    </row>
    <row r="2248" spans="1:7" ht="25.5">
      <c r="A2248" s="324" t="s">
        <v>3858</v>
      </c>
      <c r="B2248" s="325"/>
      <c r="C2248" s="324" t="s">
        <v>3859</v>
      </c>
      <c r="D2248" s="327" t="s">
        <v>47</v>
      </c>
      <c r="E2248" s="329">
        <v>64.180000000000007</v>
      </c>
      <c r="F2248" s="329">
        <v>28.75</v>
      </c>
      <c r="G2248" s="329">
        <v>92.93</v>
      </c>
    </row>
    <row r="2249" spans="1:7" ht="25.5">
      <c r="A2249" s="324" t="s">
        <v>3860</v>
      </c>
      <c r="B2249" s="325"/>
      <c r="C2249" s="324" t="s">
        <v>3861</v>
      </c>
      <c r="D2249" s="327" t="s">
        <v>47</v>
      </c>
      <c r="E2249" s="329">
        <v>73.400000000000006</v>
      </c>
      <c r="F2249" s="329">
        <v>38.340000000000003</v>
      </c>
      <c r="G2249" s="329">
        <v>111.74</v>
      </c>
    </row>
    <row r="2250" spans="1:7" ht="25.5">
      <c r="A2250" s="324" t="s">
        <v>3862</v>
      </c>
      <c r="B2250" s="325"/>
      <c r="C2250" s="324" t="s">
        <v>3863</v>
      </c>
      <c r="D2250" s="327" t="s">
        <v>47</v>
      </c>
      <c r="E2250" s="329">
        <v>108.03</v>
      </c>
      <c r="F2250" s="329">
        <v>38.340000000000003</v>
      </c>
      <c r="G2250" s="329">
        <v>146.37</v>
      </c>
    </row>
    <row r="2251" spans="1:7" ht="25.5">
      <c r="A2251" s="324" t="s">
        <v>3864</v>
      </c>
      <c r="B2251" s="325"/>
      <c r="C2251" s="324" t="s">
        <v>3865</v>
      </c>
      <c r="D2251" s="327" t="s">
        <v>47</v>
      </c>
      <c r="E2251" s="329">
        <v>127.27</v>
      </c>
      <c r="F2251" s="329">
        <v>38.340000000000003</v>
      </c>
      <c r="G2251" s="329">
        <v>165.61</v>
      </c>
    </row>
    <row r="2252" spans="1:7" ht="25.5">
      <c r="A2252" s="324" t="s">
        <v>3866</v>
      </c>
      <c r="B2252" s="325"/>
      <c r="C2252" s="324" t="s">
        <v>3867</v>
      </c>
      <c r="D2252" s="327" t="s">
        <v>47</v>
      </c>
      <c r="E2252" s="329">
        <v>31.99</v>
      </c>
      <c r="F2252" s="329">
        <v>19.18</v>
      </c>
      <c r="G2252" s="329">
        <v>51.17</v>
      </c>
    </row>
    <row r="2253" spans="1:7" ht="25.5">
      <c r="A2253" s="324" t="s">
        <v>3868</v>
      </c>
      <c r="B2253" s="325"/>
      <c r="C2253" s="324" t="s">
        <v>3869</v>
      </c>
      <c r="D2253" s="327" t="s">
        <v>47</v>
      </c>
      <c r="E2253" s="329">
        <v>37.049999999999997</v>
      </c>
      <c r="F2253" s="329">
        <v>19.18</v>
      </c>
      <c r="G2253" s="329">
        <v>56.23</v>
      </c>
    </row>
    <row r="2254" spans="1:7" ht="25.5">
      <c r="A2254" s="324" t="s">
        <v>3870</v>
      </c>
      <c r="B2254" s="325"/>
      <c r="C2254" s="324" t="s">
        <v>3871</v>
      </c>
      <c r="D2254" s="327" t="s">
        <v>47</v>
      </c>
      <c r="E2254" s="329">
        <v>44.27</v>
      </c>
      <c r="F2254" s="329">
        <v>19.18</v>
      </c>
      <c r="G2254" s="329">
        <v>63.45</v>
      </c>
    </row>
    <row r="2255" spans="1:7" ht="25.5">
      <c r="A2255" s="324" t="s">
        <v>3872</v>
      </c>
      <c r="B2255" s="325"/>
      <c r="C2255" s="324" t="s">
        <v>3873</v>
      </c>
      <c r="D2255" s="327" t="s">
        <v>47</v>
      </c>
      <c r="E2255" s="329">
        <v>52.77</v>
      </c>
      <c r="F2255" s="329">
        <v>19.18</v>
      </c>
      <c r="G2255" s="329">
        <v>71.95</v>
      </c>
    </row>
    <row r="2256" spans="1:7">
      <c r="A2256" s="330" t="s">
        <v>3874</v>
      </c>
      <c r="B2256" s="331" t="s">
        <v>3875</v>
      </c>
      <c r="C2256" s="330"/>
      <c r="D2256" s="332"/>
      <c r="E2256" s="333"/>
      <c r="F2256" s="333"/>
      <c r="G2256" s="333"/>
    </row>
    <row r="2257" spans="1:7" ht="25.5">
      <c r="A2257" s="324" t="s">
        <v>3876</v>
      </c>
      <c r="B2257" s="325"/>
      <c r="C2257" s="324" t="s">
        <v>3877</v>
      </c>
      <c r="D2257" s="327" t="s">
        <v>47</v>
      </c>
      <c r="E2257" s="329">
        <v>52.14</v>
      </c>
      <c r="F2257" s="329">
        <v>28.75</v>
      </c>
      <c r="G2257" s="329">
        <v>80.89</v>
      </c>
    </row>
    <row r="2258" spans="1:7" ht="25.5">
      <c r="A2258" s="324" t="s">
        <v>3878</v>
      </c>
      <c r="B2258" s="325"/>
      <c r="C2258" s="324" t="s">
        <v>3879</v>
      </c>
      <c r="D2258" s="327" t="s">
        <v>47</v>
      </c>
      <c r="E2258" s="329">
        <v>59.28</v>
      </c>
      <c r="F2258" s="329">
        <v>28.75</v>
      </c>
      <c r="G2258" s="329">
        <v>88.03</v>
      </c>
    </row>
    <row r="2259" spans="1:7" ht="25.5">
      <c r="A2259" s="324" t="s">
        <v>3880</v>
      </c>
      <c r="B2259" s="325"/>
      <c r="C2259" s="324" t="s">
        <v>3881</v>
      </c>
      <c r="D2259" s="327" t="s">
        <v>47</v>
      </c>
      <c r="E2259" s="329">
        <v>68.48</v>
      </c>
      <c r="F2259" s="329">
        <v>28.75</v>
      </c>
      <c r="G2259" s="329">
        <v>97.23</v>
      </c>
    </row>
    <row r="2260" spans="1:7" ht="25.5">
      <c r="A2260" s="324" t="s">
        <v>3882</v>
      </c>
      <c r="B2260" s="325"/>
      <c r="C2260" s="324" t="s">
        <v>3883</v>
      </c>
      <c r="D2260" s="327" t="s">
        <v>47</v>
      </c>
      <c r="E2260" s="329">
        <v>74.459999999999994</v>
      </c>
      <c r="F2260" s="329">
        <v>38.340000000000003</v>
      </c>
      <c r="G2260" s="329">
        <v>112.8</v>
      </c>
    </row>
    <row r="2261" spans="1:7" ht="25.5">
      <c r="A2261" s="324" t="s">
        <v>3884</v>
      </c>
      <c r="B2261" s="325"/>
      <c r="C2261" s="324" t="s">
        <v>3885</v>
      </c>
      <c r="D2261" s="327" t="s">
        <v>47</v>
      </c>
      <c r="E2261" s="329">
        <v>110.67</v>
      </c>
      <c r="F2261" s="329">
        <v>38.340000000000003</v>
      </c>
      <c r="G2261" s="329">
        <v>149.01</v>
      </c>
    </row>
    <row r="2262" spans="1:7" ht="25.5">
      <c r="A2262" s="324" t="s">
        <v>3886</v>
      </c>
      <c r="B2262" s="325"/>
      <c r="C2262" s="324" t="s">
        <v>3887</v>
      </c>
      <c r="D2262" s="327" t="s">
        <v>47</v>
      </c>
      <c r="E2262" s="329">
        <v>135.1</v>
      </c>
      <c r="F2262" s="329">
        <v>38.340000000000003</v>
      </c>
      <c r="G2262" s="329">
        <v>173.44</v>
      </c>
    </row>
    <row r="2263" spans="1:7" ht="25.5">
      <c r="A2263" s="324" t="s">
        <v>3888</v>
      </c>
      <c r="B2263" s="325"/>
      <c r="C2263" s="324" t="s">
        <v>3889</v>
      </c>
      <c r="D2263" s="327" t="s">
        <v>47</v>
      </c>
      <c r="E2263" s="329">
        <v>169.38</v>
      </c>
      <c r="F2263" s="329">
        <v>38.340000000000003</v>
      </c>
      <c r="G2263" s="329">
        <v>207.72</v>
      </c>
    </row>
    <row r="2264" spans="1:7" ht="25.5">
      <c r="A2264" s="324" t="s">
        <v>3890</v>
      </c>
      <c r="B2264" s="325"/>
      <c r="C2264" s="324" t="s">
        <v>3891</v>
      </c>
      <c r="D2264" s="327" t="s">
        <v>47</v>
      </c>
      <c r="E2264" s="329">
        <v>10.89</v>
      </c>
      <c r="F2264" s="329">
        <v>1.92</v>
      </c>
      <c r="G2264" s="329">
        <v>12.81</v>
      </c>
    </row>
    <row r="2265" spans="1:7" ht="25.5">
      <c r="A2265" s="324" t="s">
        <v>3892</v>
      </c>
      <c r="B2265" s="325"/>
      <c r="C2265" s="324" t="s">
        <v>3893</v>
      </c>
      <c r="D2265" s="327" t="s">
        <v>47</v>
      </c>
      <c r="E2265" s="329">
        <v>16.850000000000001</v>
      </c>
      <c r="F2265" s="329">
        <v>1.92</v>
      </c>
      <c r="G2265" s="329">
        <v>18.77</v>
      </c>
    </row>
    <row r="2266" spans="1:7" ht="25.5">
      <c r="A2266" s="324" t="s">
        <v>3894</v>
      </c>
      <c r="B2266" s="325"/>
      <c r="C2266" s="324" t="s">
        <v>3895</v>
      </c>
      <c r="D2266" s="327" t="s">
        <v>47</v>
      </c>
      <c r="E2266" s="329">
        <v>25.18</v>
      </c>
      <c r="F2266" s="329">
        <v>1.92</v>
      </c>
      <c r="G2266" s="329">
        <v>27.1</v>
      </c>
    </row>
    <row r="2267" spans="1:7" ht="25.5">
      <c r="A2267" s="324" t="s">
        <v>3896</v>
      </c>
      <c r="B2267" s="325"/>
      <c r="C2267" s="324" t="s">
        <v>3897</v>
      </c>
      <c r="D2267" s="327" t="s">
        <v>47</v>
      </c>
      <c r="E2267" s="329">
        <v>30.91</v>
      </c>
      <c r="F2267" s="329">
        <v>1.92</v>
      </c>
      <c r="G2267" s="329">
        <v>32.83</v>
      </c>
    </row>
    <row r="2268" spans="1:7" ht="25.5">
      <c r="A2268" s="324" t="s">
        <v>3898</v>
      </c>
      <c r="B2268" s="325"/>
      <c r="C2268" s="324" t="s">
        <v>3899</v>
      </c>
      <c r="D2268" s="327" t="s">
        <v>47</v>
      </c>
      <c r="E2268" s="329">
        <v>41.64</v>
      </c>
      <c r="F2268" s="329">
        <v>1.92</v>
      </c>
      <c r="G2268" s="329">
        <v>43.56</v>
      </c>
    </row>
    <row r="2269" spans="1:7" ht="25.5">
      <c r="A2269" s="324" t="s">
        <v>3900</v>
      </c>
      <c r="B2269" s="325"/>
      <c r="C2269" s="324" t="s">
        <v>3901</v>
      </c>
      <c r="D2269" s="327" t="s">
        <v>47</v>
      </c>
      <c r="E2269" s="329">
        <v>47.44</v>
      </c>
      <c r="F2269" s="329">
        <v>1.92</v>
      </c>
      <c r="G2269" s="329">
        <v>49.36</v>
      </c>
    </row>
    <row r="2270" spans="1:7" ht="25.5">
      <c r="A2270" s="324" t="s">
        <v>3902</v>
      </c>
      <c r="B2270" s="325"/>
      <c r="C2270" s="324" t="s">
        <v>3903</v>
      </c>
      <c r="D2270" s="327" t="s">
        <v>47</v>
      </c>
      <c r="E2270" s="329">
        <v>59.54</v>
      </c>
      <c r="F2270" s="329">
        <v>1.92</v>
      </c>
      <c r="G2270" s="329">
        <v>61.46</v>
      </c>
    </row>
    <row r="2271" spans="1:7" ht="25.5">
      <c r="A2271" s="324" t="s">
        <v>3904</v>
      </c>
      <c r="B2271" s="325"/>
      <c r="C2271" s="324" t="s">
        <v>3905</v>
      </c>
      <c r="D2271" s="327" t="s">
        <v>47</v>
      </c>
      <c r="E2271" s="329">
        <v>74.709999999999994</v>
      </c>
      <c r="F2271" s="329">
        <v>1.92</v>
      </c>
      <c r="G2271" s="329">
        <v>76.63</v>
      </c>
    </row>
    <row r="2272" spans="1:7" ht="25.5">
      <c r="A2272" s="324" t="s">
        <v>3906</v>
      </c>
      <c r="B2272" s="325"/>
      <c r="C2272" s="324" t="s">
        <v>3907</v>
      </c>
      <c r="D2272" s="327" t="s">
        <v>47</v>
      </c>
      <c r="E2272" s="329">
        <v>101.19</v>
      </c>
      <c r="F2272" s="329">
        <v>1.92</v>
      </c>
      <c r="G2272" s="329">
        <v>103.11</v>
      </c>
    </row>
    <row r="2273" spans="1:7">
      <c r="A2273" s="330" t="s">
        <v>3908</v>
      </c>
      <c r="B2273" s="331" t="s">
        <v>3909</v>
      </c>
      <c r="C2273" s="330"/>
      <c r="D2273" s="332"/>
      <c r="E2273" s="333"/>
      <c r="F2273" s="333"/>
      <c r="G2273" s="333"/>
    </row>
    <row r="2274" spans="1:7" ht="25.5">
      <c r="A2274" s="324" t="s">
        <v>3910</v>
      </c>
      <c r="B2274" s="325"/>
      <c r="C2274" s="324" t="s">
        <v>3911</v>
      </c>
      <c r="D2274" s="327" t="s">
        <v>4</v>
      </c>
      <c r="E2274" s="329">
        <v>2.74</v>
      </c>
      <c r="F2274" s="329">
        <v>9.59</v>
      </c>
      <c r="G2274" s="329">
        <v>12.33</v>
      </c>
    </row>
    <row r="2275" spans="1:7" ht="25.5">
      <c r="A2275" s="324" t="s">
        <v>3912</v>
      </c>
      <c r="B2275" s="325"/>
      <c r="C2275" s="324" t="s">
        <v>3913</v>
      </c>
      <c r="D2275" s="327" t="s">
        <v>4</v>
      </c>
      <c r="E2275" s="329">
        <v>3.25</v>
      </c>
      <c r="F2275" s="329">
        <v>9.59</v>
      </c>
      <c r="G2275" s="329">
        <v>12.84</v>
      </c>
    </row>
    <row r="2276" spans="1:7" ht="25.5">
      <c r="A2276" s="324" t="s">
        <v>3914</v>
      </c>
      <c r="B2276" s="325"/>
      <c r="C2276" s="324" t="s">
        <v>3915</v>
      </c>
      <c r="D2276" s="327" t="s">
        <v>4</v>
      </c>
      <c r="E2276" s="329">
        <v>4.41</v>
      </c>
      <c r="F2276" s="329">
        <v>9.59</v>
      </c>
      <c r="G2276" s="329">
        <v>14</v>
      </c>
    </row>
    <row r="2277" spans="1:7" ht="25.5">
      <c r="A2277" s="324" t="s">
        <v>3916</v>
      </c>
      <c r="B2277" s="325"/>
      <c r="C2277" s="324" t="s">
        <v>3917</v>
      </c>
      <c r="D2277" s="327" t="s">
        <v>4</v>
      </c>
      <c r="E2277" s="329">
        <v>5.42</v>
      </c>
      <c r="F2277" s="329">
        <v>9.59</v>
      </c>
      <c r="G2277" s="329">
        <v>15.01</v>
      </c>
    </row>
    <row r="2278" spans="1:7" ht="25.5">
      <c r="A2278" s="324" t="s">
        <v>3918</v>
      </c>
      <c r="B2278" s="325"/>
      <c r="C2278" s="324" t="s">
        <v>3919</v>
      </c>
      <c r="D2278" s="327" t="s">
        <v>4</v>
      </c>
      <c r="E2278" s="329">
        <v>6.45</v>
      </c>
      <c r="F2278" s="329">
        <v>9.59</v>
      </c>
      <c r="G2278" s="329">
        <v>16.04</v>
      </c>
    </row>
    <row r="2279" spans="1:7" ht="25.5">
      <c r="A2279" s="324" t="s">
        <v>3920</v>
      </c>
      <c r="B2279" s="325"/>
      <c r="C2279" s="324" t="s">
        <v>3921</v>
      </c>
      <c r="D2279" s="327" t="s">
        <v>4</v>
      </c>
      <c r="E2279" s="329">
        <v>6.78</v>
      </c>
      <c r="F2279" s="329">
        <v>9.59</v>
      </c>
      <c r="G2279" s="329">
        <v>16.37</v>
      </c>
    </row>
    <row r="2280" spans="1:7" ht="25.5">
      <c r="A2280" s="324" t="s">
        <v>3922</v>
      </c>
      <c r="B2280" s="325"/>
      <c r="C2280" s="324" t="s">
        <v>3923</v>
      </c>
      <c r="D2280" s="327" t="s">
        <v>4</v>
      </c>
      <c r="E2280" s="329">
        <v>4.51</v>
      </c>
      <c r="F2280" s="329">
        <v>9.59</v>
      </c>
      <c r="G2280" s="329">
        <v>14.1</v>
      </c>
    </row>
    <row r="2281" spans="1:7" ht="25.5">
      <c r="A2281" s="324" t="s">
        <v>3924</v>
      </c>
      <c r="B2281" s="325"/>
      <c r="C2281" s="324" t="s">
        <v>3925</v>
      </c>
      <c r="D2281" s="327" t="s">
        <v>4</v>
      </c>
      <c r="E2281" s="329">
        <v>5.03</v>
      </c>
      <c r="F2281" s="329">
        <v>9.59</v>
      </c>
      <c r="G2281" s="329">
        <v>14.62</v>
      </c>
    </row>
    <row r="2282" spans="1:7" ht="25.5">
      <c r="A2282" s="324" t="s">
        <v>3926</v>
      </c>
      <c r="B2282" s="325"/>
      <c r="C2282" s="324" t="s">
        <v>3927</v>
      </c>
      <c r="D2282" s="327" t="s">
        <v>4</v>
      </c>
      <c r="E2282" s="329">
        <v>5.92</v>
      </c>
      <c r="F2282" s="329">
        <v>9.59</v>
      </c>
      <c r="G2282" s="329">
        <v>15.51</v>
      </c>
    </row>
    <row r="2283" spans="1:7" ht="25.5">
      <c r="A2283" s="324" t="s">
        <v>3928</v>
      </c>
      <c r="B2283" s="325"/>
      <c r="C2283" s="324" t="s">
        <v>3929</v>
      </c>
      <c r="D2283" s="327" t="s">
        <v>4</v>
      </c>
      <c r="E2283" s="329">
        <v>7.45</v>
      </c>
      <c r="F2283" s="329">
        <v>9.59</v>
      </c>
      <c r="G2283" s="329">
        <v>17.04</v>
      </c>
    </row>
    <row r="2284" spans="1:7" ht="25.5">
      <c r="A2284" s="324" t="s">
        <v>3930</v>
      </c>
      <c r="B2284" s="325"/>
      <c r="C2284" s="324" t="s">
        <v>3931</v>
      </c>
      <c r="D2284" s="327" t="s">
        <v>4</v>
      </c>
      <c r="E2284" s="329">
        <v>7.5</v>
      </c>
      <c r="F2284" s="329">
        <v>9.59</v>
      </c>
      <c r="G2284" s="329">
        <v>17.09</v>
      </c>
    </row>
    <row r="2285" spans="1:7" ht="25.5">
      <c r="A2285" s="324" t="s">
        <v>3932</v>
      </c>
      <c r="B2285" s="325"/>
      <c r="C2285" s="324" t="s">
        <v>3933</v>
      </c>
      <c r="D2285" s="327" t="s">
        <v>4</v>
      </c>
      <c r="E2285" s="329">
        <v>9.09</v>
      </c>
      <c r="F2285" s="329">
        <v>9.59</v>
      </c>
      <c r="G2285" s="329">
        <v>18.68</v>
      </c>
    </row>
    <row r="2286" spans="1:7" ht="25.5">
      <c r="A2286" s="324" t="s">
        <v>3934</v>
      </c>
      <c r="B2286" s="325"/>
      <c r="C2286" s="324" t="s">
        <v>3935</v>
      </c>
      <c r="D2286" s="327" t="s">
        <v>4</v>
      </c>
      <c r="E2286" s="329">
        <v>10.76</v>
      </c>
      <c r="F2286" s="329">
        <v>9.59</v>
      </c>
      <c r="G2286" s="329">
        <v>20.350000000000001</v>
      </c>
    </row>
    <row r="2287" spans="1:7" ht="25.5">
      <c r="A2287" s="324" t="s">
        <v>3936</v>
      </c>
      <c r="B2287" s="325"/>
      <c r="C2287" s="324" t="s">
        <v>3937</v>
      </c>
      <c r="D2287" s="327" t="s">
        <v>4</v>
      </c>
      <c r="E2287" s="329">
        <v>17.22</v>
      </c>
      <c r="F2287" s="329">
        <v>9.59</v>
      </c>
      <c r="G2287" s="329">
        <v>26.81</v>
      </c>
    </row>
    <row r="2288" spans="1:7" ht="25.5">
      <c r="A2288" s="324" t="s">
        <v>3938</v>
      </c>
      <c r="B2288" s="325"/>
      <c r="C2288" s="324" t="s">
        <v>3939</v>
      </c>
      <c r="D2288" s="327" t="s">
        <v>4</v>
      </c>
      <c r="E2288" s="329">
        <v>6.83</v>
      </c>
      <c r="F2288" s="329">
        <v>9.59</v>
      </c>
      <c r="G2288" s="329">
        <v>16.420000000000002</v>
      </c>
    </row>
    <row r="2289" spans="1:7" ht="25.5">
      <c r="A2289" s="324" t="s">
        <v>3940</v>
      </c>
      <c r="B2289" s="325"/>
      <c r="C2289" s="324" t="s">
        <v>3941</v>
      </c>
      <c r="D2289" s="327" t="s">
        <v>4</v>
      </c>
      <c r="E2289" s="329">
        <v>8.89</v>
      </c>
      <c r="F2289" s="329">
        <v>9.59</v>
      </c>
      <c r="G2289" s="329">
        <v>18.48</v>
      </c>
    </row>
    <row r="2290" spans="1:7" ht="25.5">
      <c r="A2290" s="324" t="s">
        <v>3942</v>
      </c>
      <c r="B2290" s="325"/>
      <c r="C2290" s="324" t="s">
        <v>3943</v>
      </c>
      <c r="D2290" s="327" t="s">
        <v>4</v>
      </c>
      <c r="E2290" s="329">
        <v>11.12</v>
      </c>
      <c r="F2290" s="329">
        <v>9.59</v>
      </c>
      <c r="G2290" s="329">
        <v>20.71</v>
      </c>
    </row>
    <row r="2291" spans="1:7" ht="25.5">
      <c r="A2291" s="324" t="s">
        <v>3944</v>
      </c>
      <c r="B2291" s="325"/>
      <c r="C2291" s="324" t="s">
        <v>3945</v>
      </c>
      <c r="D2291" s="327" t="s">
        <v>4</v>
      </c>
      <c r="E2291" s="329">
        <v>12.37</v>
      </c>
      <c r="F2291" s="329">
        <v>9.59</v>
      </c>
      <c r="G2291" s="329">
        <v>21.96</v>
      </c>
    </row>
    <row r="2292" spans="1:7" ht="25.5">
      <c r="A2292" s="324" t="s">
        <v>3946</v>
      </c>
      <c r="B2292" s="325"/>
      <c r="C2292" s="324" t="s">
        <v>3947</v>
      </c>
      <c r="D2292" s="327" t="s">
        <v>4</v>
      </c>
      <c r="E2292" s="329">
        <v>17.739999999999998</v>
      </c>
      <c r="F2292" s="329">
        <v>13.42</v>
      </c>
      <c r="G2292" s="329">
        <v>31.16</v>
      </c>
    </row>
    <row r="2293" spans="1:7" ht="25.5">
      <c r="A2293" s="324" t="s">
        <v>3948</v>
      </c>
      <c r="B2293" s="325"/>
      <c r="C2293" s="324" t="s">
        <v>3949</v>
      </c>
      <c r="D2293" s="327" t="s">
        <v>4</v>
      </c>
      <c r="E2293" s="329">
        <v>21.69</v>
      </c>
      <c r="F2293" s="329">
        <v>13.42</v>
      </c>
      <c r="G2293" s="329">
        <v>35.11</v>
      </c>
    </row>
    <row r="2294" spans="1:7" ht="25.5">
      <c r="A2294" s="324" t="s">
        <v>3950</v>
      </c>
      <c r="B2294" s="325"/>
      <c r="C2294" s="324" t="s">
        <v>3951</v>
      </c>
      <c r="D2294" s="327" t="s">
        <v>4</v>
      </c>
      <c r="E2294" s="329">
        <v>28.14</v>
      </c>
      <c r="F2294" s="329">
        <v>13.42</v>
      </c>
      <c r="G2294" s="329">
        <v>41.56</v>
      </c>
    </row>
    <row r="2295" spans="1:7" ht="25.5">
      <c r="A2295" s="324" t="s">
        <v>3952</v>
      </c>
      <c r="B2295" s="325"/>
      <c r="C2295" s="324" t="s">
        <v>3953</v>
      </c>
      <c r="D2295" s="327" t="s">
        <v>4</v>
      </c>
      <c r="E2295" s="329">
        <v>37.21</v>
      </c>
      <c r="F2295" s="329">
        <v>13.42</v>
      </c>
      <c r="G2295" s="329">
        <v>50.63</v>
      </c>
    </row>
    <row r="2296" spans="1:7" ht="25.5">
      <c r="A2296" s="324" t="s">
        <v>3954</v>
      </c>
      <c r="B2296" s="325"/>
      <c r="C2296" s="324" t="s">
        <v>3955</v>
      </c>
      <c r="D2296" s="327" t="s">
        <v>4</v>
      </c>
      <c r="E2296" s="329">
        <v>54.99</v>
      </c>
      <c r="F2296" s="329">
        <v>19.18</v>
      </c>
      <c r="G2296" s="329">
        <v>74.17</v>
      </c>
    </row>
    <row r="2297" spans="1:7">
      <c r="A2297" s="334" t="s">
        <v>3956</v>
      </c>
      <c r="B2297" s="334" t="s">
        <v>3957</v>
      </c>
      <c r="C2297" s="335"/>
      <c r="D2297" s="336"/>
      <c r="E2297" s="337"/>
      <c r="F2297" s="337"/>
      <c r="G2297" s="337"/>
    </row>
    <row r="2298" spans="1:7">
      <c r="A2298" s="315" t="s">
        <v>3958</v>
      </c>
      <c r="B2298" s="315" t="s">
        <v>13731</v>
      </c>
      <c r="C2298" s="316"/>
      <c r="D2298" s="338"/>
      <c r="E2298" s="339"/>
      <c r="F2298" s="339"/>
      <c r="G2298" s="339"/>
    </row>
    <row r="2299" spans="1:7" ht="25.5">
      <c r="A2299" s="324" t="s">
        <v>3959</v>
      </c>
      <c r="B2299" s="325"/>
      <c r="C2299" s="324" t="s">
        <v>3960</v>
      </c>
      <c r="D2299" s="327" t="s">
        <v>47</v>
      </c>
      <c r="E2299" s="329">
        <v>0.75</v>
      </c>
      <c r="F2299" s="329">
        <v>1.54</v>
      </c>
      <c r="G2299" s="329">
        <v>2.29</v>
      </c>
    </row>
    <row r="2300" spans="1:7" ht="25.5">
      <c r="A2300" s="324" t="s">
        <v>3961</v>
      </c>
      <c r="B2300" s="325"/>
      <c r="C2300" s="324" t="s">
        <v>3962</v>
      </c>
      <c r="D2300" s="327" t="s">
        <v>47</v>
      </c>
      <c r="E2300" s="329">
        <v>1.02</v>
      </c>
      <c r="F2300" s="329">
        <v>1.54</v>
      </c>
      <c r="G2300" s="329">
        <v>2.56</v>
      </c>
    </row>
    <row r="2301" spans="1:7" ht="25.5">
      <c r="A2301" s="324" t="s">
        <v>3963</v>
      </c>
      <c r="B2301" s="325"/>
      <c r="C2301" s="324" t="s">
        <v>3964</v>
      </c>
      <c r="D2301" s="327" t="s">
        <v>47</v>
      </c>
      <c r="E2301" s="329">
        <v>1.83</v>
      </c>
      <c r="F2301" s="329">
        <v>2.29</v>
      </c>
      <c r="G2301" s="329">
        <v>4.12</v>
      </c>
    </row>
    <row r="2302" spans="1:7" ht="25.5">
      <c r="A2302" s="324" t="s">
        <v>3965</v>
      </c>
      <c r="B2302" s="325"/>
      <c r="C2302" s="324" t="s">
        <v>3966</v>
      </c>
      <c r="D2302" s="327" t="s">
        <v>47</v>
      </c>
      <c r="E2302" s="329">
        <v>2.87</v>
      </c>
      <c r="F2302" s="329">
        <v>2.68</v>
      </c>
      <c r="G2302" s="329">
        <v>5.55</v>
      </c>
    </row>
    <row r="2303" spans="1:7" ht="25.5">
      <c r="A2303" s="324" t="s">
        <v>3967</v>
      </c>
      <c r="B2303" s="325"/>
      <c r="C2303" s="324" t="s">
        <v>3968</v>
      </c>
      <c r="D2303" s="327" t="s">
        <v>47</v>
      </c>
      <c r="E2303" s="329">
        <v>5</v>
      </c>
      <c r="F2303" s="329">
        <v>3.07</v>
      </c>
      <c r="G2303" s="329">
        <v>8.07</v>
      </c>
    </row>
    <row r="2304" spans="1:7" ht="25.5">
      <c r="A2304" s="330" t="s">
        <v>3969</v>
      </c>
      <c r="B2304" s="331" t="s">
        <v>3970</v>
      </c>
      <c r="C2304" s="330"/>
      <c r="D2304" s="332"/>
      <c r="E2304" s="333"/>
      <c r="F2304" s="333"/>
      <c r="G2304" s="333"/>
    </row>
    <row r="2305" spans="1:7" ht="25.5">
      <c r="A2305" s="324" t="s">
        <v>3971</v>
      </c>
      <c r="B2305" s="325"/>
      <c r="C2305" s="324" t="s">
        <v>3972</v>
      </c>
      <c r="D2305" s="327" t="s">
        <v>47</v>
      </c>
      <c r="E2305" s="329">
        <v>1.02</v>
      </c>
      <c r="F2305" s="329">
        <v>1.54</v>
      </c>
      <c r="G2305" s="329">
        <v>2.56</v>
      </c>
    </row>
    <row r="2306" spans="1:7" ht="25.5">
      <c r="A2306" s="324" t="s">
        <v>3973</v>
      </c>
      <c r="B2306" s="325"/>
      <c r="C2306" s="324" t="s">
        <v>3974</v>
      </c>
      <c r="D2306" s="327" t="s">
        <v>47</v>
      </c>
      <c r="E2306" s="329">
        <v>1.38</v>
      </c>
      <c r="F2306" s="329">
        <v>1.92</v>
      </c>
      <c r="G2306" s="329">
        <v>3.3</v>
      </c>
    </row>
    <row r="2307" spans="1:7" ht="25.5">
      <c r="A2307" s="324" t="s">
        <v>3975</v>
      </c>
      <c r="B2307" s="325"/>
      <c r="C2307" s="324" t="s">
        <v>3976</v>
      </c>
      <c r="D2307" s="327" t="s">
        <v>47</v>
      </c>
      <c r="E2307" s="329">
        <v>2.16</v>
      </c>
      <c r="F2307" s="329">
        <v>2.29</v>
      </c>
      <c r="G2307" s="329">
        <v>4.45</v>
      </c>
    </row>
    <row r="2308" spans="1:7" ht="25.5">
      <c r="A2308" s="324" t="s">
        <v>3977</v>
      </c>
      <c r="B2308" s="325"/>
      <c r="C2308" s="324" t="s">
        <v>3978</v>
      </c>
      <c r="D2308" s="327" t="s">
        <v>47</v>
      </c>
      <c r="E2308" s="329">
        <v>2.72</v>
      </c>
      <c r="F2308" s="329">
        <v>2.68</v>
      </c>
      <c r="G2308" s="329">
        <v>5.4</v>
      </c>
    </row>
    <row r="2309" spans="1:7" ht="25.5">
      <c r="A2309" s="324" t="s">
        <v>3979</v>
      </c>
      <c r="B2309" s="325"/>
      <c r="C2309" s="324" t="s">
        <v>3980</v>
      </c>
      <c r="D2309" s="327" t="s">
        <v>47</v>
      </c>
      <c r="E2309" s="329">
        <v>4.7</v>
      </c>
      <c r="F2309" s="329">
        <v>3.07</v>
      </c>
      <c r="G2309" s="329">
        <v>7.77</v>
      </c>
    </row>
    <row r="2310" spans="1:7" ht="25.5">
      <c r="A2310" s="330" t="s">
        <v>3981</v>
      </c>
      <c r="B2310" s="331" t="s">
        <v>3982</v>
      </c>
      <c r="C2310" s="330"/>
      <c r="D2310" s="332"/>
      <c r="E2310" s="333"/>
      <c r="F2310" s="333"/>
      <c r="G2310" s="333"/>
    </row>
    <row r="2311" spans="1:7" ht="25.5">
      <c r="A2311" s="324" t="s">
        <v>3983</v>
      </c>
      <c r="B2311" s="325"/>
      <c r="C2311" s="324" t="s">
        <v>3984</v>
      </c>
      <c r="D2311" s="327" t="s">
        <v>47</v>
      </c>
      <c r="E2311" s="329">
        <v>7.34</v>
      </c>
      <c r="F2311" s="329">
        <v>1.92</v>
      </c>
      <c r="G2311" s="329">
        <v>9.26</v>
      </c>
    </row>
    <row r="2312" spans="1:7" ht="25.5">
      <c r="A2312" s="324" t="s">
        <v>3985</v>
      </c>
      <c r="B2312" s="325"/>
      <c r="C2312" s="324" t="s">
        <v>3986</v>
      </c>
      <c r="D2312" s="327" t="s">
        <v>47</v>
      </c>
      <c r="E2312" s="329">
        <v>10.33</v>
      </c>
      <c r="F2312" s="329">
        <v>3.83</v>
      </c>
      <c r="G2312" s="329">
        <v>14.16</v>
      </c>
    </row>
    <row r="2313" spans="1:7" ht="25.5">
      <c r="A2313" s="324" t="s">
        <v>3987</v>
      </c>
      <c r="B2313" s="325"/>
      <c r="C2313" s="324" t="s">
        <v>3988</v>
      </c>
      <c r="D2313" s="327" t="s">
        <v>47</v>
      </c>
      <c r="E2313" s="329">
        <v>13.18</v>
      </c>
      <c r="F2313" s="329">
        <v>5.75</v>
      </c>
      <c r="G2313" s="329">
        <v>18.93</v>
      </c>
    </row>
    <row r="2314" spans="1:7" ht="25.5">
      <c r="A2314" s="324" t="s">
        <v>3989</v>
      </c>
      <c r="B2314" s="325"/>
      <c r="C2314" s="324" t="s">
        <v>3990</v>
      </c>
      <c r="D2314" s="327" t="s">
        <v>47</v>
      </c>
      <c r="E2314" s="329">
        <v>23.6</v>
      </c>
      <c r="F2314" s="329">
        <v>7.67</v>
      </c>
      <c r="G2314" s="329">
        <v>31.27</v>
      </c>
    </row>
    <row r="2315" spans="1:7" ht="25.5">
      <c r="A2315" s="324" t="s">
        <v>3991</v>
      </c>
      <c r="B2315" s="325"/>
      <c r="C2315" s="324" t="s">
        <v>3992</v>
      </c>
      <c r="D2315" s="327" t="s">
        <v>47</v>
      </c>
      <c r="E2315" s="329">
        <v>30.61</v>
      </c>
      <c r="F2315" s="329">
        <v>9.59</v>
      </c>
      <c r="G2315" s="329">
        <v>40.200000000000003</v>
      </c>
    </row>
    <row r="2316" spans="1:7" ht="25.5">
      <c r="A2316" s="324" t="s">
        <v>3993</v>
      </c>
      <c r="B2316" s="325"/>
      <c r="C2316" s="324" t="s">
        <v>3994</v>
      </c>
      <c r="D2316" s="327" t="s">
        <v>47</v>
      </c>
      <c r="E2316" s="329">
        <v>45.41</v>
      </c>
      <c r="F2316" s="329">
        <v>11.5</v>
      </c>
      <c r="G2316" s="329">
        <v>56.91</v>
      </c>
    </row>
    <row r="2317" spans="1:7" ht="25.5">
      <c r="A2317" s="324" t="s">
        <v>3995</v>
      </c>
      <c r="B2317" s="325"/>
      <c r="C2317" s="324" t="s">
        <v>3996</v>
      </c>
      <c r="D2317" s="327" t="s">
        <v>47</v>
      </c>
      <c r="E2317" s="329">
        <v>98.07</v>
      </c>
      <c r="F2317" s="329">
        <v>17.25</v>
      </c>
      <c r="G2317" s="329">
        <v>115.32</v>
      </c>
    </row>
    <row r="2318" spans="1:7">
      <c r="A2318" s="330" t="s">
        <v>3997</v>
      </c>
      <c r="B2318" s="331" t="s">
        <v>3998</v>
      </c>
      <c r="C2318" s="330"/>
      <c r="D2318" s="332"/>
      <c r="E2318" s="333"/>
      <c r="F2318" s="333"/>
      <c r="G2318" s="333"/>
    </row>
    <row r="2319" spans="1:7" ht="25.5">
      <c r="A2319" s="324" t="s">
        <v>3999</v>
      </c>
      <c r="B2319" s="325"/>
      <c r="C2319" s="324" t="s">
        <v>4000</v>
      </c>
      <c r="D2319" s="327" t="s">
        <v>47</v>
      </c>
      <c r="E2319" s="329">
        <v>119.64</v>
      </c>
      <c r="F2319" s="329">
        <v>34.78</v>
      </c>
      <c r="G2319" s="329">
        <v>154.41999999999999</v>
      </c>
    </row>
    <row r="2320" spans="1:7" ht="25.5">
      <c r="A2320" s="330" t="s">
        <v>4001</v>
      </c>
      <c r="B2320" s="331" t="s">
        <v>4002</v>
      </c>
      <c r="C2320" s="330"/>
      <c r="D2320" s="332"/>
      <c r="E2320" s="333"/>
      <c r="F2320" s="333"/>
      <c r="G2320" s="333"/>
    </row>
    <row r="2321" spans="1:7" ht="25.5">
      <c r="A2321" s="324" t="s">
        <v>4003</v>
      </c>
      <c r="B2321" s="325"/>
      <c r="C2321" s="324" t="s">
        <v>13732</v>
      </c>
      <c r="D2321" s="327" t="s">
        <v>47</v>
      </c>
      <c r="E2321" s="329">
        <v>30.54</v>
      </c>
      <c r="F2321" s="329">
        <v>20.86</v>
      </c>
      <c r="G2321" s="329">
        <v>51.4</v>
      </c>
    </row>
    <row r="2322" spans="1:7" ht="25.5">
      <c r="A2322" s="324" t="s">
        <v>4004</v>
      </c>
      <c r="B2322" s="325"/>
      <c r="C2322" s="324" t="s">
        <v>13733</v>
      </c>
      <c r="D2322" s="327" t="s">
        <v>47</v>
      </c>
      <c r="E2322" s="329">
        <v>38.380000000000003</v>
      </c>
      <c r="F2322" s="329">
        <v>25.12</v>
      </c>
      <c r="G2322" s="329">
        <v>63.5</v>
      </c>
    </row>
    <row r="2323" spans="1:7" ht="25.5">
      <c r="A2323" s="324" t="s">
        <v>4005</v>
      </c>
      <c r="B2323" s="325"/>
      <c r="C2323" s="324" t="s">
        <v>13734</v>
      </c>
      <c r="D2323" s="327" t="s">
        <v>47</v>
      </c>
      <c r="E2323" s="329">
        <v>44.28</v>
      </c>
      <c r="F2323" s="329">
        <v>34.78</v>
      </c>
      <c r="G2323" s="329">
        <v>79.06</v>
      </c>
    </row>
    <row r="2324" spans="1:7" ht="25.5">
      <c r="A2324" s="324" t="s">
        <v>4006</v>
      </c>
      <c r="B2324" s="325"/>
      <c r="C2324" s="324" t="s">
        <v>13735</v>
      </c>
      <c r="D2324" s="327" t="s">
        <v>47</v>
      </c>
      <c r="E2324" s="329">
        <v>82.53</v>
      </c>
      <c r="F2324" s="329">
        <v>41.73</v>
      </c>
      <c r="G2324" s="329">
        <v>124.26</v>
      </c>
    </row>
    <row r="2325" spans="1:7" ht="25.5">
      <c r="A2325" s="330" t="s">
        <v>4007</v>
      </c>
      <c r="B2325" s="331" t="s">
        <v>4008</v>
      </c>
      <c r="C2325" s="330"/>
      <c r="D2325" s="332"/>
      <c r="E2325" s="333"/>
      <c r="F2325" s="333"/>
      <c r="G2325" s="333"/>
    </row>
    <row r="2326" spans="1:7" ht="25.5">
      <c r="A2326" s="324" t="s">
        <v>4009</v>
      </c>
      <c r="B2326" s="325"/>
      <c r="C2326" s="324" t="s">
        <v>13736</v>
      </c>
      <c r="D2326" s="327" t="s">
        <v>4</v>
      </c>
      <c r="E2326" s="329">
        <v>5.0199999999999996</v>
      </c>
      <c r="F2326" s="329">
        <v>3.83</v>
      </c>
      <c r="G2326" s="329">
        <v>8.85</v>
      </c>
    </row>
    <row r="2327" spans="1:7" ht="25.5">
      <c r="A2327" s="324" t="s">
        <v>13737</v>
      </c>
      <c r="B2327" s="325"/>
      <c r="C2327" s="324" t="s">
        <v>13044</v>
      </c>
      <c r="D2327" s="327" t="s">
        <v>4</v>
      </c>
      <c r="E2327" s="329">
        <v>3.49</v>
      </c>
      <c r="F2327" s="329">
        <v>3.83</v>
      </c>
      <c r="G2327" s="329">
        <v>7.32</v>
      </c>
    </row>
    <row r="2328" spans="1:7" ht="25.5">
      <c r="A2328" s="324" t="s">
        <v>4010</v>
      </c>
      <c r="B2328" s="325"/>
      <c r="C2328" s="324" t="s">
        <v>4011</v>
      </c>
      <c r="D2328" s="327" t="s">
        <v>4</v>
      </c>
      <c r="E2328" s="329">
        <v>5.6</v>
      </c>
      <c r="F2328" s="329">
        <v>3.83</v>
      </c>
      <c r="G2328" s="329">
        <v>9.43</v>
      </c>
    </row>
    <row r="2329" spans="1:7" ht="25.5">
      <c r="A2329" s="324" t="s">
        <v>4012</v>
      </c>
      <c r="B2329" s="325"/>
      <c r="C2329" s="324" t="s">
        <v>4013</v>
      </c>
      <c r="D2329" s="327" t="s">
        <v>4</v>
      </c>
      <c r="E2329" s="329">
        <v>7.57</v>
      </c>
      <c r="F2329" s="329">
        <v>3.83</v>
      </c>
      <c r="G2329" s="329">
        <v>11.4</v>
      </c>
    </row>
    <row r="2330" spans="1:7" ht="25.5">
      <c r="A2330" s="324" t="s">
        <v>4014</v>
      </c>
      <c r="B2330" s="325"/>
      <c r="C2330" s="324" t="s">
        <v>4015</v>
      </c>
      <c r="D2330" s="327" t="s">
        <v>4</v>
      </c>
      <c r="E2330" s="329">
        <v>7.69</v>
      </c>
      <c r="F2330" s="329">
        <v>3.83</v>
      </c>
      <c r="G2330" s="329">
        <v>11.52</v>
      </c>
    </row>
    <row r="2331" spans="1:7" ht="25.5">
      <c r="A2331" s="324" t="s">
        <v>4016</v>
      </c>
      <c r="B2331" s="325"/>
      <c r="C2331" s="324" t="s">
        <v>4017</v>
      </c>
      <c r="D2331" s="327" t="s">
        <v>4</v>
      </c>
      <c r="E2331" s="329">
        <v>8.5500000000000007</v>
      </c>
      <c r="F2331" s="329">
        <v>3.83</v>
      </c>
      <c r="G2331" s="329">
        <v>12.38</v>
      </c>
    </row>
    <row r="2332" spans="1:7" ht="25.5">
      <c r="A2332" s="324" t="s">
        <v>4018</v>
      </c>
      <c r="B2332" s="325"/>
      <c r="C2332" s="324" t="s">
        <v>4019</v>
      </c>
      <c r="D2332" s="327" t="s">
        <v>4</v>
      </c>
      <c r="E2332" s="329">
        <v>10.9</v>
      </c>
      <c r="F2332" s="329">
        <v>3.83</v>
      </c>
      <c r="G2332" s="329">
        <v>14.73</v>
      </c>
    </row>
    <row r="2333" spans="1:7" ht="25.5">
      <c r="A2333" s="324" t="s">
        <v>4020</v>
      </c>
      <c r="B2333" s="325"/>
      <c r="C2333" s="324" t="s">
        <v>4021</v>
      </c>
      <c r="D2333" s="327" t="s">
        <v>4</v>
      </c>
      <c r="E2333" s="329">
        <v>12.38</v>
      </c>
      <c r="F2333" s="329">
        <v>3.83</v>
      </c>
      <c r="G2333" s="329">
        <v>16.21</v>
      </c>
    </row>
    <row r="2334" spans="1:7" ht="25.5">
      <c r="A2334" s="330" t="s">
        <v>4022</v>
      </c>
      <c r="B2334" s="331" t="s">
        <v>4023</v>
      </c>
      <c r="C2334" s="330"/>
      <c r="D2334" s="332"/>
      <c r="E2334" s="333"/>
      <c r="F2334" s="333"/>
      <c r="G2334" s="333"/>
    </row>
    <row r="2335" spans="1:7" ht="25.5">
      <c r="A2335" s="324" t="s">
        <v>4024</v>
      </c>
      <c r="B2335" s="325"/>
      <c r="C2335" s="324" t="s">
        <v>4025</v>
      </c>
      <c r="D2335" s="327" t="s">
        <v>4</v>
      </c>
      <c r="E2335" s="329">
        <v>0.63</v>
      </c>
      <c r="F2335" s="329">
        <v>3.07</v>
      </c>
      <c r="G2335" s="329">
        <v>3.7</v>
      </c>
    </row>
    <row r="2336" spans="1:7" ht="25.5">
      <c r="A2336" s="324" t="s">
        <v>4026</v>
      </c>
      <c r="B2336" s="325"/>
      <c r="C2336" s="324" t="s">
        <v>4027</v>
      </c>
      <c r="D2336" s="327" t="s">
        <v>4</v>
      </c>
      <c r="E2336" s="329">
        <v>3.63</v>
      </c>
      <c r="F2336" s="329">
        <v>5.75</v>
      </c>
      <c r="G2336" s="329">
        <v>9.3800000000000008</v>
      </c>
    </row>
    <row r="2337" spans="1:7" ht="25.5">
      <c r="A2337" s="324" t="s">
        <v>4028</v>
      </c>
      <c r="B2337" s="325"/>
      <c r="C2337" s="324" t="s">
        <v>4029</v>
      </c>
      <c r="D2337" s="327" t="s">
        <v>4</v>
      </c>
      <c r="E2337" s="329">
        <v>4.97</v>
      </c>
      <c r="F2337" s="329">
        <v>5.75</v>
      </c>
      <c r="G2337" s="329">
        <v>10.72</v>
      </c>
    </row>
    <row r="2338" spans="1:7" ht="25.5">
      <c r="A2338" s="324" t="s">
        <v>4030</v>
      </c>
      <c r="B2338" s="325"/>
      <c r="C2338" s="324" t="s">
        <v>4031</v>
      </c>
      <c r="D2338" s="327" t="s">
        <v>4</v>
      </c>
      <c r="E2338" s="329">
        <v>4.6399999999999997</v>
      </c>
      <c r="F2338" s="329">
        <v>5.75</v>
      </c>
      <c r="G2338" s="329">
        <v>10.39</v>
      </c>
    </row>
    <row r="2339" spans="1:7" ht="25.5">
      <c r="A2339" s="324" t="s">
        <v>4032</v>
      </c>
      <c r="B2339" s="325"/>
      <c r="C2339" s="324" t="s">
        <v>4033</v>
      </c>
      <c r="D2339" s="327" t="s">
        <v>4</v>
      </c>
      <c r="E2339" s="329">
        <v>5.26</v>
      </c>
      <c r="F2339" s="329">
        <v>5.75</v>
      </c>
      <c r="G2339" s="329">
        <v>11.01</v>
      </c>
    </row>
    <row r="2340" spans="1:7" ht="25.5">
      <c r="A2340" s="324" t="s">
        <v>4034</v>
      </c>
      <c r="B2340" s="325"/>
      <c r="C2340" s="324" t="s">
        <v>4035</v>
      </c>
      <c r="D2340" s="327" t="s">
        <v>4</v>
      </c>
      <c r="E2340" s="329">
        <v>7.04</v>
      </c>
      <c r="F2340" s="329">
        <v>5.75</v>
      </c>
      <c r="G2340" s="329">
        <v>12.79</v>
      </c>
    </row>
    <row r="2341" spans="1:7" ht="25.5">
      <c r="A2341" s="324" t="s">
        <v>4036</v>
      </c>
      <c r="B2341" s="325"/>
      <c r="C2341" s="324" t="s">
        <v>4037</v>
      </c>
      <c r="D2341" s="327" t="s">
        <v>4</v>
      </c>
      <c r="E2341" s="329">
        <v>7.12</v>
      </c>
      <c r="F2341" s="329">
        <v>5.75</v>
      </c>
      <c r="G2341" s="329">
        <v>12.87</v>
      </c>
    </row>
    <row r="2342" spans="1:7" ht="25.5">
      <c r="A2342" s="324" t="s">
        <v>4038</v>
      </c>
      <c r="B2342" s="325"/>
      <c r="C2342" s="324" t="s">
        <v>4039</v>
      </c>
      <c r="D2342" s="327" t="s">
        <v>4</v>
      </c>
      <c r="E2342" s="329">
        <v>12.19</v>
      </c>
      <c r="F2342" s="329">
        <v>5.75</v>
      </c>
      <c r="G2342" s="329">
        <v>17.940000000000001</v>
      </c>
    </row>
    <row r="2343" spans="1:7" ht="25.5">
      <c r="A2343" s="324" t="s">
        <v>4040</v>
      </c>
      <c r="B2343" s="325"/>
      <c r="C2343" s="324" t="s">
        <v>4041</v>
      </c>
      <c r="D2343" s="327" t="s">
        <v>4</v>
      </c>
      <c r="E2343" s="329">
        <v>15.33</v>
      </c>
      <c r="F2343" s="329">
        <v>7.67</v>
      </c>
      <c r="G2343" s="329">
        <v>23</v>
      </c>
    </row>
    <row r="2344" spans="1:7" ht="25.5">
      <c r="A2344" s="324" t="s">
        <v>4042</v>
      </c>
      <c r="B2344" s="325"/>
      <c r="C2344" s="324" t="s">
        <v>4043</v>
      </c>
      <c r="D2344" s="327" t="s">
        <v>4</v>
      </c>
      <c r="E2344" s="329">
        <v>15.33</v>
      </c>
      <c r="F2344" s="329">
        <v>7.67</v>
      </c>
      <c r="G2344" s="329">
        <v>23</v>
      </c>
    </row>
    <row r="2345" spans="1:7" ht="25.5">
      <c r="A2345" s="324" t="s">
        <v>4044</v>
      </c>
      <c r="B2345" s="325"/>
      <c r="C2345" s="324" t="s">
        <v>4045</v>
      </c>
      <c r="D2345" s="327" t="s">
        <v>4</v>
      </c>
      <c r="E2345" s="329">
        <v>22.21</v>
      </c>
      <c r="F2345" s="329">
        <v>7.67</v>
      </c>
      <c r="G2345" s="329">
        <v>29.88</v>
      </c>
    </row>
    <row r="2346" spans="1:7" ht="25.5">
      <c r="A2346" s="324" t="s">
        <v>4046</v>
      </c>
      <c r="B2346" s="325"/>
      <c r="C2346" s="324" t="s">
        <v>4047</v>
      </c>
      <c r="D2346" s="327" t="s">
        <v>4</v>
      </c>
      <c r="E2346" s="329">
        <v>21.64</v>
      </c>
      <c r="F2346" s="329">
        <v>7.67</v>
      </c>
      <c r="G2346" s="329">
        <v>29.31</v>
      </c>
    </row>
    <row r="2347" spans="1:7" ht="25.5">
      <c r="A2347" s="330" t="s">
        <v>4048</v>
      </c>
      <c r="B2347" s="331" t="s">
        <v>4049</v>
      </c>
      <c r="C2347" s="330"/>
      <c r="D2347" s="332"/>
      <c r="E2347" s="333"/>
      <c r="F2347" s="333"/>
      <c r="G2347" s="333"/>
    </row>
    <row r="2348" spans="1:7" ht="38.25">
      <c r="A2348" s="324" t="s">
        <v>4050</v>
      </c>
      <c r="B2348" s="325"/>
      <c r="C2348" s="324" t="s">
        <v>4051</v>
      </c>
      <c r="D2348" s="327" t="s">
        <v>47</v>
      </c>
      <c r="E2348" s="329">
        <v>2.98</v>
      </c>
      <c r="F2348" s="329">
        <v>5.75</v>
      </c>
      <c r="G2348" s="329">
        <v>8.73</v>
      </c>
    </row>
    <row r="2349" spans="1:7" ht="38.25">
      <c r="A2349" s="324" t="s">
        <v>4052</v>
      </c>
      <c r="B2349" s="325"/>
      <c r="C2349" s="324" t="s">
        <v>4053</v>
      </c>
      <c r="D2349" s="327" t="s">
        <v>47</v>
      </c>
      <c r="E2349" s="329">
        <v>5.45</v>
      </c>
      <c r="F2349" s="329">
        <v>5.75</v>
      </c>
      <c r="G2349" s="329">
        <v>11.2</v>
      </c>
    </row>
    <row r="2350" spans="1:7" ht="38.25">
      <c r="A2350" s="324" t="s">
        <v>4054</v>
      </c>
      <c r="B2350" s="325"/>
      <c r="C2350" s="324" t="s">
        <v>4055</v>
      </c>
      <c r="D2350" s="327" t="s">
        <v>47</v>
      </c>
      <c r="E2350" s="329">
        <v>11.8</v>
      </c>
      <c r="F2350" s="329">
        <v>5.75</v>
      </c>
      <c r="G2350" s="329">
        <v>17.55</v>
      </c>
    </row>
    <row r="2351" spans="1:7" ht="25.5">
      <c r="A2351" s="324" t="s">
        <v>4056</v>
      </c>
      <c r="B2351" s="325"/>
      <c r="C2351" s="324" t="s">
        <v>4057</v>
      </c>
      <c r="D2351" s="327" t="s">
        <v>47</v>
      </c>
      <c r="E2351" s="329">
        <v>0.34</v>
      </c>
      <c r="F2351" s="329">
        <v>3.07</v>
      </c>
      <c r="G2351" s="329">
        <v>3.41</v>
      </c>
    </row>
    <row r="2352" spans="1:7">
      <c r="A2352" s="324" t="s">
        <v>4058</v>
      </c>
      <c r="B2352" s="325"/>
      <c r="C2352" s="324" t="s">
        <v>4059</v>
      </c>
      <c r="D2352" s="327" t="s">
        <v>47</v>
      </c>
      <c r="E2352" s="329">
        <v>1.38</v>
      </c>
      <c r="F2352" s="329">
        <v>11.5</v>
      </c>
      <c r="G2352" s="329">
        <v>12.88</v>
      </c>
    </row>
    <row r="2353" spans="1:7" ht="38.25">
      <c r="A2353" s="324" t="s">
        <v>4060</v>
      </c>
      <c r="B2353" s="325"/>
      <c r="C2353" s="324" t="s">
        <v>4061</v>
      </c>
      <c r="D2353" s="327" t="s">
        <v>47</v>
      </c>
      <c r="E2353" s="329">
        <v>2.75</v>
      </c>
      <c r="F2353" s="329">
        <v>4.6100000000000003</v>
      </c>
      <c r="G2353" s="329">
        <v>7.36</v>
      </c>
    </row>
    <row r="2354" spans="1:7" ht="25.5">
      <c r="A2354" s="324" t="s">
        <v>4062</v>
      </c>
      <c r="B2354" s="325"/>
      <c r="C2354" s="324" t="s">
        <v>4063</v>
      </c>
      <c r="D2354" s="327" t="s">
        <v>47</v>
      </c>
      <c r="E2354" s="329">
        <v>1.91</v>
      </c>
      <c r="F2354" s="329">
        <v>3.83</v>
      </c>
      <c r="G2354" s="329">
        <v>5.74</v>
      </c>
    </row>
    <row r="2355" spans="1:7" ht="38.25">
      <c r="A2355" s="324" t="s">
        <v>4064</v>
      </c>
      <c r="B2355" s="325"/>
      <c r="C2355" s="324" t="s">
        <v>4065</v>
      </c>
      <c r="D2355" s="327" t="s">
        <v>47</v>
      </c>
      <c r="E2355" s="329">
        <v>6.05</v>
      </c>
      <c r="F2355" s="329">
        <v>4.97</v>
      </c>
      <c r="G2355" s="329">
        <v>11.02</v>
      </c>
    </row>
    <row r="2356" spans="1:7" ht="38.25">
      <c r="A2356" s="324" t="s">
        <v>4066</v>
      </c>
      <c r="B2356" s="325"/>
      <c r="C2356" s="324" t="s">
        <v>4067</v>
      </c>
      <c r="D2356" s="327" t="s">
        <v>47</v>
      </c>
      <c r="E2356" s="329">
        <v>13.63</v>
      </c>
      <c r="F2356" s="329">
        <v>6.13</v>
      </c>
      <c r="G2356" s="329">
        <v>19.760000000000002</v>
      </c>
    </row>
    <row r="2357" spans="1:7" ht="38.25">
      <c r="A2357" s="324" t="s">
        <v>4068</v>
      </c>
      <c r="B2357" s="325"/>
      <c r="C2357" s="324" t="s">
        <v>4069</v>
      </c>
      <c r="D2357" s="327" t="s">
        <v>47</v>
      </c>
      <c r="E2357" s="329">
        <v>24.91</v>
      </c>
      <c r="F2357" s="329">
        <v>8.0500000000000007</v>
      </c>
      <c r="G2357" s="329">
        <v>32.96</v>
      </c>
    </row>
    <row r="2358" spans="1:7" ht="38.25">
      <c r="A2358" s="324" t="s">
        <v>4070</v>
      </c>
      <c r="B2358" s="325"/>
      <c r="C2358" s="324" t="s">
        <v>4071</v>
      </c>
      <c r="D2358" s="327" t="s">
        <v>47</v>
      </c>
      <c r="E2358" s="329">
        <v>4.57</v>
      </c>
      <c r="F2358" s="329">
        <v>4.6100000000000003</v>
      </c>
      <c r="G2358" s="329">
        <v>9.18</v>
      </c>
    </row>
    <row r="2359" spans="1:7" ht="38.25">
      <c r="A2359" s="324" t="s">
        <v>4072</v>
      </c>
      <c r="B2359" s="325"/>
      <c r="C2359" s="324" t="s">
        <v>4073</v>
      </c>
      <c r="D2359" s="327" t="s">
        <v>47</v>
      </c>
      <c r="E2359" s="329">
        <v>7.6</v>
      </c>
      <c r="F2359" s="329">
        <v>4.97</v>
      </c>
      <c r="G2359" s="329">
        <v>12.57</v>
      </c>
    </row>
    <row r="2360" spans="1:7" ht="38.25">
      <c r="A2360" s="324" t="s">
        <v>4074</v>
      </c>
      <c r="B2360" s="325"/>
      <c r="C2360" s="324" t="s">
        <v>4075</v>
      </c>
      <c r="D2360" s="327" t="s">
        <v>47</v>
      </c>
      <c r="E2360" s="329">
        <v>15.39</v>
      </c>
      <c r="F2360" s="329">
        <v>6.13</v>
      </c>
      <c r="G2360" s="329">
        <v>21.52</v>
      </c>
    </row>
    <row r="2361" spans="1:7" ht="38.25">
      <c r="A2361" s="324" t="s">
        <v>4076</v>
      </c>
      <c r="B2361" s="325"/>
      <c r="C2361" s="324" t="s">
        <v>4077</v>
      </c>
      <c r="D2361" s="327" t="s">
        <v>47</v>
      </c>
      <c r="E2361" s="329">
        <v>4.88</v>
      </c>
      <c r="F2361" s="329">
        <v>4.6100000000000003</v>
      </c>
      <c r="G2361" s="329">
        <v>9.49</v>
      </c>
    </row>
    <row r="2362" spans="1:7" ht="38.25">
      <c r="A2362" s="324" t="s">
        <v>4078</v>
      </c>
      <c r="B2362" s="325"/>
      <c r="C2362" s="324" t="s">
        <v>4079</v>
      </c>
      <c r="D2362" s="327" t="s">
        <v>47</v>
      </c>
      <c r="E2362" s="329">
        <v>7.44</v>
      </c>
      <c r="F2362" s="329">
        <v>4.97</v>
      </c>
      <c r="G2362" s="329">
        <v>12.41</v>
      </c>
    </row>
    <row r="2363" spans="1:7" ht="38.25">
      <c r="A2363" s="324" t="s">
        <v>4080</v>
      </c>
      <c r="B2363" s="325"/>
      <c r="C2363" s="324" t="s">
        <v>4081</v>
      </c>
      <c r="D2363" s="327" t="s">
        <v>47</v>
      </c>
      <c r="E2363" s="329">
        <v>15.48</v>
      </c>
      <c r="F2363" s="329">
        <v>6.13</v>
      </c>
      <c r="G2363" s="329">
        <v>21.61</v>
      </c>
    </row>
    <row r="2364" spans="1:7" ht="25.5">
      <c r="A2364" s="330" t="s">
        <v>4082</v>
      </c>
      <c r="B2364" s="331" t="s">
        <v>4083</v>
      </c>
      <c r="C2364" s="330"/>
      <c r="D2364" s="332"/>
      <c r="E2364" s="333"/>
      <c r="F2364" s="333"/>
      <c r="G2364" s="333"/>
    </row>
    <row r="2365" spans="1:7" ht="38.25">
      <c r="A2365" s="324" t="s">
        <v>4084</v>
      </c>
      <c r="B2365" s="325"/>
      <c r="C2365" s="324" t="s">
        <v>4085</v>
      </c>
      <c r="D2365" s="327" t="s">
        <v>47</v>
      </c>
      <c r="E2365" s="329">
        <v>2.72</v>
      </c>
      <c r="F2365" s="329">
        <v>3.83</v>
      </c>
      <c r="G2365" s="329">
        <v>6.55</v>
      </c>
    </row>
    <row r="2366" spans="1:7" ht="38.25">
      <c r="A2366" s="324" t="s">
        <v>4086</v>
      </c>
      <c r="B2366" s="325"/>
      <c r="C2366" s="324" t="s">
        <v>4087</v>
      </c>
      <c r="D2366" s="327" t="s">
        <v>47</v>
      </c>
      <c r="E2366" s="329">
        <v>3.42</v>
      </c>
      <c r="F2366" s="329">
        <v>3.83</v>
      </c>
      <c r="G2366" s="329">
        <v>7.25</v>
      </c>
    </row>
    <row r="2367" spans="1:7" ht="38.25">
      <c r="A2367" s="324" t="s">
        <v>4088</v>
      </c>
      <c r="B2367" s="325"/>
      <c r="C2367" s="324" t="s">
        <v>4089</v>
      </c>
      <c r="D2367" s="327" t="s">
        <v>47</v>
      </c>
      <c r="E2367" s="329">
        <v>3.46</v>
      </c>
      <c r="F2367" s="329">
        <v>3.83</v>
      </c>
      <c r="G2367" s="329">
        <v>7.29</v>
      </c>
    </row>
    <row r="2368" spans="1:7" ht="25.5">
      <c r="A2368" s="330" t="s">
        <v>4090</v>
      </c>
      <c r="B2368" s="331" t="s">
        <v>4091</v>
      </c>
      <c r="C2368" s="330"/>
      <c r="D2368" s="332"/>
      <c r="E2368" s="333"/>
      <c r="F2368" s="333"/>
      <c r="G2368" s="333"/>
    </row>
    <row r="2369" spans="1:7" ht="25.5">
      <c r="A2369" s="324" t="s">
        <v>4092</v>
      </c>
      <c r="B2369" s="325"/>
      <c r="C2369" s="324" t="s">
        <v>4093</v>
      </c>
      <c r="D2369" s="327" t="s">
        <v>47</v>
      </c>
      <c r="E2369" s="329">
        <v>5.98</v>
      </c>
      <c r="F2369" s="329">
        <v>5.5</v>
      </c>
      <c r="G2369" s="329">
        <v>11.48</v>
      </c>
    </row>
    <row r="2370" spans="1:7" ht="25.5">
      <c r="A2370" s="324" t="s">
        <v>4094</v>
      </c>
      <c r="B2370" s="325"/>
      <c r="C2370" s="324" t="s">
        <v>4095</v>
      </c>
      <c r="D2370" s="327" t="s">
        <v>47</v>
      </c>
      <c r="E2370" s="329">
        <v>2.36</v>
      </c>
      <c r="F2370" s="329">
        <v>5.5</v>
      </c>
      <c r="G2370" s="329">
        <v>7.86</v>
      </c>
    </row>
    <row r="2371" spans="1:7" ht="25.5">
      <c r="A2371" s="330" t="s">
        <v>4096</v>
      </c>
      <c r="B2371" s="331" t="s">
        <v>4097</v>
      </c>
      <c r="C2371" s="330"/>
      <c r="D2371" s="332"/>
      <c r="E2371" s="333"/>
      <c r="F2371" s="333"/>
      <c r="G2371" s="333"/>
    </row>
    <row r="2372" spans="1:7" ht="25.5">
      <c r="A2372" s="324" t="s">
        <v>4098</v>
      </c>
      <c r="B2372" s="325"/>
      <c r="C2372" s="324" t="s">
        <v>4099</v>
      </c>
      <c r="D2372" s="327" t="s">
        <v>47</v>
      </c>
      <c r="E2372" s="329">
        <v>2.4300000000000002</v>
      </c>
      <c r="F2372" s="329">
        <v>5.5</v>
      </c>
      <c r="G2372" s="329">
        <v>7.93</v>
      </c>
    </row>
    <row r="2373" spans="1:7" ht="25.5">
      <c r="A2373" s="324" t="s">
        <v>4100</v>
      </c>
      <c r="B2373" s="325"/>
      <c r="C2373" s="324" t="s">
        <v>4101</v>
      </c>
      <c r="D2373" s="327" t="s">
        <v>47</v>
      </c>
      <c r="E2373" s="329">
        <v>4.8600000000000003</v>
      </c>
      <c r="F2373" s="329">
        <v>5.5</v>
      </c>
      <c r="G2373" s="329">
        <v>10.36</v>
      </c>
    </row>
    <row r="2374" spans="1:7" ht="25.5">
      <c r="A2374" s="330" t="s">
        <v>4102</v>
      </c>
      <c r="B2374" s="331" t="s">
        <v>4103</v>
      </c>
      <c r="C2374" s="330"/>
      <c r="D2374" s="332"/>
      <c r="E2374" s="333"/>
      <c r="F2374" s="333"/>
      <c r="G2374" s="333"/>
    </row>
    <row r="2375" spans="1:7">
      <c r="A2375" s="324" t="s">
        <v>4104</v>
      </c>
      <c r="B2375" s="325"/>
      <c r="C2375" s="324" t="s">
        <v>4105</v>
      </c>
      <c r="D2375" s="327" t="s">
        <v>47</v>
      </c>
      <c r="E2375" s="329">
        <v>1.42</v>
      </c>
      <c r="F2375" s="329">
        <v>4.22</v>
      </c>
      <c r="G2375" s="329">
        <v>5.64</v>
      </c>
    </row>
    <row r="2376" spans="1:7">
      <c r="A2376" s="324" t="s">
        <v>4106</v>
      </c>
      <c r="B2376" s="325"/>
      <c r="C2376" s="324" t="s">
        <v>4107</v>
      </c>
      <c r="D2376" s="327" t="s">
        <v>47</v>
      </c>
      <c r="E2376" s="329">
        <v>7.48</v>
      </c>
      <c r="F2376" s="329">
        <v>4.22</v>
      </c>
      <c r="G2376" s="329">
        <v>11.7</v>
      </c>
    </row>
    <row r="2377" spans="1:7">
      <c r="A2377" s="324" t="s">
        <v>4108</v>
      </c>
      <c r="B2377" s="325"/>
      <c r="C2377" s="324" t="s">
        <v>4109</v>
      </c>
      <c r="D2377" s="327" t="s">
        <v>47</v>
      </c>
      <c r="E2377" s="329">
        <v>2.87</v>
      </c>
      <c r="F2377" s="329">
        <v>3.25</v>
      </c>
      <c r="G2377" s="329">
        <v>6.12</v>
      </c>
    </row>
    <row r="2378" spans="1:7">
      <c r="A2378" s="324" t="s">
        <v>4110</v>
      </c>
      <c r="B2378" s="325"/>
      <c r="C2378" s="324" t="s">
        <v>4111</v>
      </c>
      <c r="D2378" s="327" t="s">
        <v>47</v>
      </c>
      <c r="E2378" s="329">
        <v>1.94</v>
      </c>
      <c r="F2378" s="329">
        <v>4.22</v>
      </c>
      <c r="G2378" s="329">
        <v>6.16</v>
      </c>
    </row>
    <row r="2379" spans="1:7">
      <c r="A2379" s="324" t="s">
        <v>4112</v>
      </c>
      <c r="B2379" s="325"/>
      <c r="C2379" s="324" t="s">
        <v>4113</v>
      </c>
      <c r="D2379" s="327" t="s">
        <v>47</v>
      </c>
      <c r="E2379" s="329">
        <v>1.7</v>
      </c>
      <c r="F2379" s="329">
        <v>3.25</v>
      </c>
      <c r="G2379" s="329">
        <v>4.95</v>
      </c>
    </row>
    <row r="2380" spans="1:7" ht="25.5">
      <c r="A2380" s="324" t="s">
        <v>4114</v>
      </c>
      <c r="B2380" s="325"/>
      <c r="C2380" s="324" t="s">
        <v>4115</v>
      </c>
      <c r="D2380" s="327" t="s">
        <v>47</v>
      </c>
      <c r="E2380" s="329">
        <v>10.94</v>
      </c>
      <c r="F2380" s="329">
        <v>4.22</v>
      </c>
      <c r="G2380" s="329">
        <v>15.16</v>
      </c>
    </row>
    <row r="2381" spans="1:7" ht="25.5">
      <c r="A2381" s="324" t="s">
        <v>4116</v>
      </c>
      <c r="B2381" s="325"/>
      <c r="C2381" s="324" t="s">
        <v>4117</v>
      </c>
      <c r="D2381" s="327" t="s">
        <v>47</v>
      </c>
      <c r="E2381" s="329">
        <v>2.46</v>
      </c>
      <c r="F2381" s="329">
        <v>4.22</v>
      </c>
      <c r="G2381" s="329">
        <v>6.68</v>
      </c>
    </row>
    <row r="2382" spans="1:7" ht="25.5">
      <c r="A2382" s="330" t="s">
        <v>4118</v>
      </c>
      <c r="B2382" s="331" t="s">
        <v>4119</v>
      </c>
      <c r="C2382" s="330"/>
      <c r="D2382" s="332"/>
      <c r="E2382" s="333"/>
      <c r="F2382" s="333"/>
      <c r="G2382" s="333"/>
    </row>
    <row r="2383" spans="1:7">
      <c r="A2383" s="324" t="s">
        <v>13738</v>
      </c>
      <c r="B2383" s="325"/>
      <c r="C2383" s="324" t="s">
        <v>4122</v>
      </c>
      <c r="D2383" s="327" t="s">
        <v>4</v>
      </c>
      <c r="E2383" s="329">
        <v>5.6</v>
      </c>
      <c r="F2383" s="329">
        <v>6.39</v>
      </c>
      <c r="G2383" s="329">
        <v>11.99</v>
      </c>
    </row>
    <row r="2384" spans="1:7" ht="25.5">
      <c r="A2384" s="324" t="s">
        <v>4120</v>
      </c>
      <c r="B2384" s="325"/>
      <c r="C2384" s="324" t="s">
        <v>4121</v>
      </c>
      <c r="D2384" s="327" t="s">
        <v>47</v>
      </c>
      <c r="E2384" s="329">
        <v>0</v>
      </c>
      <c r="F2384" s="329">
        <v>5.5</v>
      </c>
      <c r="G2384" s="329">
        <v>5.5</v>
      </c>
    </row>
    <row r="2385" spans="1:7" ht="25.5">
      <c r="A2385" s="324" t="s">
        <v>4123</v>
      </c>
      <c r="B2385" s="325"/>
      <c r="C2385" s="324" t="s">
        <v>4124</v>
      </c>
      <c r="D2385" s="327" t="s">
        <v>47</v>
      </c>
      <c r="E2385" s="329">
        <v>0</v>
      </c>
      <c r="F2385" s="329">
        <v>10.99</v>
      </c>
      <c r="G2385" s="329">
        <v>10.99</v>
      </c>
    </row>
    <row r="2386" spans="1:7" ht="25.5">
      <c r="A2386" s="330" t="s">
        <v>4125</v>
      </c>
      <c r="B2386" s="331" t="s">
        <v>4126</v>
      </c>
      <c r="C2386" s="330"/>
      <c r="D2386" s="332"/>
      <c r="E2386" s="333"/>
      <c r="F2386" s="333"/>
      <c r="G2386" s="333"/>
    </row>
    <row r="2387" spans="1:7" ht="25.5">
      <c r="A2387" s="324" t="s">
        <v>4127</v>
      </c>
      <c r="B2387" s="325"/>
      <c r="C2387" s="324" t="s">
        <v>4128</v>
      </c>
      <c r="D2387" s="327" t="s">
        <v>47</v>
      </c>
      <c r="E2387" s="329">
        <v>0.92</v>
      </c>
      <c r="F2387" s="329">
        <v>0.76</v>
      </c>
      <c r="G2387" s="329">
        <v>1.68</v>
      </c>
    </row>
    <row r="2388" spans="1:7" ht="25.5">
      <c r="A2388" s="324" t="s">
        <v>4129</v>
      </c>
      <c r="B2388" s="325"/>
      <c r="C2388" s="324" t="s">
        <v>4130</v>
      </c>
      <c r="D2388" s="327" t="s">
        <v>47</v>
      </c>
      <c r="E2388" s="329">
        <v>1.36</v>
      </c>
      <c r="F2388" s="329">
        <v>0.76</v>
      </c>
      <c r="G2388" s="329">
        <v>2.12</v>
      </c>
    </row>
    <row r="2389" spans="1:7" ht="25.5">
      <c r="A2389" s="324" t="s">
        <v>4131</v>
      </c>
      <c r="B2389" s="325"/>
      <c r="C2389" s="324" t="s">
        <v>4132</v>
      </c>
      <c r="D2389" s="327" t="s">
        <v>47</v>
      </c>
      <c r="E2389" s="329">
        <v>2.13</v>
      </c>
      <c r="F2389" s="329">
        <v>0.76</v>
      </c>
      <c r="G2389" s="329">
        <v>2.89</v>
      </c>
    </row>
    <row r="2390" spans="1:7" ht="25.5">
      <c r="A2390" s="324" t="s">
        <v>4133</v>
      </c>
      <c r="B2390" s="325"/>
      <c r="C2390" s="324" t="s">
        <v>4134</v>
      </c>
      <c r="D2390" s="327" t="s">
        <v>47</v>
      </c>
      <c r="E2390" s="329">
        <v>2.93</v>
      </c>
      <c r="F2390" s="329">
        <v>0.76</v>
      </c>
      <c r="G2390" s="329">
        <v>3.69</v>
      </c>
    </row>
    <row r="2391" spans="1:7" ht="25.5">
      <c r="A2391" s="324" t="s">
        <v>4135</v>
      </c>
      <c r="B2391" s="325"/>
      <c r="C2391" s="324" t="s">
        <v>4136</v>
      </c>
      <c r="D2391" s="327" t="s">
        <v>47</v>
      </c>
      <c r="E2391" s="329">
        <v>4.2699999999999996</v>
      </c>
      <c r="F2391" s="329">
        <v>3.07</v>
      </c>
      <c r="G2391" s="329">
        <v>7.34</v>
      </c>
    </row>
    <row r="2392" spans="1:7" ht="25.5">
      <c r="A2392" s="324" t="s">
        <v>4137</v>
      </c>
      <c r="B2392" s="325"/>
      <c r="C2392" s="324" t="s">
        <v>4138</v>
      </c>
      <c r="D2392" s="327" t="s">
        <v>47</v>
      </c>
      <c r="E2392" s="329">
        <v>6.51</v>
      </c>
      <c r="F2392" s="329">
        <v>3.44</v>
      </c>
      <c r="G2392" s="329">
        <v>9.9499999999999993</v>
      </c>
    </row>
    <row r="2393" spans="1:7" ht="25.5">
      <c r="A2393" s="324" t="s">
        <v>4139</v>
      </c>
      <c r="B2393" s="325"/>
      <c r="C2393" s="324" t="s">
        <v>4140</v>
      </c>
      <c r="D2393" s="327" t="s">
        <v>47</v>
      </c>
      <c r="E2393" s="329">
        <v>10.15</v>
      </c>
      <c r="F2393" s="329">
        <v>3.83</v>
      </c>
      <c r="G2393" s="329">
        <v>13.98</v>
      </c>
    </row>
    <row r="2394" spans="1:7" ht="25.5">
      <c r="A2394" s="324" t="s">
        <v>4141</v>
      </c>
      <c r="B2394" s="325"/>
      <c r="C2394" s="324" t="s">
        <v>4142</v>
      </c>
      <c r="D2394" s="327" t="s">
        <v>47</v>
      </c>
      <c r="E2394" s="329">
        <v>13.99</v>
      </c>
      <c r="F2394" s="329">
        <v>5.75</v>
      </c>
      <c r="G2394" s="329">
        <v>19.739999999999998</v>
      </c>
    </row>
    <row r="2395" spans="1:7" ht="25.5">
      <c r="A2395" s="324" t="s">
        <v>4143</v>
      </c>
      <c r="B2395" s="325"/>
      <c r="C2395" s="324" t="s">
        <v>4144</v>
      </c>
      <c r="D2395" s="327" t="s">
        <v>47</v>
      </c>
      <c r="E2395" s="329">
        <v>19.739999999999998</v>
      </c>
      <c r="F2395" s="329">
        <v>7.67</v>
      </c>
      <c r="G2395" s="329">
        <v>27.41</v>
      </c>
    </row>
    <row r="2396" spans="1:7" ht="25.5">
      <c r="A2396" s="324" t="s">
        <v>4145</v>
      </c>
      <c r="B2396" s="325"/>
      <c r="C2396" s="324" t="s">
        <v>4146</v>
      </c>
      <c r="D2396" s="327" t="s">
        <v>47</v>
      </c>
      <c r="E2396" s="329">
        <v>28.47</v>
      </c>
      <c r="F2396" s="329">
        <v>9.59</v>
      </c>
      <c r="G2396" s="329">
        <v>38.06</v>
      </c>
    </row>
    <row r="2397" spans="1:7" ht="25.5">
      <c r="A2397" s="324" t="s">
        <v>4147</v>
      </c>
      <c r="B2397" s="325"/>
      <c r="C2397" s="324" t="s">
        <v>4148</v>
      </c>
      <c r="D2397" s="327" t="s">
        <v>47</v>
      </c>
      <c r="E2397" s="329">
        <v>37.08</v>
      </c>
      <c r="F2397" s="329">
        <v>11.5</v>
      </c>
      <c r="G2397" s="329">
        <v>48.58</v>
      </c>
    </row>
    <row r="2398" spans="1:7" ht="25.5">
      <c r="A2398" s="324" t="s">
        <v>4149</v>
      </c>
      <c r="B2398" s="325"/>
      <c r="C2398" s="324" t="s">
        <v>4150</v>
      </c>
      <c r="D2398" s="327" t="s">
        <v>47</v>
      </c>
      <c r="E2398" s="329">
        <v>46.93</v>
      </c>
      <c r="F2398" s="329">
        <v>13.42</v>
      </c>
      <c r="G2398" s="329">
        <v>60.35</v>
      </c>
    </row>
    <row r="2399" spans="1:7" ht="25.5">
      <c r="A2399" s="324" t="s">
        <v>7138</v>
      </c>
      <c r="B2399" s="325"/>
      <c r="C2399" s="324" t="s">
        <v>7139</v>
      </c>
      <c r="D2399" s="327" t="s">
        <v>47</v>
      </c>
      <c r="E2399" s="329">
        <v>58.92</v>
      </c>
      <c r="F2399" s="329">
        <v>13.42</v>
      </c>
      <c r="G2399" s="329">
        <v>72.34</v>
      </c>
    </row>
    <row r="2400" spans="1:7" ht="25.5">
      <c r="A2400" s="324" t="s">
        <v>4151</v>
      </c>
      <c r="B2400" s="325"/>
      <c r="C2400" s="324" t="s">
        <v>4152</v>
      </c>
      <c r="D2400" s="327" t="s">
        <v>47</v>
      </c>
      <c r="E2400" s="329">
        <v>71.239999999999995</v>
      </c>
      <c r="F2400" s="329">
        <v>15.33</v>
      </c>
      <c r="G2400" s="329">
        <v>86.57</v>
      </c>
    </row>
    <row r="2401" spans="1:7" ht="25.5">
      <c r="A2401" s="324" t="s">
        <v>4153</v>
      </c>
      <c r="B2401" s="325"/>
      <c r="C2401" s="324" t="s">
        <v>4154</v>
      </c>
      <c r="D2401" s="327" t="s">
        <v>47</v>
      </c>
      <c r="E2401" s="329">
        <v>93.96</v>
      </c>
      <c r="F2401" s="329">
        <v>17.25</v>
      </c>
      <c r="G2401" s="329">
        <v>111.21</v>
      </c>
    </row>
    <row r="2402" spans="1:7" ht="25.5">
      <c r="A2402" s="324" t="s">
        <v>4155</v>
      </c>
      <c r="B2402" s="325"/>
      <c r="C2402" s="324" t="s">
        <v>4156</v>
      </c>
      <c r="D2402" s="327" t="s">
        <v>47</v>
      </c>
      <c r="E2402" s="329">
        <v>2.91</v>
      </c>
      <c r="F2402" s="329">
        <v>1.54</v>
      </c>
      <c r="G2402" s="329">
        <v>4.45</v>
      </c>
    </row>
    <row r="2403" spans="1:7" ht="25.5">
      <c r="A2403" s="324" t="s">
        <v>4157</v>
      </c>
      <c r="B2403" s="325"/>
      <c r="C2403" s="324" t="s">
        <v>4158</v>
      </c>
      <c r="D2403" s="327" t="s">
        <v>47</v>
      </c>
      <c r="E2403" s="329">
        <v>2.5</v>
      </c>
      <c r="F2403" s="329">
        <v>0.76</v>
      </c>
      <c r="G2403" s="329">
        <v>3.26</v>
      </c>
    </row>
    <row r="2404" spans="1:7" ht="25.5">
      <c r="A2404" s="324" t="s">
        <v>4159</v>
      </c>
      <c r="B2404" s="325"/>
      <c r="C2404" s="324" t="s">
        <v>4160</v>
      </c>
      <c r="D2404" s="327" t="s">
        <v>47</v>
      </c>
      <c r="E2404" s="329">
        <v>3.74</v>
      </c>
      <c r="F2404" s="329">
        <v>1.92</v>
      </c>
      <c r="G2404" s="329">
        <v>5.66</v>
      </c>
    </row>
    <row r="2405" spans="1:7" ht="25.5">
      <c r="A2405" s="324" t="s">
        <v>4161</v>
      </c>
      <c r="B2405" s="325"/>
      <c r="C2405" s="324" t="s">
        <v>4162</v>
      </c>
      <c r="D2405" s="327" t="s">
        <v>47</v>
      </c>
      <c r="E2405" s="329">
        <v>13.55</v>
      </c>
      <c r="F2405" s="329">
        <v>3.83</v>
      </c>
      <c r="G2405" s="329">
        <v>17.38</v>
      </c>
    </row>
    <row r="2406" spans="1:7" ht="25.5">
      <c r="A2406" s="324" t="s">
        <v>4163</v>
      </c>
      <c r="B2406" s="325"/>
      <c r="C2406" s="324" t="s">
        <v>4164</v>
      </c>
      <c r="D2406" s="327" t="s">
        <v>47</v>
      </c>
      <c r="E2406" s="329">
        <v>33.950000000000003</v>
      </c>
      <c r="F2406" s="329">
        <v>11.5</v>
      </c>
      <c r="G2406" s="329">
        <v>45.45</v>
      </c>
    </row>
    <row r="2407" spans="1:7" ht="25.5">
      <c r="A2407" s="324" t="s">
        <v>4165</v>
      </c>
      <c r="B2407" s="325"/>
      <c r="C2407" s="324" t="s">
        <v>4166</v>
      </c>
      <c r="D2407" s="327" t="s">
        <v>47</v>
      </c>
      <c r="E2407" s="329">
        <v>46.67</v>
      </c>
      <c r="F2407" s="329">
        <v>15.33</v>
      </c>
      <c r="G2407" s="329">
        <v>62</v>
      </c>
    </row>
    <row r="2408" spans="1:7" ht="25.5">
      <c r="A2408" s="324" t="s">
        <v>4167</v>
      </c>
      <c r="B2408" s="325"/>
      <c r="C2408" s="324" t="s">
        <v>4168</v>
      </c>
      <c r="D2408" s="327" t="s">
        <v>47</v>
      </c>
      <c r="E2408" s="329">
        <v>19.37</v>
      </c>
      <c r="F2408" s="329">
        <v>4.97</v>
      </c>
      <c r="G2408" s="329">
        <v>24.34</v>
      </c>
    </row>
    <row r="2409" spans="1:7">
      <c r="A2409" s="330" t="s">
        <v>4169</v>
      </c>
      <c r="B2409" s="331" t="s">
        <v>4170</v>
      </c>
      <c r="C2409" s="330"/>
      <c r="D2409" s="332"/>
      <c r="E2409" s="333"/>
      <c r="F2409" s="333"/>
      <c r="G2409" s="333"/>
    </row>
    <row r="2410" spans="1:7" ht="25.5">
      <c r="A2410" s="324" t="s">
        <v>4171</v>
      </c>
      <c r="B2410" s="325"/>
      <c r="C2410" s="324" t="s">
        <v>14247</v>
      </c>
      <c r="D2410" s="327" t="s">
        <v>47</v>
      </c>
      <c r="E2410" s="329">
        <v>2.6</v>
      </c>
      <c r="F2410" s="329">
        <v>4.6100000000000003</v>
      </c>
      <c r="G2410" s="329">
        <v>7.21</v>
      </c>
    </row>
    <row r="2411" spans="1:7" ht="25.5">
      <c r="A2411" s="324" t="s">
        <v>4172</v>
      </c>
      <c r="B2411" s="325"/>
      <c r="C2411" s="324" t="s">
        <v>14248</v>
      </c>
      <c r="D2411" s="327" t="s">
        <v>47</v>
      </c>
      <c r="E2411" s="329">
        <v>4.07</v>
      </c>
      <c r="F2411" s="329">
        <v>5.75</v>
      </c>
      <c r="G2411" s="329">
        <v>9.82</v>
      </c>
    </row>
    <row r="2412" spans="1:7" ht="25.5">
      <c r="A2412" s="324" t="s">
        <v>4173</v>
      </c>
      <c r="B2412" s="325"/>
      <c r="C2412" s="324" t="s">
        <v>14249</v>
      </c>
      <c r="D2412" s="327" t="s">
        <v>47</v>
      </c>
      <c r="E2412" s="329">
        <v>6.45</v>
      </c>
      <c r="F2412" s="329">
        <v>6.91</v>
      </c>
      <c r="G2412" s="329">
        <v>13.36</v>
      </c>
    </row>
    <row r="2413" spans="1:7" ht="25.5">
      <c r="A2413" s="324" t="s">
        <v>4174</v>
      </c>
      <c r="B2413" s="325"/>
      <c r="C2413" s="324" t="s">
        <v>14250</v>
      </c>
      <c r="D2413" s="327" t="s">
        <v>47</v>
      </c>
      <c r="E2413" s="329">
        <v>9.2200000000000006</v>
      </c>
      <c r="F2413" s="329">
        <v>8.0500000000000007</v>
      </c>
      <c r="G2413" s="329">
        <v>17.27</v>
      </c>
    </row>
    <row r="2414" spans="1:7" ht="25.5">
      <c r="A2414" s="324" t="s">
        <v>4175</v>
      </c>
      <c r="B2414" s="325"/>
      <c r="C2414" s="324" t="s">
        <v>14251</v>
      </c>
      <c r="D2414" s="327" t="s">
        <v>47</v>
      </c>
      <c r="E2414" s="329">
        <v>8.44</v>
      </c>
      <c r="F2414" s="329">
        <v>4.6100000000000003</v>
      </c>
      <c r="G2414" s="329">
        <v>13.05</v>
      </c>
    </row>
    <row r="2415" spans="1:7" ht="25.5">
      <c r="A2415" s="324" t="s">
        <v>4176</v>
      </c>
      <c r="B2415" s="325"/>
      <c r="C2415" s="324" t="s">
        <v>14252</v>
      </c>
      <c r="D2415" s="327" t="s">
        <v>47</v>
      </c>
      <c r="E2415" s="329">
        <v>12.5</v>
      </c>
      <c r="F2415" s="329">
        <v>10.74</v>
      </c>
      <c r="G2415" s="329">
        <v>23.24</v>
      </c>
    </row>
    <row r="2416" spans="1:7">
      <c r="A2416" s="330" t="s">
        <v>4177</v>
      </c>
      <c r="B2416" s="331" t="s">
        <v>4178</v>
      </c>
      <c r="C2416" s="330"/>
      <c r="D2416" s="332"/>
      <c r="E2416" s="333"/>
      <c r="F2416" s="333"/>
      <c r="G2416" s="333"/>
    </row>
    <row r="2417" spans="1:7" ht="25.5">
      <c r="A2417" s="324" t="s">
        <v>4179</v>
      </c>
      <c r="B2417" s="325"/>
      <c r="C2417" s="324" t="s">
        <v>4180</v>
      </c>
      <c r="D2417" s="327" t="s">
        <v>47</v>
      </c>
      <c r="E2417" s="329">
        <v>34</v>
      </c>
      <c r="F2417" s="329">
        <v>1.1499999999999999</v>
      </c>
      <c r="G2417" s="329">
        <v>35.15</v>
      </c>
    </row>
    <row r="2418" spans="1:7" ht="25.5">
      <c r="A2418" s="324" t="s">
        <v>4181</v>
      </c>
      <c r="B2418" s="325"/>
      <c r="C2418" s="324" t="s">
        <v>4182</v>
      </c>
      <c r="D2418" s="327" t="s">
        <v>47</v>
      </c>
      <c r="E2418" s="329">
        <v>38.270000000000003</v>
      </c>
      <c r="F2418" s="329">
        <v>1.1499999999999999</v>
      </c>
      <c r="G2418" s="329">
        <v>39.42</v>
      </c>
    </row>
    <row r="2419" spans="1:7">
      <c r="A2419" s="330" t="s">
        <v>4183</v>
      </c>
      <c r="B2419" s="331" t="s">
        <v>4184</v>
      </c>
      <c r="C2419" s="330"/>
      <c r="D2419" s="332"/>
      <c r="E2419" s="333"/>
      <c r="F2419" s="333"/>
      <c r="G2419" s="333"/>
    </row>
    <row r="2420" spans="1:7" ht="38.25">
      <c r="A2420" s="324" t="s">
        <v>4185</v>
      </c>
      <c r="B2420" s="325"/>
      <c r="C2420" s="324" t="s">
        <v>4186</v>
      </c>
      <c r="D2420" s="327" t="s">
        <v>47</v>
      </c>
      <c r="E2420" s="329">
        <v>1.43</v>
      </c>
      <c r="F2420" s="329">
        <v>1.54</v>
      </c>
      <c r="G2420" s="329">
        <v>2.97</v>
      </c>
    </row>
    <row r="2421" spans="1:7" ht="38.25">
      <c r="A2421" s="324" t="s">
        <v>4187</v>
      </c>
      <c r="B2421" s="325"/>
      <c r="C2421" s="324" t="s">
        <v>4188</v>
      </c>
      <c r="D2421" s="327" t="s">
        <v>47</v>
      </c>
      <c r="E2421" s="329">
        <v>1.89</v>
      </c>
      <c r="F2421" s="329">
        <v>1.92</v>
      </c>
      <c r="G2421" s="329">
        <v>3.81</v>
      </c>
    </row>
    <row r="2422" spans="1:7" ht="38.25">
      <c r="A2422" s="324" t="s">
        <v>4189</v>
      </c>
      <c r="B2422" s="325"/>
      <c r="C2422" s="324" t="s">
        <v>4190</v>
      </c>
      <c r="D2422" s="327" t="s">
        <v>47</v>
      </c>
      <c r="E2422" s="329">
        <v>2.52</v>
      </c>
      <c r="F2422" s="329">
        <v>2.29</v>
      </c>
      <c r="G2422" s="329">
        <v>4.8099999999999996</v>
      </c>
    </row>
    <row r="2423" spans="1:7" ht="38.25">
      <c r="A2423" s="324" t="s">
        <v>4191</v>
      </c>
      <c r="B2423" s="325"/>
      <c r="C2423" s="324" t="s">
        <v>4192</v>
      </c>
      <c r="D2423" s="327" t="s">
        <v>47</v>
      </c>
      <c r="E2423" s="329">
        <v>3.41</v>
      </c>
      <c r="F2423" s="329">
        <v>2.68</v>
      </c>
      <c r="G2423" s="329">
        <v>6.09</v>
      </c>
    </row>
    <row r="2424" spans="1:7" ht="38.25">
      <c r="A2424" s="324" t="s">
        <v>4193</v>
      </c>
      <c r="B2424" s="325"/>
      <c r="C2424" s="324" t="s">
        <v>4194</v>
      </c>
      <c r="D2424" s="327" t="s">
        <v>47</v>
      </c>
      <c r="E2424" s="329">
        <v>5.24</v>
      </c>
      <c r="F2424" s="329">
        <v>3.07</v>
      </c>
      <c r="G2424" s="329">
        <v>8.31</v>
      </c>
    </row>
    <row r="2425" spans="1:7" ht="38.25">
      <c r="A2425" s="324" t="s">
        <v>4195</v>
      </c>
      <c r="B2425" s="325"/>
      <c r="C2425" s="324" t="s">
        <v>4196</v>
      </c>
      <c r="D2425" s="327" t="s">
        <v>47</v>
      </c>
      <c r="E2425" s="329">
        <v>7.89</v>
      </c>
      <c r="F2425" s="329">
        <v>3.44</v>
      </c>
      <c r="G2425" s="329">
        <v>11.33</v>
      </c>
    </row>
    <row r="2426" spans="1:7" ht="38.25">
      <c r="A2426" s="324" t="s">
        <v>4197</v>
      </c>
      <c r="B2426" s="325"/>
      <c r="C2426" s="324" t="s">
        <v>4198</v>
      </c>
      <c r="D2426" s="327" t="s">
        <v>47</v>
      </c>
      <c r="E2426" s="329">
        <v>11.97</v>
      </c>
      <c r="F2426" s="329">
        <v>3.83</v>
      </c>
      <c r="G2426" s="329">
        <v>15.8</v>
      </c>
    </row>
    <row r="2427" spans="1:7" ht="38.25">
      <c r="A2427" s="324" t="s">
        <v>4199</v>
      </c>
      <c r="B2427" s="325"/>
      <c r="C2427" s="324" t="s">
        <v>4200</v>
      </c>
      <c r="D2427" s="327" t="s">
        <v>47</v>
      </c>
      <c r="E2427" s="329">
        <v>16.100000000000001</v>
      </c>
      <c r="F2427" s="329">
        <v>5.75</v>
      </c>
      <c r="G2427" s="329">
        <v>21.85</v>
      </c>
    </row>
    <row r="2428" spans="1:7" ht="38.25">
      <c r="A2428" s="324" t="s">
        <v>4201</v>
      </c>
      <c r="B2428" s="325"/>
      <c r="C2428" s="324" t="s">
        <v>4202</v>
      </c>
      <c r="D2428" s="327" t="s">
        <v>47</v>
      </c>
      <c r="E2428" s="329">
        <v>23.07</v>
      </c>
      <c r="F2428" s="329">
        <v>7.67</v>
      </c>
      <c r="G2428" s="329">
        <v>30.74</v>
      </c>
    </row>
    <row r="2429" spans="1:7" ht="38.25">
      <c r="A2429" s="324" t="s">
        <v>4203</v>
      </c>
      <c r="B2429" s="325"/>
      <c r="C2429" s="324" t="s">
        <v>4204</v>
      </c>
      <c r="D2429" s="327" t="s">
        <v>47</v>
      </c>
      <c r="E2429" s="329">
        <v>32.93</v>
      </c>
      <c r="F2429" s="329">
        <v>9.59</v>
      </c>
      <c r="G2429" s="329">
        <v>42.52</v>
      </c>
    </row>
    <row r="2430" spans="1:7" ht="38.25">
      <c r="A2430" s="324" t="s">
        <v>4205</v>
      </c>
      <c r="B2430" s="325"/>
      <c r="C2430" s="324" t="s">
        <v>4206</v>
      </c>
      <c r="D2430" s="327" t="s">
        <v>47</v>
      </c>
      <c r="E2430" s="329">
        <v>42.14</v>
      </c>
      <c r="F2430" s="329">
        <v>11.5</v>
      </c>
      <c r="G2430" s="329">
        <v>53.64</v>
      </c>
    </row>
    <row r="2431" spans="1:7" ht="38.25">
      <c r="A2431" s="324" t="s">
        <v>4207</v>
      </c>
      <c r="B2431" s="325"/>
      <c r="C2431" s="324" t="s">
        <v>4208</v>
      </c>
      <c r="D2431" s="327" t="s">
        <v>47</v>
      </c>
      <c r="E2431" s="329">
        <v>54.18</v>
      </c>
      <c r="F2431" s="329">
        <v>13.42</v>
      </c>
      <c r="G2431" s="329">
        <v>67.599999999999994</v>
      </c>
    </row>
    <row r="2432" spans="1:7" ht="38.25">
      <c r="A2432" s="324" t="s">
        <v>4209</v>
      </c>
      <c r="B2432" s="325"/>
      <c r="C2432" s="324" t="s">
        <v>4210</v>
      </c>
      <c r="D2432" s="327" t="s">
        <v>47</v>
      </c>
      <c r="E2432" s="329">
        <v>66.569999999999993</v>
      </c>
      <c r="F2432" s="329">
        <v>15.33</v>
      </c>
      <c r="G2432" s="329">
        <v>81.900000000000006</v>
      </c>
    </row>
    <row r="2433" spans="1:7" ht="38.25">
      <c r="A2433" s="324" t="s">
        <v>4211</v>
      </c>
      <c r="B2433" s="325"/>
      <c r="C2433" s="324" t="s">
        <v>4212</v>
      </c>
      <c r="D2433" s="327" t="s">
        <v>47</v>
      </c>
      <c r="E2433" s="329">
        <v>80.540000000000006</v>
      </c>
      <c r="F2433" s="329">
        <v>17.25</v>
      </c>
      <c r="G2433" s="329">
        <v>97.79</v>
      </c>
    </row>
    <row r="2434" spans="1:7" ht="38.25">
      <c r="A2434" s="324" t="s">
        <v>4213</v>
      </c>
      <c r="B2434" s="325"/>
      <c r="C2434" s="324" t="s">
        <v>4214</v>
      </c>
      <c r="D2434" s="327" t="s">
        <v>47</v>
      </c>
      <c r="E2434" s="329">
        <v>110.57</v>
      </c>
      <c r="F2434" s="329">
        <v>19.18</v>
      </c>
      <c r="G2434" s="329">
        <v>129.75</v>
      </c>
    </row>
    <row r="2435" spans="1:7" ht="25.5">
      <c r="A2435" s="330" t="s">
        <v>4215</v>
      </c>
      <c r="B2435" s="331" t="s">
        <v>4216</v>
      </c>
      <c r="C2435" s="330"/>
      <c r="D2435" s="332"/>
      <c r="E2435" s="333"/>
      <c r="F2435" s="333"/>
      <c r="G2435" s="333"/>
    </row>
    <row r="2436" spans="1:7" ht="25.5">
      <c r="A2436" s="324" t="s">
        <v>4217</v>
      </c>
      <c r="B2436" s="325"/>
      <c r="C2436" s="324" t="s">
        <v>4218</v>
      </c>
      <c r="D2436" s="327" t="s">
        <v>47</v>
      </c>
      <c r="E2436" s="329">
        <v>2.85</v>
      </c>
      <c r="F2436" s="329">
        <v>1.92</v>
      </c>
      <c r="G2436" s="329">
        <v>4.7699999999999996</v>
      </c>
    </row>
    <row r="2437" spans="1:7" ht="25.5">
      <c r="A2437" s="324" t="s">
        <v>4219</v>
      </c>
      <c r="B2437" s="325"/>
      <c r="C2437" s="324" t="s">
        <v>4220</v>
      </c>
      <c r="D2437" s="327" t="s">
        <v>47</v>
      </c>
      <c r="E2437" s="329">
        <v>4.9000000000000004</v>
      </c>
      <c r="F2437" s="329">
        <v>3.83</v>
      </c>
      <c r="G2437" s="329">
        <v>8.73</v>
      </c>
    </row>
    <row r="2438" spans="1:7" ht="25.5">
      <c r="A2438" s="324" t="s">
        <v>4221</v>
      </c>
      <c r="B2438" s="325"/>
      <c r="C2438" s="324" t="s">
        <v>4222</v>
      </c>
      <c r="D2438" s="327" t="s">
        <v>47</v>
      </c>
      <c r="E2438" s="329">
        <v>5.54</v>
      </c>
      <c r="F2438" s="329">
        <v>3.83</v>
      </c>
      <c r="G2438" s="329">
        <v>9.3699999999999992</v>
      </c>
    </row>
    <row r="2439" spans="1:7" ht="25.5">
      <c r="A2439" s="324" t="s">
        <v>4223</v>
      </c>
      <c r="B2439" s="325"/>
      <c r="C2439" s="324" t="s">
        <v>4224</v>
      </c>
      <c r="D2439" s="327" t="s">
        <v>47</v>
      </c>
      <c r="E2439" s="329">
        <v>9.65</v>
      </c>
      <c r="F2439" s="329">
        <v>3.83</v>
      </c>
      <c r="G2439" s="329">
        <v>13.48</v>
      </c>
    </row>
    <row r="2440" spans="1:7" ht="25.5">
      <c r="A2440" s="324" t="s">
        <v>4225</v>
      </c>
      <c r="B2440" s="325"/>
      <c r="C2440" s="324" t="s">
        <v>4226</v>
      </c>
      <c r="D2440" s="327" t="s">
        <v>47</v>
      </c>
      <c r="E2440" s="329">
        <v>12.61</v>
      </c>
      <c r="F2440" s="329">
        <v>3.83</v>
      </c>
      <c r="G2440" s="329">
        <v>16.440000000000001</v>
      </c>
    </row>
    <row r="2441" spans="1:7" ht="25.5">
      <c r="A2441" s="330" t="s">
        <v>4227</v>
      </c>
      <c r="B2441" s="331" t="s">
        <v>4228</v>
      </c>
      <c r="C2441" s="330"/>
      <c r="D2441" s="332"/>
      <c r="E2441" s="333"/>
      <c r="F2441" s="333"/>
      <c r="G2441" s="333"/>
    </row>
    <row r="2442" spans="1:7" ht="38.25">
      <c r="A2442" s="324" t="s">
        <v>4229</v>
      </c>
      <c r="B2442" s="325"/>
      <c r="C2442" s="324" t="s">
        <v>14253</v>
      </c>
      <c r="D2442" s="327" t="s">
        <v>47</v>
      </c>
      <c r="E2442" s="329">
        <v>0.73</v>
      </c>
      <c r="F2442" s="329">
        <v>1.54</v>
      </c>
      <c r="G2442" s="329">
        <v>2.27</v>
      </c>
    </row>
    <row r="2443" spans="1:7" ht="38.25">
      <c r="A2443" s="324" t="s">
        <v>4230</v>
      </c>
      <c r="B2443" s="325"/>
      <c r="C2443" s="324" t="s">
        <v>14254</v>
      </c>
      <c r="D2443" s="327" t="s">
        <v>47</v>
      </c>
      <c r="E2443" s="329">
        <v>1.1000000000000001</v>
      </c>
      <c r="F2443" s="329">
        <v>1.92</v>
      </c>
      <c r="G2443" s="329">
        <v>3.02</v>
      </c>
    </row>
    <row r="2444" spans="1:7" ht="38.25">
      <c r="A2444" s="324" t="s">
        <v>4231</v>
      </c>
      <c r="B2444" s="325"/>
      <c r="C2444" s="324" t="s">
        <v>14255</v>
      </c>
      <c r="D2444" s="327" t="s">
        <v>47</v>
      </c>
      <c r="E2444" s="329">
        <v>1.74</v>
      </c>
      <c r="F2444" s="329">
        <v>2.29</v>
      </c>
      <c r="G2444" s="329">
        <v>4.03</v>
      </c>
    </row>
    <row r="2445" spans="1:7" ht="38.25">
      <c r="A2445" s="324" t="s">
        <v>4232</v>
      </c>
      <c r="B2445" s="325"/>
      <c r="C2445" s="324" t="s">
        <v>14256</v>
      </c>
      <c r="D2445" s="327" t="s">
        <v>47</v>
      </c>
      <c r="E2445" s="329">
        <v>2.57</v>
      </c>
      <c r="F2445" s="329">
        <v>2.68</v>
      </c>
      <c r="G2445" s="329">
        <v>5.25</v>
      </c>
    </row>
    <row r="2446" spans="1:7" ht="38.25">
      <c r="A2446" s="324" t="s">
        <v>4233</v>
      </c>
      <c r="B2446" s="325"/>
      <c r="C2446" s="324" t="s">
        <v>14257</v>
      </c>
      <c r="D2446" s="327" t="s">
        <v>47</v>
      </c>
      <c r="E2446" s="329">
        <v>4.42</v>
      </c>
      <c r="F2446" s="329">
        <v>3.07</v>
      </c>
      <c r="G2446" s="329">
        <v>7.49</v>
      </c>
    </row>
    <row r="2447" spans="1:7" ht="25.5">
      <c r="A2447" s="330" t="s">
        <v>4234</v>
      </c>
      <c r="B2447" s="331" t="s">
        <v>13739</v>
      </c>
      <c r="C2447" s="330"/>
      <c r="D2447" s="332"/>
      <c r="E2447" s="333"/>
      <c r="F2447" s="333"/>
      <c r="G2447" s="333"/>
    </row>
    <row r="2448" spans="1:7" ht="25.5">
      <c r="A2448" s="324" t="s">
        <v>4235</v>
      </c>
      <c r="B2448" s="325"/>
      <c r="C2448" s="324" t="s">
        <v>4236</v>
      </c>
      <c r="D2448" s="327" t="s">
        <v>47</v>
      </c>
      <c r="E2448" s="329">
        <v>2.62</v>
      </c>
      <c r="F2448" s="329">
        <v>9.59</v>
      </c>
      <c r="G2448" s="329">
        <v>12.21</v>
      </c>
    </row>
    <row r="2449" spans="1:7">
      <c r="A2449" s="334" t="s">
        <v>4237</v>
      </c>
      <c r="B2449" s="334" t="s">
        <v>4238</v>
      </c>
      <c r="C2449" s="335"/>
      <c r="D2449" s="336"/>
      <c r="E2449" s="337"/>
      <c r="F2449" s="337"/>
      <c r="G2449" s="337"/>
    </row>
    <row r="2450" spans="1:7">
      <c r="A2450" s="315" t="s">
        <v>4239</v>
      </c>
      <c r="B2450" s="315" t="s">
        <v>4240</v>
      </c>
      <c r="C2450" s="316"/>
      <c r="D2450" s="338"/>
      <c r="E2450" s="339"/>
      <c r="F2450" s="339"/>
      <c r="G2450" s="339"/>
    </row>
    <row r="2451" spans="1:7">
      <c r="A2451" s="324" t="s">
        <v>4241</v>
      </c>
      <c r="B2451" s="325"/>
      <c r="C2451" s="324" t="s">
        <v>4242</v>
      </c>
      <c r="D2451" s="327" t="s">
        <v>4</v>
      </c>
      <c r="E2451" s="329">
        <v>2.4900000000000002</v>
      </c>
      <c r="F2451" s="329">
        <v>9.59</v>
      </c>
      <c r="G2451" s="329">
        <v>12.08</v>
      </c>
    </row>
    <row r="2452" spans="1:7">
      <c r="A2452" s="324" t="s">
        <v>4243</v>
      </c>
      <c r="B2452" s="325"/>
      <c r="C2452" s="324" t="s">
        <v>4244</v>
      </c>
      <c r="D2452" s="327" t="s">
        <v>4</v>
      </c>
      <c r="E2452" s="329">
        <v>4.76</v>
      </c>
      <c r="F2452" s="329">
        <v>9.59</v>
      </c>
      <c r="G2452" s="329">
        <v>14.35</v>
      </c>
    </row>
    <row r="2453" spans="1:7" ht="25.5">
      <c r="A2453" s="324" t="s">
        <v>4245</v>
      </c>
      <c r="B2453" s="325"/>
      <c r="C2453" s="324" t="s">
        <v>4246</v>
      </c>
      <c r="D2453" s="327" t="s">
        <v>4</v>
      </c>
      <c r="E2453" s="329">
        <v>4.4800000000000004</v>
      </c>
      <c r="F2453" s="329">
        <v>11.5</v>
      </c>
      <c r="G2453" s="329">
        <v>15.98</v>
      </c>
    </row>
    <row r="2454" spans="1:7">
      <c r="A2454" s="324" t="s">
        <v>4247</v>
      </c>
      <c r="B2454" s="325"/>
      <c r="C2454" s="324" t="s">
        <v>4248</v>
      </c>
      <c r="D2454" s="327" t="s">
        <v>4</v>
      </c>
      <c r="E2454" s="329">
        <v>2.61</v>
      </c>
      <c r="F2454" s="329">
        <v>9.59</v>
      </c>
      <c r="G2454" s="329">
        <v>12.2</v>
      </c>
    </row>
    <row r="2455" spans="1:7" ht="25.5">
      <c r="A2455" s="330" t="s">
        <v>4249</v>
      </c>
      <c r="B2455" s="331" t="s">
        <v>4250</v>
      </c>
      <c r="C2455" s="330"/>
      <c r="D2455" s="332"/>
      <c r="E2455" s="333"/>
      <c r="F2455" s="333"/>
      <c r="G2455" s="333"/>
    </row>
    <row r="2456" spans="1:7">
      <c r="A2456" s="324" t="s">
        <v>4251</v>
      </c>
      <c r="B2456" s="325"/>
      <c r="C2456" s="324" t="s">
        <v>4252</v>
      </c>
      <c r="D2456" s="327" t="s">
        <v>4</v>
      </c>
      <c r="E2456" s="329">
        <v>15.97</v>
      </c>
      <c r="F2456" s="329">
        <v>30.67</v>
      </c>
      <c r="G2456" s="329">
        <v>46.64</v>
      </c>
    </row>
    <row r="2457" spans="1:7" ht="25.5">
      <c r="A2457" s="324" t="s">
        <v>4253</v>
      </c>
      <c r="B2457" s="325"/>
      <c r="C2457" s="324" t="s">
        <v>4254</v>
      </c>
      <c r="D2457" s="327" t="s">
        <v>4</v>
      </c>
      <c r="E2457" s="329">
        <v>8.16</v>
      </c>
      <c r="F2457" s="329">
        <v>11.5</v>
      </c>
      <c r="G2457" s="329">
        <v>19.66</v>
      </c>
    </row>
    <row r="2458" spans="1:7" ht="25.5">
      <c r="A2458" s="324" t="s">
        <v>4255</v>
      </c>
      <c r="B2458" s="325"/>
      <c r="C2458" s="324" t="s">
        <v>4256</v>
      </c>
      <c r="D2458" s="327" t="s">
        <v>4</v>
      </c>
      <c r="E2458" s="329">
        <v>12.26</v>
      </c>
      <c r="F2458" s="329">
        <v>11.5</v>
      </c>
      <c r="G2458" s="329">
        <v>23.76</v>
      </c>
    </row>
    <row r="2459" spans="1:7" ht="25.5">
      <c r="A2459" s="324" t="s">
        <v>4257</v>
      </c>
      <c r="B2459" s="325"/>
      <c r="C2459" s="324" t="s">
        <v>4258</v>
      </c>
      <c r="D2459" s="327" t="s">
        <v>4</v>
      </c>
      <c r="E2459" s="329">
        <v>17.579999999999998</v>
      </c>
      <c r="F2459" s="329">
        <v>11.5</v>
      </c>
      <c r="G2459" s="329">
        <v>29.08</v>
      </c>
    </row>
    <row r="2460" spans="1:7" ht="25.5">
      <c r="A2460" s="324" t="s">
        <v>4259</v>
      </c>
      <c r="B2460" s="325"/>
      <c r="C2460" s="324" t="s">
        <v>4260</v>
      </c>
      <c r="D2460" s="327" t="s">
        <v>4</v>
      </c>
      <c r="E2460" s="329">
        <v>37.81</v>
      </c>
      <c r="F2460" s="329">
        <v>15.33</v>
      </c>
      <c r="G2460" s="329">
        <v>53.14</v>
      </c>
    </row>
    <row r="2461" spans="1:7" ht="25.5">
      <c r="A2461" s="324" t="s">
        <v>4261</v>
      </c>
      <c r="B2461" s="325"/>
      <c r="C2461" s="324" t="s">
        <v>4262</v>
      </c>
      <c r="D2461" s="327" t="s">
        <v>4</v>
      </c>
      <c r="E2461" s="329">
        <v>106.57</v>
      </c>
      <c r="F2461" s="329">
        <v>15.33</v>
      </c>
      <c r="G2461" s="329">
        <v>121.9</v>
      </c>
    </row>
    <row r="2462" spans="1:7" ht="25.5">
      <c r="A2462" s="324" t="s">
        <v>4263</v>
      </c>
      <c r="B2462" s="325"/>
      <c r="C2462" s="324" t="s">
        <v>4264</v>
      </c>
      <c r="D2462" s="327" t="s">
        <v>4</v>
      </c>
      <c r="E2462" s="329">
        <v>142.4</v>
      </c>
      <c r="F2462" s="329">
        <v>19.18</v>
      </c>
      <c r="G2462" s="329">
        <v>161.58000000000001</v>
      </c>
    </row>
    <row r="2463" spans="1:7" ht="38.25">
      <c r="A2463" s="324" t="s">
        <v>4265</v>
      </c>
      <c r="B2463" s="325"/>
      <c r="C2463" s="324" t="s">
        <v>4266</v>
      </c>
      <c r="D2463" s="327" t="s">
        <v>4</v>
      </c>
      <c r="E2463" s="329">
        <v>158.88999999999999</v>
      </c>
      <c r="F2463" s="329">
        <v>11.5</v>
      </c>
      <c r="G2463" s="329">
        <v>170.39</v>
      </c>
    </row>
    <row r="2464" spans="1:7" ht="38.25">
      <c r="A2464" s="324" t="s">
        <v>4267</v>
      </c>
      <c r="B2464" s="325"/>
      <c r="C2464" s="324" t="s">
        <v>4268</v>
      </c>
      <c r="D2464" s="327" t="s">
        <v>4</v>
      </c>
      <c r="E2464" s="329">
        <v>204.2</v>
      </c>
      <c r="F2464" s="329">
        <v>11.5</v>
      </c>
      <c r="G2464" s="329">
        <v>215.7</v>
      </c>
    </row>
    <row r="2465" spans="1:7" ht="38.25">
      <c r="A2465" s="324" t="s">
        <v>4269</v>
      </c>
      <c r="B2465" s="325"/>
      <c r="C2465" s="324" t="s">
        <v>4270</v>
      </c>
      <c r="D2465" s="327" t="s">
        <v>4</v>
      </c>
      <c r="E2465" s="329">
        <v>256</v>
      </c>
      <c r="F2465" s="329">
        <v>11.5</v>
      </c>
      <c r="G2465" s="329">
        <v>267.5</v>
      </c>
    </row>
    <row r="2466" spans="1:7" ht="38.25">
      <c r="A2466" s="324" t="s">
        <v>4271</v>
      </c>
      <c r="B2466" s="325"/>
      <c r="C2466" s="324" t="s">
        <v>4272</v>
      </c>
      <c r="D2466" s="327" t="s">
        <v>4</v>
      </c>
      <c r="E2466" s="329">
        <v>667.29</v>
      </c>
      <c r="F2466" s="329">
        <v>15.33</v>
      </c>
      <c r="G2466" s="329">
        <v>682.62</v>
      </c>
    </row>
    <row r="2467" spans="1:7" ht="25.5">
      <c r="A2467" s="324" t="s">
        <v>4273</v>
      </c>
      <c r="B2467" s="325"/>
      <c r="C2467" s="324" t="s">
        <v>4274</v>
      </c>
      <c r="D2467" s="327" t="s">
        <v>4</v>
      </c>
      <c r="E2467" s="329">
        <v>18.510000000000002</v>
      </c>
      <c r="F2467" s="329">
        <v>11.5</v>
      </c>
      <c r="G2467" s="329">
        <v>30.01</v>
      </c>
    </row>
    <row r="2468" spans="1:7" ht="25.5">
      <c r="A2468" s="324" t="s">
        <v>4275</v>
      </c>
      <c r="B2468" s="325"/>
      <c r="C2468" s="324" t="s">
        <v>4276</v>
      </c>
      <c r="D2468" s="327" t="s">
        <v>4</v>
      </c>
      <c r="E2468" s="329">
        <v>52.15</v>
      </c>
      <c r="F2468" s="329">
        <v>11.5</v>
      </c>
      <c r="G2468" s="329">
        <v>63.65</v>
      </c>
    </row>
    <row r="2469" spans="1:7" ht="25.5">
      <c r="A2469" s="324" t="s">
        <v>4277</v>
      </c>
      <c r="B2469" s="325"/>
      <c r="C2469" s="324" t="s">
        <v>4278</v>
      </c>
      <c r="D2469" s="327" t="s">
        <v>4</v>
      </c>
      <c r="E2469" s="329">
        <v>151.27000000000001</v>
      </c>
      <c r="F2469" s="329">
        <v>15.33</v>
      </c>
      <c r="G2469" s="329">
        <v>166.6</v>
      </c>
    </row>
    <row r="2470" spans="1:7" ht="25.5">
      <c r="A2470" s="330" t="s">
        <v>4279</v>
      </c>
      <c r="B2470" s="331" t="s">
        <v>4280</v>
      </c>
      <c r="C2470" s="330"/>
      <c r="D2470" s="332"/>
      <c r="E2470" s="333"/>
      <c r="F2470" s="333"/>
      <c r="G2470" s="333"/>
    </row>
    <row r="2471" spans="1:7" ht="25.5">
      <c r="A2471" s="324" t="s">
        <v>4281</v>
      </c>
      <c r="B2471" s="325"/>
      <c r="C2471" s="324" t="s">
        <v>13740</v>
      </c>
      <c r="D2471" s="327" t="s">
        <v>197</v>
      </c>
      <c r="E2471" s="329">
        <v>10.52</v>
      </c>
      <c r="F2471" s="329">
        <v>11.5</v>
      </c>
      <c r="G2471" s="329">
        <v>22.02</v>
      </c>
    </row>
    <row r="2472" spans="1:7">
      <c r="A2472" s="324" t="s">
        <v>4282</v>
      </c>
      <c r="B2472" s="325"/>
      <c r="C2472" s="324" t="s">
        <v>4283</v>
      </c>
      <c r="D2472" s="327" t="s">
        <v>4</v>
      </c>
      <c r="E2472" s="329">
        <v>17.59</v>
      </c>
      <c r="F2472" s="329">
        <v>11.5</v>
      </c>
      <c r="G2472" s="329">
        <v>29.09</v>
      </c>
    </row>
    <row r="2473" spans="1:7">
      <c r="A2473" s="324" t="s">
        <v>4284</v>
      </c>
      <c r="B2473" s="325"/>
      <c r="C2473" s="324" t="s">
        <v>4285</v>
      </c>
      <c r="D2473" s="327" t="s">
        <v>4</v>
      </c>
      <c r="E2473" s="329">
        <v>41.66</v>
      </c>
      <c r="F2473" s="329">
        <v>11.5</v>
      </c>
      <c r="G2473" s="329">
        <v>53.16</v>
      </c>
    </row>
    <row r="2474" spans="1:7" ht="25.5">
      <c r="A2474" s="324" t="s">
        <v>4286</v>
      </c>
      <c r="B2474" s="325"/>
      <c r="C2474" s="324" t="s">
        <v>4287</v>
      </c>
      <c r="D2474" s="327" t="s">
        <v>197</v>
      </c>
      <c r="E2474" s="329">
        <v>169.69</v>
      </c>
      <c r="F2474" s="329">
        <v>11.5</v>
      </c>
      <c r="G2474" s="329">
        <v>181.19</v>
      </c>
    </row>
    <row r="2475" spans="1:7" ht="25.5">
      <c r="A2475" s="324" t="s">
        <v>4288</v>
      </c>
      <c r="B2475" s="325"/>
      <c r="C2475" s="324" t="s">
        <v>4289</v>
      </c>
      <c r="D2475" s="327" t="s">
        <v>197</v>
      </c>
      <c r="E2475" s="329">
        <v>163.06</v>
      </c>
      <c r="F2475" s="329">
        <v>11.5</v>
      </c>
      <c r="G2475" s="329">
        <v>174.56</v>
      </c>
    </row>
    <row r="2476" spans="1:7" ht="25.5">
      <c r="A2476" s="324" t="s">
        <v>4290</v>
      </c>
      <c r="B2476" s="325"/>
      <c r="C2476" s="324" t="s">
        <v>4291</v>
      </c>
      <c r="D2476" s="327" t="s">
        <v>197</v>
      </c>
      <c r="E2476" s="329">
        <v>18.03</v>
      </c>
      <c r="F2476" s="329">
        <v>11.5</v>
      </c>
      <c r="G2476" s="329">
        <v>29.53</v>
      </c>
    </row>
    <row r="2477" spans="1:7" ht="25.5">
      <c r="A2477" s="324" t="s">
        <v>4292</v>
      </c>
      <c r="B2477" s="325"/>
      <c r="C2477" s="324" t="s">
        <v>4293</v>
      </c>
      <c r="D2477" s="327" t="s">
        <v>197</v>
      </c>
      <c r="E2477" s="329">
        <v>193.93</v>
      </c>
      <c r="F2477" s="329">
        <v>11.5</v>
      </c>
      <c r="G2477" s="329">
        <v>205.43</v>
      </c>
    </row>
    <row r="2478" spans="1:7" ht="38.25">
      <c r="A2478" s="324" t="s">
        <v>4294</v>
      </c>
      <c r="B2478" s="325"/>
      <c r="C2478" s="324" t="s">
        <v>4295</v>
      </c>
      <c r="D2478" s="327" t="s">
        <v>4</v>
      </c>
      <c r="E2478" s="329">
        <v>6.71</v>
      </c>
      <c r="F2478" s="329">
        <v>11.5</v>
      </c>
      <c r="G2478" s="329">
        <v>18.21</v>
      </c>
    </row>
    <row r="2479" spans="1:7">
      <c r="A2479" s="324" t="s">
        <v>4296</v>
      </c>
      <c r="B2479" s="325"/>
      <c r="C2479" s="324" t="s">
        <v>4297</v>
      </c>
      <c r="D2479" s="327" t="s">
        <v>197</v>
      </c>
      <c r="E2479" s="329">
        <v>7.84</v>
      </c>
      <c r="F2479" s="329">
        <v>11.5</v>
      </c>
      <c r="G2479" s="329">
        <v>19.34</v>
      </c>
    </row>
    <row r="2480" spans="1:7">
      <c r="A2480" s="324" t="s">
        <v>4298</v>
      </c>
      <c r="B2480" s="325"/>
      <c r="C2480" s="324" t="s">
        <v>4299</v>
      </c>
      <c r="D2480" s="327" t="s">
        <v>197</v>
      </c>
      <c r="E2480" s="329">
        <v>12.87</v>
      </c>
      <c r="F2480" s="329">
        <v>11.5</v>
      </c>
      <c r="G2480" s="329">
        <v>24.37</v>
      </c>
    </row>
    <row r="2481" spans="1:7">
      <c r="A2481" s="324" t="s">
        <v>4300</v>
      </c>
      <c r="B2481" s="325"/>
      <c r="C2481" s="324" t="s">
        <v>4301</v>
      </c>
      <c r="D2481" s="327" t="s">
        <v>197</v>
      </c>
      <c r="E2481" s="329">
        <v>15.56</v>
      </c>
      <c r="F2481" s="329">
        <v>11.5</v>
      </c>
      <c r="G2481" s="329">
        <v>27.06</v>
      </c>
    </row>
    <row r="2482" spans="1:7" ht="25.5">
      <c r="A2482" s="324" t="s">
        <v>4302</v>
      </c>
      <c r="B2482" s="325"/>
      <c r="C2482" s="324" t="s">
        <v>4303</v>
      </c>
      <c r="D2482" s="327" t="s">
        <v>197</v>
      </c>
      <c r="E2482" s="329">
        <v>14.86</v>
      </c>
      <c r="F2482" s="329">
        <v>11.5</v>
      </c>
      <c r="G2482" s="329">
        <v>26.36</v>
      </c>
    </row>
    <row r="2483" spans="1:7" ht="25.5">
      <c r="A2483" s="324" t="s">
        <v>4304</v>
      </c>
      <c r="B2483" s="325"/>
      <c r="C2483" s="324" t="s">
        <v>4305</v>
      </c>
      <c r="D2483" s="327" t="s">
        <v>197</v>
      </c>
      <c r="E2483" s="329">
        <v>19.54</v>
      </c>
      <c r="F2483" s="329">
        <v>11.5</v>
      </c>
      <c r="G2483" s="329">
        <v>31.04</v>
      </c>
    </row>
    <row r="2484" spans="1:7" ht="25.5">
      <c r="A2484" s="330" t="s">
        <v>4306</v>
      </c>
      <c r="B2484" s="331" t="s">
        <v>4307</v>
      </c>
      <c r="C2484" s="330"/>
      <c r="D2484" s="332"/>
      <c r="E2484" s="333"/>
      <c r="F2484" s="333"/>
      <c r="G2484" s="333"/>
    </row>
    <row r="2485" spans="1:7">
      <c r="A2485" s="324" t="s">
        <v>4308</v>
      </c>
      <c r="B2485" s="325"/>
      <c r="C2485" s="324" t="s">
        <v>4309</v>
      </c>
      <c r="D2485" s="327" t="s">
        <v>197</v>
      </c>
      <c r="E2485" s="329">
        <v>6.06</v>
      </c>
      <c r="F2485" s="329">
        <v>13.03</v>
      </c>
      <c r="G2485" s="329">
        <v>19.09</v>
      </c>
    </row>
    <row r="2486" spans="1:7">
      <c r="A2486" s="324" t="s">
        <v>4310</v>
      </c>
      <c r="B2486" s="325"/>
      <c r="C2486" s="324" t="s">
        <v>4311</v>
      </c>
      <c r="D2486" s="327" t="s">
        <v>197</v>
      </c>
      <c r="E2486" s="329">
        <v>13.16</v>
      </c>
      <c r="F2486" s="329">
        <v>13.42</v>
      </c>
      <c r="G2486" s="329">
        <v>26.58</v>
      </c>
    </row>
    <row r="2487" spans="1:7">
      <c r="A2487" s="324" t="s">
        <v>4312</v>
      </c>
      <c r="B2487" s="325"/>
      <c r="C2487" s="324" t="s">
        <v>4313</v>
      </c>
      <c r="D2487" s="327" t="s">
        <v>197</v>
      </c>
      <c r="E2487" s="329">
        <v>16.73</v>
      </c>
      <c r="F2487" s="329">
        <v>19.18</v>
      </c>
      <c r="G2487" s="329">
        <v>35.909999999999997</v>
      </c>
    </row>
    <row r="2488" spans="1:7">
      <c r="A2488" s="324" t="s">
        <v>4314</v>
      </c>
      <c r="B2488" s="325"/>
      <c r="C2488" s="324" t="s">
        <v>4315</v>
      </c>
      <c r="D2488" s="327" t="s">
        <v>197</v>
      </c>
      <c r="E2488" s="329">
        <v>8.56</v>
      </c>
      <c r="F2488" s="329">
        <v>10.35</v>
      </c>
      <c r="G2488" s="329">
        <v>18.91</v>
      </c>
    </row>
    <row r="2489" spans="1:7">
      <c r="A2489" s="324" t="s">
        <v>4316</v>
      </c>
      <c r="B2489" s="325"/>
      <c r="C2489" s="324" t="s">
        <v>4317</v>
      </c>
      <c r="D2489" s="327" t="s">
        <v>197</v>
      </c>
      <c r="E2489" s="329">
        <v>10.74</v>
      </c>
      <c r="F2489" s="329">
        <v>17.25</v>
      </c>
      <c r="G2489" s="329">
        <v>27.99</v>
      </c>
    </row>
    <row r="2490" spans="1:7" ht="25.5">
      <c r="A2490" s="324" t="s">
        <v>4318</v>
      </c>
      <c r="B2490" s="325"/>
      <c r="C2490" s="324" t="s">
        <v>4319</v>
      </c>
      <c r="D2490" s="327" t="s">
        <v>197</v>
      </c>
      <c r="E2490" s="329">
        <v>9.82</v>
      </c>
      <c r="F2490" s="329">
        <v>14.56</v>
      </c>
      <c r="G2490" s="329">
        <v>24.38</v>
      </c>
    </row>
    <row r="2491" spans="1:7" ht="25.5">
      <c r="A2491" s="324" t="s">
        <v>4320</v>
      </c>
      <c r="B2491" s="325"/>
      <c r="C2491" s="324" t="s">
        <v>4321</v>
      </c>
      <c r="D2491" s="327" t="s">
        <v>197</v>
      </c>
      <c r="E2491" s="329">
        <v>12.01</v>
      </c>
      <c r="F2491" s="329">
        <v>17.25</v>
      </c>
      <c r="G2491" s="329">
        <v>29.26</v>
      </c>
    </row>
    <row r="2492" spans="1:7" ht="25.5">
      <c r="A2492" s="324" t="s">
        <v>4322</v>
      </c>
      <c r="B2492" s="325"/>
      <c r="C2492" s="324" t="s">
        <v>4323</v>
      </c>
      <c r="D2492" s="327" t="s">
        <v>197</v>
      </c>
      <c r="E2492" s="329">
        <v>18.02</v>
      </c>
      <c r="F2492" s="329">
        <v>19.18</v>
      </c>
      <c r="G2492" s="329">
        <v>37.200000000000003</v>
      </c>
    </row>
    <row r="2493" spans="1:7" ht="25.5">
      <c r="A2493" s="324" t="s">
        <v>4324</v>
      </c>
      <c r="B2493" s="325"/>
      <c r="C2493" s="324" t="s">
        <v>4325</v>
      </c>
      <c r="D2493" s="327" t="s">
        <v>197</v>
      </c>
      <c r="E2493" s="329">
        <v>25.36</v>
      </c>
      <c r="F2493" s="329">
        <v>13.42</v>
      </c>
      <c r="G2493" s="329">
        <v>38.78</v>
      </c>
    </row>
    <row r="2494" spans="1:7" ht="25.5">
      <c r="A2494" s="324" t="s">
        <v>4326</v>
      </c>
      <c r="B2494" s="325"/>
      <c r="C2494" s="324" t="s">
        <v>4327</v>
      </c>
      <c r="D2494" s="327" t="s">
        <v>197</v>
      </c>
      <c r="E2494" s="329">
        <v>22.49</v>
      </c>
      <c r="F2494" s="329">
        <v>13.42</v>
      </c>
      <c r="G2494" s="329">
        <v>35.909999999999997</v>
      </c>
    </row>
    <row r="2495" spans="1:7" ht="25.5">
      <c r="A2495" s="324" t="s">
        <v>4328</v>
      </c>
      <c r="B2495" s="325"/>
      <c r="C2495" s="324" t="s">
        <v>4329</v>
      </c>
      <c r="D2495" s="327" t="s">
        <v>197</v>
      </c>
      <c r="E2495" s="329">
        <v>7.71</v>
      </c>
      <c r="F2495" s="329">
        <v>9.59</v>
      </c>
      <c r="G2495" s="329">
        <v>17.3</v>
      </c>
    </row>
    <row r="2496" spans="1:7" ht="25.5">
      <c r="A2496" s="324" t="s">
        <v>4330</v>
      </c>
      <c r="B2496" s="325"/>
      <c r="C2496" s="324" t="s">
        <v>4331</v>
      </c>
      <c r="D2496" s="327" t="s">
        <v>197</v>
      </c>
      <c r="E2496" s="329">
        <v>54.08</v>
      </c>
      <c r="F2496" s="329">
        <v>14.56</v>
      </c>
      <c r="G2496" s="329">
        <v>68.64</v>
      </c>
    </row>
    <row r="2497" spans="1:7" ht="25.5">
      <c r="A2497" s="324" t="s">
        <v>4332</v>
      </c>
      <c r="B2497" s="325"/>
      <c r="C2497" s="324" t="s">
        <v>4333</v>
      </c>
      <c r="D2497" s="327" t="s">
        <v>4</v>
      </c>
      <c r="E2497" s="329">
        <v>27.38</v>
      </c>
      <c r="F2497" s="329">
        <v>11.5</v>
      </c>
      <c r="G2497" s="329">
        <v>38.880000000000003</v>
      </c>
    </row>
    <row r="2498" spans="1:7" ht="25.5">
      <c r="A2498" s="324" t="s">
        <v>4334</v>
      </c>
      <c r="B2498" s="325"/>
      <c r="C2498" s="324" t="s">
        <v>4335</v>
      </c>
      <c r="D2498" s="327" t="s">
        <v>4</v>
      </c>
      <c r="E2498" s="329">
        <v>62.18</v>
      </c>
      <c r="F2498" s="329">
        <v>19.18</v>
      </c>
      <c r="G2498" s="329">
        <v>81.36</v>
      </c>
    </row>
    <row r="2499" spans="1:7" ht="25.5">
      <c r="A2499" s="330" t="s">
        <v>4336</v>
      </c>
      <c r="B2499" s="331" t="s">
        <v>4337</v>
      </c>
      <c r="C2499" s="330"/>
      <c r="D2499" s="332"/>
      <c r="E2499" s="333"/>
      <c r="F2499" s="333"/>
      <c r="G2499" s="333"/>
    </row>
    <row r="2500" spans="1:7">
      <c r="A2500" s="324" t="s">
        <v>4338</v>
      </c>
      <c r="B2500" s="325"/>
      <c r="C2500" s="324" t="s">
        <v>4339</v>
      </c>
      <c r="D2500" s="327" t="s">
        <v>197</v>
      </c>
      <c r="E2500" s="329">
        <v>12.73</v>
      </c>
      <c r="F2500" s="329">
        <v>19.18</v>
      </c>
      <c r="G2500" s="329">
        <v>31.91</v>
      </c>
    </row>
    <row r="2501" spans="1:7">
      <c r="A2501" s="324" t="s">
        <v>4340</v>
      </c>
      <c r="B2501" s="325"/>
      <c r="C2501" s="324" t="s">
        <v>4341</v>
      </c>
      <c r="D2501" s="327" t="s">
        <v>197</v>
      </c>
      <c r="E2501" s="329">
        <v>17.510000000000002</v>
      </c>
      <c r="F2501" s="329">
        <v>19.18</v>
      </c>
      <c r="G2501" s="329">
        <v>36.69</v>
      </c>
    </row>
    <row r="2502" spans="1:7">
      <c r="A2502" s="324" t="s">
        <v>4342</v>
      </c>
      <c r="B2502" s="325"/>
      <c r="C2502" s="324" t="s">
        <v>4343</v>
      </c>
      <c r="D2502" s="327" t="s">
        <v>197</v>
      </c>
      <c r="E2502" s="329">
        <v>25.56</v>
      </c>
      <c r="F2502" s="329">
        <v>19.18</v>
      </c>
      <c r="G2502" s="329">
        <v>44.74</v>
      </c>
    </row>
    <row r="2503" spans="1:7">
      <c r="A2503" s="324" t="s">
        <v>4344</v>
      </c>
      <c r="B2503" s="325"/>
      <c r="C2503" s="324" t="s">
        <v>4345</v>
      </c>
      <c r="D2503" s="327" t="s">
        <v>197</v>
      </c>
      <c r="E2503" s="329">
        <v>36.11</v>
      </c>
      <c r="F2503" s="329">
        <v>19.18</v>
      </c>
      <c r="G2503" s="329">
        <v>55.29</v>
      </c>
    </row>
    <row r="2504" spans="1:7">
      <c r="A2504" s="324" t="s">
        <v>4346</v>
      </c>
      <c r="B2504" s="325"/>
      <c r="C2504" s="324" t="s">
        <v>4347</v>
      </c>
      <c r="D2504" s="327" t="s">
        <v>197</v>
      </c>
      <c r="E2504" s="329">
        <v>61.51</v>
      </c>
      <c r="F2504" s="329">
        <v>19.18</v>
      </c>
      <c r="G2504" s="329">
        <v>80.69</v>
      </c>
    </row>
    <row r="2505" spans="1:7">
      <c r="A2505" s="324" t="s">
        <v>4348</v>
      </c>
      <c r="B2505" s="325"/>
      <c r="C2505" s="324" t="s">
        <v>4349</v>
      </c>
      <c r="D2505" s="327" t="s">
        <v>197</v>
      </c>
      <c r="E2505" s="329">
        <v>133.6</v>
      </c>
      <c r="F2505" s="329">
        <v>19.18</v>
      </c>
      <c r="G2505" s="329">
        <v>152.78</v>
      </c>
    </row>
    <row r="2506" spans="1:7">
      <c r="A2506" s="324" t="s">
        <v>4350</v>
      </c>
      <c r="B2506" s="325"/>
      <c r="C2506" s="324" t="s">
        <v>4351</v>
      </c>
      <c r="D2506" s="327" t="s">
        <v>197</v>
      </c>
      <c r="E2506" s="329">
        <v>156.1</v>
      </c>
      <c r="F2506" s="329">
        <v>19.18</v>
      </c>
      <c r="G2506" s="329">
        <v>175.28</v>
      </c>
    </row>
    <row r="2507" spans="1:7">
      <c r="A2507" s="324" t="s">
        <v>4352</v>
      </c>
      <c r="B2507" s="325"/>
      <c r="C2507" s="324" t="s">
        <v>4353</v>
      </c>
      <c r="D2507" s="327" t="s">
        <v>197</v>
      </c>
      <c r="E2507" s="329">
        <v>215.06</v>
      </c>
      <c r="F2507" s="329">
        <v>19.18</v>
      </c>
      <c r="G2507" s="329">
        <v>234.24</v>
      </c>
    </row>
    <row r="2508" spans="1:7">
      <c r="A2508" s="324" t="s">
        <v>4354</v>
      </c>
      <c r="B2508" s="325"/>
      <c r="C2508" s="324" t="s">
        <v>4355</v>
      </c>
      <c r="D2508" s="327" t="s">
        <v>197</v>
      </c>
      <c r="E2508" s="329">
        <v>10.42</v>
      </c>
      <c r="F2508" s="329">
        <v>19.18</v>
      </c>
      <c r="G2508" s="329">
        <v>29.6</v>
      </c>
    </row>
    <row r="2509" spans="1:7" ht="25.5">
      <c r="A2509" s="330" t="s">
        <v>4356</v>
      </c>
      <c r="B2509" s="331" t="s">
        <v>4357</v>
      </c>
      <c r="C2509" s="330"/>
      <c r="D2509" s="332"/>
      <c r="E2509" s="333"/>
      <c r="F2509" s="333"/>
      <c r="G2509" s="333"/>
    </row>
    <row r="2510" spans="1:7">
      <c r="A2510" s="324" t="s">
        <v>4358</v>
      </c>
      <c r="B2510" s="325"/>
      <c r="C2510" s="324" t="s">
        <v>4359</v>
      </c>
      <c r="D2510" s="327" t="s">
        <v>4</v>
      </c>
      <c r="E2510" s="329">
        <v>2.0499999999999998</v>
      </c>
      <c r="F2510" s="329">
        <v>9.59</v>
      </c>
      <c r="G2510" s="329">
        <v>11.64</v>
      </c>
    </row>
    <row r="2511" spans="1:7">
      <c r="A2511" s="324" t="s">
        <v>4360</v>
      </c>
      <c r="B2511" s="325"/>
      <c r="C2511" s="324" t="s">
        <v>4361</v>
      </c>
      <c r="D2511" s="327" t="s">
        <v>4</v>
      </c>
      <c r="E2511" s="329">
        <v>4.08</v>
      </c>
      <c r="F2511" s="329">
        <v>9.59</v>
      </c>
      <c r="G2511" s="329">
        <v>13.67</v>
      </c>
    </row>
    <row r="2512" spans="1:7">
      <c r="A2512" s="324" t="s">
        <v>4362</v>
      </c>
      <c r="B2512" s="325"/>
      <c r="C2512" s="324" t="s">
        <v>4363</v>
      </c>
      <c r="D2512" s="327" t="s">
        <v>4</v>
      </c>
      <c r="E2512" s="329">
        <v>4.6100000000000003</v>
      </c>
      <c r="F2512" s="329">
        <v>9.59</v>
      </c>
      <c r="G2512" s="329">
        <v>14.2</v>
      </c>
    </row>
    <row r="2513" spans="1:7" ht="25.5">
      <c r="A2513" s="330" t="s">
        <v>4364</v>
      </c>
      <c r="B2513" s="331" t="s">
        <v>4365</v>
      </c>
      <c r="C2513" s="330"/>
      <c r="D2513" s="332"/>
      <c r="E2513" s="333"/>
      <c r="F2513" s="333"/>
      <c r="G2513" s="333"/>
    </row>
    <row r="2514" spans="1:7">
      <c r="A2514" s="324" t="s">
        <v>4366</v>
      </c>
      <c r="B2514" s="325"/>
      <c r="C2514" s="324" t="s">
        <v>4367</v>
      </c>
      <c r="D2514" s="327" t="s">
        <v>4</v>
      </c>
      <c r="E2514" s="329">
        <v>158.87</v>
      </c>
      <c r="F2514" s="329">
        <v>19.18</v>
      </c>
      <c r="G2514" s="329">
        <v>178.05</v>
      </c>
    </row>
    <row r="2515" spans="1:7">
      <c r="A2515" s="324" t="s">
        <v>4368</v>
      </c>
      <c r="B2515" s="325"/>
      <c r="C2515" s="324" t="s">
        <v>4369</v>
      </c>
      <c r="D2515" s="327" t="s">
        <v>4</v>
      </c>
      <c r="E2515" s="329">
        <v>146.97</v>
      </c>
      <c r="F2515" s="329">
        <v>19.18</v>
      </c>
      <c r="G2515" s="329">
        <v>166.15</v>
      </c>
    </row>
    <row r="2516" spans="1:7">
      <c r="A2516" s="324" t="s">
        <v>4370</v>
      </c>
      <c r="B2516" s="325"/>
      <c r="C2516" s="324" t="s">
        <v>4371</v>
      </c>
      <c r="D2516" s="327" t="s">
        <v>4</v>
      </c>
      <c r="E2516" s="329">
        <v>172.48</v>
      </c>
      <c r="F2516" s="329">
        <v>19.18</v>
      </c>
      <c r="G2516" s="329">
        <v>191.66</v>
      </c>
    </row>
    <row r="2517" spans="1:7">
      <c r="A2517" s="324" t="s">
        <v>4372</v>
      </c>
      <c r="B2517" s="325"/>
      <c r="C2517" s="324" t="s">
        <v>4373</v>
      </c>
      <c r="D2517" s="327" t="s">
        <v>4</v>
      </c>
      <c r="E2517" s="329">
        <v>170.86</v>
      </c>
      <c r="F2517" s="329">
        <v>19.18</v>
      </c>
      <c r="G2517" s="329">
        <v>190.04</v>
      </c>
    </row>
    <row r="2518" spans="1:7">
      <c r="A2518" s="324" t="s">
        <v>4374</v>
      </c>
      <c r="B2518" s="325"/>
      <c r="C2518" s="324" t="s">
        <v>4375</v>
      </c>
      <c r="D2518" s="327" t="s">
        <v>4</v>
      </c>
      <c r="E2518" s="329">
        <v>208.6</v>
      </c>
      <c r="F2518" s="329">
        <v>19.18</v>
      </c>
      <c r="G2518" s="329">
        <v>227.78</v>
      </c>
    </row>
    <row r="2519" spans="1:7">
      <c r="A2519" s="324" t="s">
        <v>4376</v>
      </c>
      <c r="B2519" s="325"/>
      <c r="C2519" s="324" t="s">
        <v>4377</v>
      </c>
      <c r="D2519" s="327" t="s">
        <v>4</v>
      </c>
      <c r="E2519" s="329">
        <v>310.92</v>
      </c>
      <c r="F2519" s="329">
        <v>19.18</v>
      </c>
      <c r="G2519" s="329">
        <v>330.1</v>
      </c>
    </row>
    <row r="2520" spans="1:7">
      <c r="A2520" s="324" t="s">
        <v>4378</v>
      </c>
      <c r="B2520" s="325"/>
      <c r="C2520" s="324" t="s">
        <v>13741</v>
      </c>
      <c r="D2520" s="327" t="s">
        <v>4</v>
      </c>
      <c r="E2520" s="329">
        <v>419.44</v>
      </c>
      <c r="F2520" s="329">
        <v>19.18</v>
      </c>
      <c r="G2520" s="329">
        <v>438.62</v>
      </c>
    </row>
    <row r="2521" spans="1:7">
      <c r="A2521" s="324" t="s">
        <v>4379</v>
      </c>
      <c r="B2521" s="325"/>
      <c r="C2521" s="324" t="s">
        <v>4380</v>
      </c>
      <c r="D2521" s="327" t="s">
        <v>4</v>
      </c>
      <c r="E2521" s="329">
        <v>544.66999999999996</v>
      </c>
      <c r="F2521" s="329">
        <v>19.18</v>
      </c>
      <c r="G2521" s="329">
        <v>563.85</v>
      </c>
    </row>
    <row r="2522" spans="1:7">
      <c r="A2522" s="324" t="s">
        <v>7140</v>
      </c>
      <c r="B2522" s="325"/>
      <c r="C2522" s="324" t="s">
        <v>7141</v>
      </c>
      <c r="D2522" s="327" t="s">
        <v>4</v>
      </c>
      <c r="E2522" s="329">
        <v>706.07</v>
      </c>
      <c r="F2522" s="329">
        <v>19.18</v>
      </c>
      <c r="G2522" s="329">
        <v>725.25</v>
      </c>
    </row>
    <row r="2523" spans="1:7">
      <c r="A2523" s="324" t="s">
        <v>4381</v>
      </c>
      <c r="B2523" s="325"/>
      <c r="C2523" s="324" t="s">
        <v>4382</v>
      </c>
      <c r="D2523" s="327" t="s">
        <v>4</v>
      </c>
      <c r="E2523" s="329">
        <v>1591.2</v>
      </c>
      <c r="F2523" s="329">
        <v>19.18</v>
      </c>
      <c r="G2523" s="329">
        <v>1610.38</v>
      </c>
    </row>
    <row r="2524" spans="1:7">
      <c r="A2524" s="324" t="s">
        <v>4383</v>
      </c>
      <c r="B2524" s="325"/>
      <c r="C2524" s="324" t="s">
        <v>4384</v>
      </c>
      <c r="D2524" s="327" t="s">
        <v>4</v>
      </c>
      <c r="E2524" s="329">
        <v>1937.71</v>
      </c>
      <c r="F2524" s="329">
        <v>19.18</v>
      </c>
      <c r="G2524" s="329">
        <v>1956.89</v>
      </c>
    </row>
    <row r="2525" spans="1:7">
      <c r="A2525" s="324" t="s">
        <v>4385</v>
      </c>
      <c r="B2525" s="325"/>
      <c r="C2525" s="324" t="s">
        <v>4386</v>
      </c>
      <c r="D2525" s="327" t="s">
        <v>4</v>
      </c>
      <c r="E2525" s="329">
        <v>3223.03</v>
      </c>
      <c r="F2525" s="329">
        <v>19.18</v>
      </c>
      <c r="G2525" s="329">
        <v>3242.21</v>
      </c>
    </row>
    <row r="2526" spans="1:7">
      <c r="A2526" s="324" t="s">
        <v>4387</v>
      </c>
      <c r="B2526" s="325"/>
      <c r="C2526" s="324" t="s">
        <v>4388</v>
      </c>
      <c r="D2526" s="327" t="s">
        <v>4</v>
      </c>
      <c r="E2526" s="329">
        <v>64.66</v>
      </c>
      <c r="F2526" s="329">
        <v>19.18</v>
      </c>
      <c r="G2526" s="329">
        <v>83.84</v>
      </c>
    </row>
    <row r="2527" spans="1:7">
      <c r="A2527" s="324" t="s">
        <v>4389</v>
      </c>
      <c r="B2527" s="325"/>
      <c r="C2527" s="324" t="s">
        <v>4390</v>
      </c>
      <c r="D2527" s="327" t="s">
        <v>4</v>
      </c>
      <c r="E2527" s="329">
        <v>82.17</v>
      </c>
      <c r="F2527" s="329">
        <v>19.18</v>
      </c>
      <c r="G2527" s="329">
        <v>101.35</v>
      </c>
    </row>
    <row r="2528" spans="1:7">
      <c r="A2528" s="324" t="s">
        <v>4391</v>
      </c>
      <c r="B2528" s="325"/>
      <c r="C2528" s="324" t="s">
        <v>4392</v>
      </c>
      <c r="D2528" s="327" t="s">
        <v>4</v>
      </c>
      <c r="E2528" s="329">
        <v>193.93</v>
      </c>
      <c r="F2528" s="329">
        <v>19.18</v>
      </c>
      <c r="G2528" s="329">
        <v>213.11</v>
      </c>
    </row>
    <row r="2529" spans="1:7" ht="25.5">
      <c r="A2529" s="330" t="s">
        <v>4393</v>
      </c>
      <c r="B2529" s="331" t="s">
        <v>4394</v>
      </c>
      <c r="C2529" s="330"/>
      <c r="D2529" s="332"/>
      <c r="E2529" s="333"/>
      <c r="F2529" s="333"/>
      <c r="G2529" s="333"/>
    </row>
    <row r="2530" spans="1:7" ht="25.5">
      <c r="A2530" s="324" t="s">
        <v>4395</v>
      </c>
      <c r="B2530" s="325"/>
      <c r="C2530" s="324" t="s">
        <v>13742</v>
      </c>
      <c r="D2530" s="327" t="s">
        <v>4</v>
      </c>
      <c r="E2530" s="329">
        <v>51.86</v>
      </c>
      <c r="F2530" s="329">
        <v>17.25</v>
      </c>
      <c r="G2530" s="329">
        <v>69.11</v>
      </c>
    </row>
    <row r="2531" spans="1:7" ht="38.25">
      <c r="A2531" s="324" t="s">
        <v>4396</v>
      </c>
      <c r="B2531" s="325"/>
      <c r="C2531" s="324" t="s">
        <v>4397</v>
      </c>
      <c r="D2531" s="327" t="s">
        <v>4</v>
      </c>
      <c r="E2531" s="329">
        <v>177.3</v>
      </c>
      <c r="F2531" s="329">
        <v>19.18</v>
      </c>
      <c r="G2531" s="329">
        <v>196.48</v>
      </c>
    </row>
    <row r="2532" spans="1:7" ht="38.25">
      <c r="A2532" s="324" t="s">
        <v>4398</v>
      </c>
      <c r="B2532" s="325"/>
      <c r="C2532" s="324" t="s">
        <v>4399</v>
      </c>
      <c r="D2532" s="327" t="s">
        <v>4</v>
      </c>
      <c r="E2532" s="329">
        <v>266.89</v>
      </c>
      <c r="F2532" s="329">
        <v>19.18</v>
      </c>
      <c r="G2532" s="329">
        <v>286.07</v>
      </c>
    </row>
    <row r="2533" spans="1:7" ht="38.25">
      <c r="A2533" s="324" t="s">
        <v>4400</v>
      </c>
      <c r="B2533" s="325"/>
      <c r="C2533" s="324" t="s">
        <v>13743</v>
      </c>
      <c r="D2533" s="327" t="s">
        <v>4</v>
      </c>
      <c r="E2533" s="329">
        <v>180.85</v>
      </c>
      <c r="F2533" s="329">
        <v>19.18</v>
      </c>
      <c r="G2533" s="329">
        <v>200.03</v>
      </c>
    </row>
    <row r="2534" spans="1:7" ht="25.5">
      <c r="A2534" s="324" t="s">
        <v>4401</v>
      </c>
      <c r="B2534" s="325"/>
      <c r="C2534" s="324" t="s">
        <v>13744</v>
      </c>
      <c r="D2534" s="327" t="s">
        <v>4</v>
      </c>
      <c r="E2534" s="329">
        <v>69.06</v>
      </c>
      <c r="F2534" s="329">
        <v>38.340000000000003</v>
      </c>
      <c r="G2534" s="329">
        <v>107.4</v>
      </c>
    </row>
    <row r="2535" spans="1:7" ht="25.5">
      <c r="A2535" s="324" t="s">
        <v>4402</v>
      </c>
      <c r="B2535" s="325"/>
      <c r="C2535" s="324" t="s">
        <v>4403</v>
      </c>
      <c r="D2535" s="327" t="s">
        <v>4</v>
      </c>
      <c r="E2535" s="329">
        <v>1569.27</v>
      </c>
      <c r="F2535" s="329">
        <v>38.340000000000003</v>
      </c>
      <c r="G2535" s="329">
        <v>1607.61</v>
      </c>
    </row>
    <row r="2536" spans="1:7" ht="25.5">
      <c r="A2536" s="324" t="s">
        <v>4404</v>
      </c>
      <c r="B2536" s="325"/>
      <c r="C2536" s="324" t="s">
        <v>13745</v>
      </c>
      <c r="D2536" s="327" t="s">
        <v>4</v>
      </c>
      <c r="E2536" s="329">
        <v>66.95</v>
      </c>
      <c r="F2536" s="329">
        <v>38.340000000000003</v>
      </c>
      <c r="G2536" s="329">
        <v>105.29</v>
      </c>
    </row>
    <row r="2537" spans="1:7" ht="25.5">
      <c r="A2537" s="324" t="s">
        <v>4405</v>
      </c>
      <c r="B2537" s="325"/>
      <c r="C2537" s="324" t="s">
        <v>13746</v>
      </c>
      <c r="D2537" s="327" t="s">
        <v>4</v>
      </c>
      <c r="E2537" s="329">
        <v>132.59</v>
      </c>
      <c r="F2537" s="329">
        <v>38.340000000000003</v>
      </c>
      <c r="G2537" s="329">
        <v>170.93</v>
      </c>
    </row>
    <row r="2538" spans="1:7" ht="38.25">
      <c r="A2538" s="324" t="s">
        <v>4406</v>
      </c>
      <c r="B2538" s="325"/>
      <c r="C2538" s="324" t="s">
        <v>13747</v>
      </c>
      <c r="D2538" s="327" t="s">
        <v>4</v>
      </c>
      <c r="E2538" s="329">
        <v>2017.33</v>
      </c>
      <c r="F2538" s="329">
        <v>19.18</v>
      </c>
      <c r="G2538" s="329">
        <v>2036.51</v>
      </c>
    </row>
    <row r="2539" spans="1:7" ht="25.5">
      <c r="A2539" s="324" t="s">
        <v>4407</v>
      </c>
      <c r="B2539" s="325"/>
      <c r="C2539" s="324" t="s">
        <v>13748</v>
      </c>
      <c r="D2539" s="327" t="s">
        <v>4</v>
      </c>
      <c r="E2539" s="329">
        <v>68.56</v>
      </c>
      <c r="F2539" s="329">
        <v>38.340000000000003</v>
      </c>
      <c r="G2539" s="329">
        <v>106.9</v>
      </c>
    </row>
    <row r="2540" spans="1:7">
      <c r="A2540" s="324" t="s">
        <v>4409</v>
      </c>
      <c r="B2540" s="325"/>
      <c r="C2540" s="324" t="s">
        <v>4410</v>
      </c>
      <c r="D2540" s="327" t="s">
        <v>4</v>
      </c>
      <c r="E2540" s="329">
        <v>129.06</v>
      </c>
      <c r="F2540" s="329">
        <v>23.01</v>
      </c>
      <c r="G2540" s="329">
        <v>152.07</v>
      </c>
    </row>
    <row r="2541" spans="1:7" ht="25.5">
      <c r="A2541" s="330" t="s">
        <v>4411</v>
      </c>
      <c r="B2541" s="331" t="s">
        <v>4412</v>
      </c>
      <c r="C2541" s="330"/>
      <c r="D2541" s="332"/>
      <c r="E2541" s="333"/>
      <c r="F2541" s="333"/>
      <c r="G2541" s="333"/>
    </row>
    <row r="2542" spans="1:7" ht="25.5">
      <c r="A2542" s="324" t="s">
        <v>4413</v>
      </c>
      <c r="B2542" s="325"/>
      <c r="C2542" s="324" t="s">
        <v>4414</v>
      </c>
      <c r="D2542" s="327" t="s">
        <v>4</v>
      </c>
      <c r="E2542" s="329">
        <v>360.57</v>
      </c>
      <c r="F2542" s="329">
        <v>15.33</v>
      </c>
      <c r="G2542" s="329">
        <v>375.9</v>
      </c>
    </row>
    <row r="2543" spans="1:7" ht="25.5">
      <c r="A2543" s="324" t="s">
        <v>4415</v>
      </c>
      <c r="B2543" s="325"/>
      <c r="C2543" s="324" t="s">
        <v>4416</v>
      </c>
      <c r="D2543" s="327" t="s">
        <v>4</v>
      </c>
      <c r="E2543" s="329">
        <v>174.17</v>
      </c>
      <c r="F2543" s="329">
        <v>15.33</v>
      </c>
      <c r="G2543" s="329">
        <v>189.5</v>
      </c>
    </row>
    <row r="2544" spans="1:7" ht="25.5">
      <c r="A2544" s="324" t="s">
        <v>4417</v>
      </c>
      <c r="B2544" s="325"/>
      <c r="C2544" s="324" t="s">
        <v>4418</v>
      </c>
      <c r="D2544" s="327" t="s">
        <v>4</v>
      </c>
      <c r="E2544" s="329">
        <v>94.93</v>
      </c>
      <c r="F2544" s="329">
        <v>15.33</v>
      </c>
      <c r="G2544" s="329">
        <v>110.26</v>
      </c>
    </row>
    <row r="2545" spans="1:7" ht="25.5">
      <c r="A2545" s="324" t="s">
        <v>4419</v>
      </c>
      <c r="B2545" s="325"/>
      <c r="C2545" s="324" t="s">
        <v>4420</v>
      </c>
      <c r="D2545" s="327" t="s">
        <v>4</v>
      </c>
      <c r="E2545" s="329">
        <v>270</v>
      </c>
      <c r="F2545" s="329">
        <v>15.33</v>
      </c>
      <c r="G2545" s="329">
        <v>285.33</v>
      </c>
    </row>
    <row r="2546" spans="1:7" ht="25.5">
      <c r="A2546" s="330" t="s">
        <v>4421</v>
      </c>
      <c r="B2546" s="331" t="s">
        <v>4422</v>
      </c>
      <c r="C2546" s="330"/>
      <c r="D2546" s="332"/>
      <c r="E2546" s="333"/>
      <c r="F2546" s="333"/>
      <c r="G2546" s="333"/>
    </row>
    <row r="2547" spans="1:7">
      <c r="A2547" s="324" t="s">
        <v>4423</v>
      </c>
      <c r="B2547" s="325"/>
      <c r="C2547" s="324" t="s">
        <v>4424</v>
      </c>
      <c r="D2547" s="327" t="s">
        <v>4</v>
      </c>
      <c r="E2547" s="329">
        <v>95</v>
      </c>
      <c r="F2547" s="329">
        <v>15.33</v>
      </c>
      <c r="G2547" s="329">
        <v>110.33</v>
      </c>
    </row>
    <row r="2548" spans="1:7" ht="38.25">
      <c r="A2548" s="324" t="s">
        <v>4425</v>
      </c>
      <c r="B2548" s="325"/>
      <c r="C2548" s="324" t="s">
        <v>13749</v>
      </c>
      <c r="D2548" s="327" t="s">
        <v>4</v>
      </c>
      <c r="E2548" s="329">
        <v>323.38</v>
      </c>
      <c r="F2548" s="329">
        <v>9.59</v>
      </c>
      <c r="G2548" s="329">
        <v>332.97</v>
      </c>
    </row>
    <row r="2549" spans="1:7" ht="25.5">
      <c r="A2549" s="330" t="s">
        <v>4426</v>
      </c>
      <c r="B2549" s="331" t="s">
        <v>4427</v>
      </c>
      <c r="C2549" s="330"/>
      <c r="D2549" s="332"/>
      <c r="E2549" s="333"/>
      <c r="F2549" s="333"/>
      <c r="G2549" s="333"/>
    </row>
    <row r="2550" spans="1:7">
      <c r="A2550" s="324" t="s">
        <v>4428</v>
      </c>
      <c r="B2550" s="325"/>
      <c r="C2550" s="324" t="s">
        <v>4429</v>
      </c>
      <c r="D2550" s="327" t="s">
        <v>4</v>
      </c>
      <c r="E2550" s="329">
        <v>73.260000000000005</v>
      </c>
      <c r="F2550" s="329">
        <v>15.33</v>
      </c>
      <c r="G2550" s="329">
        <v>88.59</v>
      </c>
    </row>
    <row r="2551" spans="1:7" ht="38.25">
      <c r="A2551" s="324" t="s">
        <v>4430</v>
      </c>
      <c r="B2551" s="325"/>
      <c r="C2551" s="324" t="s">
        <v>4431</v>
      </c>
      <c r="D2551" s="327" t="s">
        <v>4</v>
      </c>
      <c r="E2551" s="329">
        <v>173.44</v>
      </c>
      <c r="F2551" s="329">
        <v>19.18</v>
      </c>
      <c r="G2551" s="329">
        <v>192.62</v>
      </c>
    </row>
    <row r="2552" spans="1:7" ht="25.5">
      <c r="A2552" s="330" t="s">
        <v>4432</v>
      </c>
      <c r="B2552" s="331" t="s">
        <v>4433</v>
      </c>
      <c r="C2552" s="330"/>
      <c r="D2552" s="332"/>
      <c r="E2552" s="333"/>
      <c r="F2552" s="333"/>
      <c r="G2552" s="333"/>
    </row>
    <row r="2553" spans="1:7">
      <c r="A2553" s="324" t="s">
        <v>4434</v>
      </c>
      <c r="B2553" s="325"/>
      <c r="C2553" s="324" t="s">
        <v>4435</v>
      </c>
      <c r="D2553" s="327" t="s">
        <v>4</v>
      </c>
      <c r="E2553" s="329">
        <v>65.97</v>
      </c>
      <c r="F2553" s="329">
        <v>30.67</v>
      </c>
      <c r="G2553" s="329">
        <v>96.64</v>
      </c>
    </row>
    <row r="2554" spans="1:7">
      <c r="A2554" s="324" t="s">
        <v>4436</v>
      </c>
      <c r="B2554" s="325"/>
      <c r="C2554" s="324" t="s">
        <v>4437</v>
      </c>
      <c r="D2554" s="327" t="s">
        <v>4</v>
      </c>
      <c r="E2554" s="329">
        <v>42.13</v>
      </c>
      <c r="F2554" s="329">
        <v>30.67</v>
      </c>
      <c r="G2554" s="329">
        <v>72.8</v>
      </c>
    </row>
    <row r="2555" spans="1:7">
      <c r="A2555" s="324" t="s">
        <v>4438</v>
      </c>
      <c r="B2555" s="325"/>
      <c r="C2555" s="324" t="s">
        <v>4439</v>
      </c>
      <c r="D2555" s="327" t="s">
        <v>4</v>
      </c>
      <c r="E2555" s="329">
        <v>29.67</v>
      </c>
      <c r="F2555" s="329">
        <v>11.5</v>
      </c>
      <c r="G2555" s="329">
        <v>41.17</v>
      </c>
    </row>
    <row r="2556" spans="1:7" ht="25.5">
      <c r="A2556" s="324" t="s">
        <v>4440</v>
      </c>
      <c r="B2556" s="325"/>
      <c r="C2556" s="324" t="s">
        <v>4441</v>
      </c>
      <c r="D2556" s="327" t="s">
        <v>4</v>
      </c>
      <c r="E2556" s="329">
        <v>119.86</v>
      </c>
      <c r="F2556" s="329">
        <v>11.5</v>
      </c>
      <c r="G2556" s="329">
        <v>131.36000000000001</v>
      </c>
    </row>
    <row r="2557" spans="1:7" ht="25.5">
      <c r="A2557" s="324" t="s">
        <v>4442</v>
      </c>
      <c r="B2557" s="325"/>
      <c r="C2557" s="324" t="s">
        <v>4443</v>
      </c>
      <c r="D2557" s="327" t="s">
        <v>4</v>
      </c>
      <c r="E2557" s="329">
        <v>263.57</v>
      </c>
      <c r="F2557" s="329">
        <v>11.5</v>
      </c>
      <c r="G2557" s="329">
        <v>275.07</v>
      </c>
    </row>
    <row r="2558" spans="1:7">
      <c r="A2558" s="324" t="s">
        <v>4444</v>
      </c>
      <c r="B2558" s="325"/>
      <c r="C2558" s="324" t="s">
        <v>4445</v>
      </c>
      <c r="D2558" s="327" t="s">
        <v>4</v>
      </c>
      <c r="E2558" s="329">
        <v>2.62</v>
      </c>
      <c r="F2558" s="329">
        <v>1.25</v>
      </c>
      <c r="G2558" s="329">
        <v>3.87</v>
      </c>
    </row>
    <row r="2559" spans="1:7">
      <c r="A2559" s="324" t="s">
        <v>4446</v>
      </c>
      <c r="B2559" s="325"/>
      <c r="C2559" s="324" t="s">
        <v>4447</v>
      </c>
      <c r="D2559" s="327" t="s">
        <v>4</v>
      </c>
      <c r="E2559" s="329">
        <v>6.95</v>
      </c>
      <c r="F2559" s="329">
        <v>1.25</v>
      </c>
      <c r="G2559" s="329">
        <v>8.1999999999999993</v>
      </c>
    </row>
    <row r="2560" spans="1:7">
      <c r="A2560" s="324" t="s">
        <v>4448</v>
      </c>
      <c r="B2560" s="325"/>
      <c r="C2560" s="324" t="s">
        <v>4449</v>
      </c>
      <c r="D2560" s="327" t="s">
        <v>4</v>
      </c>
      <c r="E2560" s="329">
        <v>36.89</v>
      </c>
      <c r="F2560" s="329">
        <v>15.33</v>
      </c>
      <c r="G2560" s="329">
        <v>52.22</v>
      </c>
    </row>
    <row r="2561" spans="1:7">
      <c r="A2561" s="324" t="s">
        <v>4450</v>
      </c>
      <c r="B2561" s="325"/>
      <c r="C2561" s="324" t="s">
        <v>4451</v>
      </c>
      <c r="D2561" s="327" t="s">
        <v>4</v>
      </c>
      <c r="E2561" s="329">
        <v>5.28</v>
      </c>
      <c r="F2561" s="329">
        <v>7.67</v>
      </c>
      <c r="G2561" s="329">
        <v>12.95</v>
      </c>
    </row>
    <row r="2562" spans="1:7">
      <c r="A2562" s="324" t="s">
        <v>4452</v>
      </c>
      <c r="B2562" s="325"/>
      <c r="C2562" s="324" t="s">
        <v>4453</v>
      </c>
      <c r="D2562" s="327" t="s">
        <v>4</v>
      </c>
      <c r="E2562" s="329">
        <v>6.61</v>
      </c>
      <c r="F2562" s="329">
        <v>7.67</v>
      </c>
      <c r="G2562" s="329">
        <v>14.28</v>
      </c>
    </row>
    <row r="2563" spans="1:7" ht="25.5">
      <c r="A2563" s="324" t="s">
        <v>4454</v>
      </c>
      <c r="B2563" s="325"/>
      <c r="C2563" s="324" t="s">
        <v>4455</v>
      </c>
      <c r="D2563" s="327" t="s">
        <v>4</v>
      </c>
      <c r="E2563" s="329">
        <v>336.09</v>
      </c>
      <c r="F2563" s="329">
        <v>38.340000000000003</v>
      </c>
      <c r="G2563" s="329">
        <v>374.43</v>
      </c>
    </row>
    <row r="2564" spans="1:7" ht="25.5">
      <c r="A2564" s="324" t="s">
        <v>4456</v>
      </c>
      <c r="B2564" s="325"/>
      <c r="C2564" s="324" t="s">
        <v>4457</v>
      </c>
      <c r="D2564" s="327" t="s">
        <v>4</v>
      </c>
      <c r="E2564" s="329">
        <v>16.190000000000001</v>
      </c>
      <c r="F2564" s="329">
        <v>17.420000000000002</v>
      </c>
      <c r="G2564" s="329">
        <v>33.61</v>
      </c>
    </row>
    <row r="2565" spans="1:7" ht="25.5">
      <c r="A2565" s="324" t="s">
        <v>4458</v>
      </c>
      <c r="B2565" s="325"/>
      <c r="C2565" s="324" t="s">
        <v>4459</v>
      </c>
      <c r="D2565" s="327" t="s">
        <v>4</v>
      </c>
      <c r="E2565" s="329">
        <v>14.32</v>
      </c>
      <c r="F2565" s="329">
        <v>17.420000000000002</v>
      </c>
      <c r="G2565" s="329">
        <v>31.74</v>
      </c>
    </row>
    <row r="2566" spans="1:7">
      <c r="A2566" s="334" t="s">
        <v>4460</v>
      </c>
      <c r="B2566" s="334" t="s">
        <v>4461</v>
      </c>
      <c r="C2566" s="335"/>
      <c r="D2566" s="336"/>
      <c r="E2566" s="337"/>
      <c r="F2566" s="337"/>
      <c r="G2566" s="337"/>
    </row>
    <row r="2567" spans="1:7">
      <c r="A2567" s="315" t="s">
        <v>4462</v>
      </c>
      <c r="B2567" s="315" t="s">
        <v>4463</v>
      </c>
      <c r="C2567" s="316"/>
      <c r="D2567" s="338"/>
      <c r="E2567" s="339"/>
      <c r="F2567" s="339"/>
      <c r="G2567" s="339"/>
    </row>
    <row r="2568" spans="1:7" ht="25.5">
      <c r="A2568" s="324" t="s">
        <v>13750</v>
      </c>
      <c r="B2568" s="325"/>
      <c r="C2568" s="324" t="s">
        <v>14002</v>
      </c>
      <c r="D2568" s="327" t="s">
        <v>4</v>
      </c>
      <c r="E2568" s="329">
        <v>20.3</v>
      </c>
      <c r="F2568" s="329">
        <v>3.12</v>
      </c>
      <c r="G2568" s="329">
        <v>23.42</v>
      </c>
    </row>
    <row r="2569" spans="1:7" ht="25.5">
      <c r="A2569" s="324" t="s">
        <v>13751</v>
      </c>
      <c r="B2569" s="325"/>
      <c r="C2569" s="324" t="s">
        <v>14003</v>
      </c>
      <c r="D2569" s="327" t="s">
        <v>4</v>
      </c>
      <c r="E2569" s="329">
        <v>28.67</v>
      </c>
      <c r="F2569" s="329">
        <v>3.12</v>
      </c>
      <c r="G2569" s="329">
        <v>31.79</v>
      </c>
    </row>
    <row r="2570" spans="1:7" ht="25.5">
      <c r="A2570" s="324" t="s">
        <v>14004</v>
      </c>
      <c r="B2570" s="325"/>
      <c r="C2570" s="324" t="s">
        <v>14005</v>
      </c>
      <c r="D2570" s="327" t="s">
        <v>4</v>
      </c>
      <c r="E2570" s="329">
        <v>109.32</v>
      </c>
      <c r="F2570" s="329">
        <v>3.12</v>
      </c>
      <c r="G2570" s="329">
        <v>112.44</v>
      </c>
    </row>
    <row r="2571" spans="1:7" ht="25.5">
      <c r="A2571" s="324" t="s">
        <v>7279</v>
      </c>
      <c r="B2571" s="325"/>
      <c r="C2571" s="324" t="s">
        <v>7280</v>
      </c>
      <c r="D2571" s="327" t="s">
        <v>4</v>
      </c>
      <c r="E2571" s="329">
        <v>35.35</v>
      </c>
      <c r="F2571" s="329">
        <v>3.12</v>
      </c>
      <c r="G2571" s="329">
        <v>38.47</v>
      </c>
    </row>
    <row r="2572" spans="1:7" ht="25.5">
      <c r="A2572" s="330" t="s">
        <v>4464</v>
      </c>
      <c r="B2572" s="331" t="s">
        <v>4465</v>
      </c>
      <c r="C2572" s="330"/>
      <c r="D2572" s="332"/>
      <c r="E2572" s="333"/>
      <c r="F2572" s="333"/>
      <c r="G2572" s="333"/>
    </row>
    <row r="2573" spans="1:7" ht="25.5">
      <c r="A2573" s="324" t="s">
        <v>4466</v>
      </c>
      <c r="B2573" s="325"/>
      <c r="C2573" s="324" t="s">
        <v>4467</v>
      </c>
      <c r="D2573" s="327" t="s">
        <v>4</v>
      </c>
      <c r="E2573" s="329">
        <v>3.62</v>
      </c>
      <c r="F2573" s="329">
        <v>3.05</v>
      </c>
      <c r="G2573" s="329">
        <v>6.67</v>
      </c>
    </row>
    <row r="2574" spans="1:7" ht="38.25">
      <c r="A2574" s="324" t="s">
        <v>4468</v>
      </c>
      <c r="B2574" s="325"/>
      <c r="C2574" s="324" t="s">
        <v>4469</v>
      </c>
      <c r="D2574" s="327" t="s">
        <v>47</v>
      </c>
      <c r="E2574" s="329">
        <v>81.99</v>
      </c>
      <c r="F2574" s="329">
        <v>15.33</v>
      </c>
      <c r="G2574" s="329">
        <v>97.32</v>
      </c>
    </row>
    <row r="2575" spans="1:7" ht="25.5">
      <c r="A2575" s="330" t="s">
        <v>4470</v>
      </c>
      <c r="B2575" s="331" t="s">
        <v>4471</v>
      </c>
      <c r="C2575" s="330"/>
      <c r="D2575" s="332"/>
      <c r="E2575" s="333"/>
      <c r="F2575" s="333"/>
      <c r="G2575" s="333"/>
    </row>
    <row r="2576" spans="1:7" ht="25.5">
      <c r="A2576" s="324" t="s">
        <v>4472</v>
      </c>
      <c r="B2576" s="325"/>
      <c r="C2576" s="324" t="s">
        <v>4473</v>
      </c>
      <c r="D2576" s="327" t="s">
        <v>4</v>
      </c>
      <c r="E2576" s="329">
        <v>88.23</v>
      </c>
      <c r="F2576" s="329">
        <v>3.12</v>
      </c>
      <c r="G2576" s="329">
        <v>91.35</v>
      </c>
    </row>
    <row r="2577" spans="1:7" ht="25.5">
      <c r="A2577" s="324" t="s">
        <v>4474</v>
      </c>
      <c r="B2577" s="325"/>
      <c r="C2577" s="324" t="s">
        <v>4475</v>
      </c>
      <c r="D2577" s="327" t="s">
        <v>4</v>
      </c>
      <c r="E2577" s="329">
        <v>121.64</v>
      </c>
      <c r="F2577" s="329">
        <v>3.12</v>
      </c>
      <c r="G2577" s="329">
        <v>124.76</v>
      </c>
    </row>
    <row r="2578" spans="1:7" ht="25.5">
      <c r="A2578" s="324" t="s">
        <v>4476</v>
      </c>
      <c r="B2578" s="325"/>
      <c r="C2578" s="324" t="s">
        <v>4477</v>
      </c>
      <c r="D2578" s="327" t="s">
        <v>4</v>
      </c>
      <c r="E2578" s="329">
        <v>51.69</v>
      </c>
      <c r="F2578" s="329">
        <v>3.12</v>
      </c>
      <c r="G2578" s="329">
        <v>54.81</v>
      </c>
    </row>
    <row r="2579" spans="1:7" ht="25.5">
      <c r="A2579" s="330" t="s">
        <v>4478</v>
      </c>
      <c r="B2579" s="331" t="s">
        <v>13752</v>
      </c>
      <c r="C2579" s="330"/>
      <c r="D2579" s="332"/>
      <c r="E2579" s="333"/>
      <c r="F2579" s="333"/>
      <c r="G2579" s="333"/>
    </row>
    <row r="2580" spans="1:7" ht="25.5">
      <c r="A2580" s="324" t="s">
        <v>4479</v>
      </c>
      <c r="B2580" s="325"/>
      <c r="C2580" s="324" t="s">
        <v>4480</v>
      </c>
      <c r="D2580" s="327" t="s">
        <v>4</v>
      </c>
      <c r="E2580" s="329">
        <v>17.16</v>
      </c>
      <c r="F2580" s="329">
        <v>3.12</v>
      </c>
      <c r="G2580" s="329">
        <v>20.28</v>
      </c>
    </row>
    <row r="2581" spans="1:7" ht="25.5">
      <c r="A2581" s="324" t="s">
        <v>4481</v>
      </c>
      <c r="B2581" s="325"/>
      <c r="C2581" s="324" t="s">
        <v>13753</v>
      </c>
      <c r="D2581" s="327" t="s">
        <v>4</v>
      </c>
      <c r="E2581" s="329">
        <v>5.84</v>
      </c>
      <c r="F2581" s="329">
        <v>3.12</v>
      </c>
      <c r="G2581" s="329">
        <v>8.9600000000000009</v>
      </c>
    </row>
    <row r="2582" spans="1:7" ht="25.5">
      <c r="A2582" s="324" t="s">
        <v>4482</v>
      </c>
      <c r="B2582" s="325"/>
      <c r="C2582" s="324" t="s">
        <v>4483</v>
      </c>
      <c r="D2582" s="327" t="s">
        <v>4</v>
      </c>
      <c r="E2582" s="329">
        <v>6.71</v>
      </c>
      <c r="F2582" s="329">
        <v>3.12</v>
      </c>
      <c r="G2582" s="329">
        <v>9.83</v>
      </c>
    </row>
    <row r="2583" spans="1:7" ht="25.5">
      <c r="A2583" s="330" t="s">
        <v>4484</v>
      </c>
      <c r="B2583" s="331" t="s">
        <v>7281</v>
      </c>
      <c r="C2583" s="330"/>
      <c r="D2583" s="332"/>
      <c r="E2583" s="333"/>
      <c r="F2583" s="333"/>
      <c r="G2583" s="333"/>
    </row>
    <row r="2584" spans="1:7" ht="25.5">
      <c r="A2584" s="324" t="s">
        <v>4485</v>
      </c>
      <c r="B2584" s="325"/>
      <c r="C2584" s="324" t="s">
        <v>4486</v>
      </c>
      <c r="D2584" s="327" t="s">
        <v>4</v>
      </c>
      <c r="E2584" s="329">
        <v>13.7</v>
      </c>
      <c r="F2584" s="329">
        <v>3.12</v>
      </c>
      <c r="G2584" s="329">
        <v>16.82</v>
      </c>
    </row>
    <row r="2585" spans="1:7" ht="25.5">
      <c r="A2585" s="324" t="s">
        <v>4487</v>
      </c>
      <c r="B2585" s="325"/>
      <c r="C2585" s="324" t="s">
        <v>4488</v>
      </c>
      <c r="D2585" s="327" t="s">
        <v>4</v>
      </c>
      <c r="E2585" s="329">
        <v>6.11</v>
      </c>
      <c r="F2585" s="329">
        <v>3.12</v>
      </c>
      <c r="G2585" s="329">
        <v>9.23</v>
      </c>
    </row>
    <row r="2586" spans="1:7" ht="25.5">
      <c r="A2586" s="324" t="s">
        <v>4489</v>
      </c>
      <c r="B2586" s="325"/>
      <c r="C2586" s="324" t="s">
        <v>4490</v>
      </c>
      <c r="D2586" s="327" t="s">
        <v>4</v>
      </c>
      <c r="E2586" s="329">
        <v>7.01</v>
      </c>
      <c r="F2586" s="329">
        <v>3.12</v>
      </c>
      <c r="G2586" s="329">
        <v>10.130000000000001</v>
      </c>
    </row>
    <row r="2587" spans="1:7" ht="25.5">
      <c r="A2587" s="324" t="s">
        <v>4491</v>
      </c>
      <c r="B2587" s="325"/>
      <c r="C2587" s="324" t="s">
        <v>4492</v>
      </c>
      <c r="D2587" s="327" t="s">
        <v>4</v>
      </c>
      <c r="E2587" s="329">
        <v>8.36</v>
      </c>
      <c r="F2587" s="329">
        <v>3.12</v>
      </c>
      <c r="G2587" s="329">
        <v>11.48</v>
      </c>
    </row>
    <row r="2588" spans="1:7" ht="25.5">
      <c r="A2588" s="324" t="s">
        <v>4493</v>
      </c>
      <c r="B2588" s="325"/>
      <c r="C2588" s="324" t="s">
        <v>4494</v>
      </c>
      <c r="D2588" s="327" t="s">
        <v>4</v>
      </c>
      <c r="E2588" s="329">
        <v>6.29</v>
      </c>
      <c r="F2588" s="329">
        <v>3.12</v>
      </c>
      <c r="G2588" s="329">
        <v>9.41</v>
      </c>
    </row>
    <row r="2589" spans="1:7" ht="25.5">
      <c r="A2589" s="324" t="s">
        <v>4495</v>
      </c>
      <c r="B2589" s="325"/>
      <c r="C2589" s="324" t="s">
        <v>4496</v>
      </c>
      <c r="D2589" s="327" t="s">
        <v>4</v>
      </c>
      <c r="E2589" s="329">
        <v>8.3800000000000008</v>
      </c>
      <c r="F2589" s="329">
        <v>3.12</v>
      </c>
      <c r="G2589" s="329">
        <v>11.5</v>
      </c>
    </row>
    <row r="2590" spans="1:7" ht="25.5">
      <c r="A2590" s="324" t="s">
        <v>4497</v>
      </c>
      <c r="B2590" s="325"/>
      <c r="C2590" s="324" t="s">
        <v>4498</v>
      </c>
      <c r="D2590" s="327" t="s">
        <v>4</v>
      </c>
      <c r="E2590" s="329">
        <v>19.059999999999999</v>
      </c>
      <c r="F2590" s="329">
        <v>3.12</v>
      </c>
      <c r="G2590" s="329">
        <v>22.18</v>
      </c>
    </row>
    <row r="2591" spans="1:7" ht="25.5">
      <c r="A2591" s="324" t="s">
        <v>4499</v>
      </c>
      <c r="B2591" s="325"/>
      <c r="C2591" s="324" t="s">
        <v>4500</v>
      </c>
      <c r="D2591" s="327" t="s">
        <v>4</v>
      </c>
      <c r="E2591" s="329">
        <v>7.1</v>
      </c>
      <c r="F2591" s="329">
        <v>3.12</v>
      </c>
      <c r="G2591" s="329">
        <v>10.220000000000001</v>
      </c>
    </row>
    <row r="2592" spans="1:7" ht="25.5">
      <c r="A2592" s="324" t="s">
        <v>4501</v>
      </c>
      <c r="B2592" s="325"/>
      <c r="C2592" s="324" t="s">
        <v>4502</v>
      </c>
      <c r="D2592" s="327" t="s">
        <v>4</v>
      </c>
      <c r="E2592" s="329">
        <v>7.13</v>
      </c>
      <c r="F2592" s="329">
        <v>3.12</v>
      </c>
      <c r="G2592" s="329">
        <v>10.25</v>
      </c>
    </row>
    <row r="2593" spans="1:7" ht="25.5">
      <c r="A2593" s="324" t="s">
        <v>4503</v>
      </c>
      <c r="B2593" s="325"/>
      <c r="C2593" s="324" t="s">
        <v>4504</v>
      </c>
      <c r="D2593" s="327" t="s">
        <v>4</v>
      </c>
      <c r="E2593" s="329">
        <v>10.26</v>
      </c>
      <c r="F2593" s="329">
        <v>3.12</v>
      </c>
      <c r="G2593" s="329">
        <v>13.38</v>
      </c>
    </row>
    <row r="2594" spans="1:7" ht="25.5">
      <c r="A2594" s="324" t="s">
        <v>4505</v>
      </c>
      <c r="B2594" s="325"/>
      <c r="C2594" s="324" t="s">
        <v>4506</v>
      </c>
      <c r="D2594" s="327" t="s">
        <v>4</v>
      </c>
      <c r="E2594" s="329">
        <v>11.76</v>
      </c>
      <c r="F2594" s="329">
        <v>3.12</v>
      </c>
      <c r="G2594" s="329">
        <v>14.88</v>
      </c>
    </row>
    <row r="2595" spans="1:7" ht="25.5">
      <c r="A2595" s="324" t="s">
        <v>4507</v>
      </c>
      <c r="B2595" s="325"/>
      <c r="C2595" s="324" t="s">
        <v>4508</v>
      </c>
      <c r="D2595" s="327" t="s">
        <v>4</v>
      </c>
      <c r="E2595" s="329">
        <v>13.26</v>
      </c>
      <c r="F2595" s="329">
        <v>3.12</v>
      </c>
      <c r="G2595" s="329">
        <v>16.38</v>
      </c>
    </row>
    <row r="2596" spans="1:7" ht="25.5">
      <c r="A2596" s="324" t="s">
        <v>4509</v>
      </c>
      <c r="B2596" s="325"/>
      <c r="C2596" s="324" t="s">
        <v>4510</v>
      </c>
      <c r="D2596" s="327" t="s">
        <v>4</v>
      </c>
      <c r="E2596" s="329">
        <v>13.02</v>
      </c>
      <c r="F2596" s="329">
        <v>3.12</v>
      </c>
      <c r="G2596" s="329">
        <v>16.14</v>
      </c>
    </row>
    <row r="2597" spans="1:7" ht="25.5">
      <c r="A2597" s="324" t="s">
        <v>4511</v>
      </c>
      <c r="B2597" s="325"/>
      <c r="C2597" s="324" t="s">
        <v>4512</v>
      </c>
      <c r="D2597" s="327" t="s">
        <v>4</v>
      </c>
      <c r="E2597" s="329">
        <v>11.47</v>
      </c>
      <c r="F2597" s="329">
        <v>3.12</v>
      </c>
      <c r="G2597" s="329">
        <v>14.59</v>
      </c>
    </row>
    <row r="2598" spans="1:7" ht="25.5">
      <c r="A2598" s="324" t="s">
        <v>4513</v>
      </c>
      <c r="B2598" s="325"/>
      <c r="C2598" s="324" t="s">
        <v>4514</v>
      </c>
      <c r="D2598" s="327" t="s">
        <v>4</v>
      </c>
      <c r="E2598" s="329">
        <v>9.9499999999999993</v>
      </c>
      <c r="F2598" s="329">
        <v>3.12</v>
      </c>
      <c r="G2598" s="329">
        <v>13.07</v>
      </c>
    </row>
    <row r="2599" spans="1:7" ht="25.5">
      <c r="A2599" s="324" t="s">
        <v>4515</v>
      </c>
      <c r="B2599" s="325"/>
      <c r="C2599" s="324" t="s">
        <v>4516</v>
      </c>
      <c r="D2599" s="327" t="s">
        <v>4</v>
      </c>
      <c r="E2599" s="329">
        <v>9.3000000000000007</v>
      </c>
      <c r="F2599" s="329">
        <v>3.12</v>
      </c>
      <c r="G2599" s="329">
        <v>12.42</v>
      </c>
    </row>
    <row r="2600" spans="1:7" ht="25.5">
      <c r="A2600" s="324" t="s">
        <v>4517</v>
      </c>
      <c r="B2600" s="325"/>
      <c r="C2600" s="324" t="s">
        <v>13754</v>
      </c>
      <c r="D2600" s="327" t="s">
        <v>4</v>
      </c>
      <c r="E2600" s="329">
        <v>26.59</v>
      </c>
      <c r="F2600" s="329">
        <v>3.12</v>
      </c>
      <c r="G2600" s="329">
        <v>29.71</v>
      </c>
    </row>
    <row r="2601" spans="1:7" ht="25.5">
      <c r="A2601" s="324" t="s">
        <v>4518</v>
      </c>
      <c r="B2601" s="325"/>
      <c r="C2601" s="324" t="s">
        <v>13755</v>
      </c>
      <c r="D2601" s="327" t="s">
        <v>4</v>
      </c>
      <c r="E2601" s="329">
        <v>9.67</v>
      </c>
      <c r="F2601" s="329">
        <v>3.12</v>
      </c>
      <c r="G2601" s="329">
        <v>12.79</v>
      </c>
    </row>
    <row r="2602" spans="1:7" ht="25.5">
      <c r="A2602" s="330" t="s">
        <v>4519</v>
      </c>
      <c r="B2602" s="331" t="s">
        <v>13756</v>
      </c>
      <c r="C2602" s="330"/>
      <c r="D2602" s="332"/>
      <c r="E2602" s="333"/>
      <c r="F2602" s="333"/>
      <c r="G2602" s="333"/>
    </row>
    <row r="2603" spans="1:7" ht="25.5">
      <c r="A2603" s="324" t="s">
        <v>4520</v>
      </c>
      <c r="B2603" s="325"/>
      <c r="C2603" s="324" t="s">
        <v>13757</v>
      </c>
      <c r="D2603" s="327" t="s">
        <v>4</v>
      </c>
      <c r="E2603" s="329">
        <v>16.649999999999999</v>
      </c>
      <c r="F2603" s="329">
        <v>7.67</v>
      </c>
      <c r="G2603" s="329">
        <v>24.32</v>
      </c>
    </row>
    <row r="2604" spans="1:7" ht="38.25">
      <c r="A2604" s="324" t="s">
        <v>4521</v>
      </c>
      <c r="B2604" s="325"/>
      <c r="C2604" s="324" t="s">
        <v>4522</v>
      </c>
      <c r="D2604" s="327" t="s">
        <v>4</v>
      </c>
      <c r="E2604" s="329">
        <v>57.45</v>
      </c>
      <c r="F2604" s="329">
        <v>7.67</v>
      </c>
      <c r="G2604" s="329">
        <v>65.12</v>
      </c>
    </row>
    <row r="2605" spans="1:7" ht="38.25">
      <c r="A2605" s="324" t="s">
        <v>4523</v>
      </c>
      <c r="B2605" s="325"/>
      <c r="C2605" s="324" t="s">
        <v>4524</v>
      </c>
      <c r="D2605" s="327" t="s">
        <v>4</v>
      </c>
      <c r="E2605" s="329">
        <v>68.38</v>
      </c>
      <c r="F2605" s="329">
        <v>7.67</v>
      </c>
      <c r="G2605" s="329">
        <v>76.05</v>
      </c>
    </row>
    <row r="2606" spans="1:7" ht="38.25">
      <c r="A2606" s="324" t="s">
        <v>4525</v>
      </c>
      <c r="B2606" s="325"/>
      <c r="C2606" s="324" t="s">
        <v>4526</v>
      </c>
      <c r="D2606" s="327" t="s">
        <v>4</v>
      </c>
      <c r="E2606" s="329">
        <v>91.55</v>
      </c>
      <c r="F2606" s="329">
        <v>7.67</v>
      </c>
      <c r="G2606" s="329">
        <v>99.22</v>
      </c>
    </row>
    <row r="2607" spans="1:7" ht="38.25">
      <c r="A2607" s="324" t="s">
        <v>4527</v>
      </c>
      <c r="B2607" s="325"/>
      <c r="C2607" s="324" t="s">
        <v>4528</v>
      </c>
      <c r="D2607" s="327" t="s">
        <v>4</v>
      </c>
      <c r="E2607" s="329">
        <v>115.66</v>
      </c>
      <c r="F2607" s="329">
        <v>7.67</v>
      </c>
      <c r="G2607" s="329">
        <v>123.33</v>
      </c>
    </row>
    <row r="2608" spans="1:7" ht="38.25">
      <c r="A2608" s="324" t="s">
        <v>4529</v>
      </c>
      <c r="B2608" s="325"/>
      <c r="C2608" s="324" t="s">
        <v>4530</v>
      </c>
      <c r="D2608" s="327" t="s">
        <v>4</v>
      </c>
      <c r="E2608" s="329">
        <v>299.94</v>
      </c>
      <c r="F2608" s="329">
        <v>7.67</v>
      </c>
      <c r="G2608" s="329">
        <v>307.61</v>
      </c>
    </row>
    <row r="2609" spans="1:7" ht="38.25">
      <c r="A2609" s="324" t="s">
        <v>4531</v>
      </c>
      <c r="B2609" s="325"/>
      <c r="C2609" s="324" t="s">
        <v>4532</v>
      </c>
      <c r="D2609" s="327" t="s">
        <v>4</v>
      </c>
      <c r="E2609" s="329">
        <v>66.010000000000005</v>
      </c>
      <c r="F2609" s="329">
        <v>7.67</v>
      </c>
      <c r="G2609" s="329">
        <v>73.680000000000007</v>
      </c>
    </row>
    <row r="2610" spans="1:7" ht="38.25">
      <c r="A2610" s="324" t="s">
        <v>4533</v>
      </c>
      <c r="B2610" s="325"/>
      <c r="C2610" s="324" t="s">
        <v>4534</v>
      </c>
      <c r="D2610" s="327" t="s">
        <v>4</v>
      </c>
      <c r="E2610" s="329">
        <v>88.01</v>
      </c>
      <c r="F2610" s="329">
        <v>7.67</v>
      </c>
      <c r="G2610" s="329">
        <v>95.68</v>
      </c>
    </row>
    <row r="2611" spans="1:7" ht="38.25">
      <c r="A2611" s="324" t="s">
        <v>4535</v>
      </c>
      <c r="B2611" s="325"/>
      <c r="C2611" s="324" t="s">
        <v>4536</v>
      </c>
      <c r="D2611" s="327" t="s">
        <v>4</v>
      </c>
      <c r="E2611" s="329">
        <v>88.53</v>
      </c>
      <c r="F2611" s="329">
        <v>7.67</v>
      </c>
      <c r="G2611" s="329">
        <v>96.2</v>
      </c>
    </row>
    <row r="2612" spans="1:7" ht="38.25">
      <c r="A2612" s="324" t="s">
        <v>4537</v>
      </c>
      <c r="B2612" s="325"/>
      <c r="C2612" s="324" t="s">
        <v>4538</v>
      </c>
      <c r="D2612" s="327" t="s">
        <v>4</v>
      </c>
      <c r="E2612" s="329">
        <v>92.95</v>
      </c>
      <c r="F2612" s="329">
        <v>7.67</v>
      </c>
      <c r="G2612" s="329">
        <v>100.62</v>
      </c>
    </row>
    <row r="2613" spans="1:7" ht="25.5">
      <c r="A2613" s="330" t="s">
        <v>4539</v>
      </c>
      <c r="B2613" s="331" t="s">
        <v>7282</v>
      </c>
      <c r="C2613" s="330"/>
      <c r="D2613" s="332"/>
      <c r="E2613" s="333"/>
      <c r="F2613" s="333"/>
      <c r="G2613" s="333"/>
    </row>
    <row r="2614" spans="1:7" ht="51">
      <c r="A2614" s="324" t="s">
        <v>4540</v>
      </c>
      <c r="B2614" s="325"/>
      <c r="C2614" s="324" t="s">
        <v>13758</v>
      </c>
      <c r="D2614" s="327" t="s">
        <v>4</v>
      </c>
      <c r="E2614" s="329">
        <v>11.18</v>
      </c>
      <c r="F2614" s="329">
        <v>7.67</v>
      </c>
      <c r="G2614" s="329">
        <v>18.850000000000001</v>
      </c>
    </row>
    <row r="2615" spans="1:7" ht="51">
      <c r="A2615" s="324" t="s">
        <v>4541</v>
      </c>
      <c r="B2615" s="325"/>
      <c r="C2615" s="324" t="s">
        <v>4542</v>
      </c>
      <c r="D2615" s="327" t="s">
        <v>4</v>
      </c>
      <c r="E2615" s="329">
        <v>23.86</v>
      </c>
      <c r="F2615" s="329">
        <v>15.33</v>
      </c>
      <c r="G2615" s="329">
        <v>39.19</v>
      </c>
    </row>
    <row r="2616" spans="1:7" ht="51">
      <c r="A2616" s="324" t="s">
        <v>4543</v>
      </c>
      <c r="B2616" s="325"/>
      <c r="C2616" s="324" t="s">
        <v>13759</v>
      </c>
      <c r="D2616" s="327" t="s">
        <v>4</v>
      </c>
      <c r="E2616" s="329">
        <v>54.88</v>
      </c>
      <c r="F2616" s="329">
        <v>7.67</v>
      </c>
      <c r="G2616" s="329">
        <v>62.55</v>
      </c>
    </row>
    <row r="2617" spans="1:7" ht="51">
      <c r="A2617" s="324" t="s">
        <v>4544</v>
      </c>
      <c r="B2617" s="325"/>
      <c r="C2617" s="324" t="s">
        <v>4545</v>
      </c>
      <c r="D2617" s="327" t="s">
        <v>4</v>
      </c>
      <c r="E2617" s="329">
        <v>25.62</v>
      </c>
      <c r="F2617" s="329">
        <v>15.33</v>
      </c>
      <c r="G2617" s="329">
        <v>40.950000000000003</v>
      </c>
    </row>
    <row r="2618" spans="1:7" ht="51">
      <c r="A2618" s="324" t="s">
        <v>4546</v>
      </c>
      <c r="B2618" s="325"/>
      <c r="C2618" s="324" t="s">
        <v>4547</v>
      </c>
      <c r="D2618" s="327" t="s">
        <v>4</v>
      </c>
      <c r="E2618" s="329">
        <v>71.989999999999995</v>
      </c>
      <c r="F2618" s="329">
        <v>15.33</v>
      </c>
      <c r="G2618" s="329">
        <v>87.32</v>
      </c>
    </row>
    <row r="2619" spans="1:7" ht="51">
      <c r="A2619" s="324" t="s">
        <v>4548</v>
      </c>
      <c r="B2619" s="325"/>
      <c r="C2619" s="324" t="s">
        <v>13760</v>
      </c>
      <c r="D2619" s="327" t="s">
        <v>4</v>
      </c>
      <c r="E2619" s="329">
        <v>17.510000000000002</v>
      </c>
      <c r="F2619" s="329">
        <v>7.67</v>
      </c>
      <c r="G2619" s="329">
        <v>25.18</v>
      </c>
    </row>
    <row r="2620" spans="1:7" ht="51">
      <c r="A2620" s="324" t="s">
        <v>4549</v>
      </c>
      <c r="B2620" s="325"/>
      <c r="C2620" s="324" t="s">
        <v>13761</v>
      </c>
      <c r="D2620" s="327" t="s">
        <v>4</v>
      </c>
      <c r="E2620" s="329">
        <v>22.95</v>
      </c>
      <c r="F2620" s="329">
        <v>15.33</v>
      </c>
      <c r="G2620" s="329">
        <v>38.28</v>
      </c>
    </row>
    <row r="2621" spans="1:7" ht="25.5">
      <c r="A2621" s="330" t="s">
        <v>4550</v>
      </c>
      <c r="B2621" s="331" t="s">
        <v>4551</v>
      </c>
      <c r="C2621" s="330"/>
      <c r="D2621" s="332"/>
      <c r="E2621" s="333"/>
      <c r="F2621" s="333"/>
      <c r="G2621" s="333"/>
    </row>
    <row r="2622" spans="1:7" ht="25.5">
      <c r="A2622" s="324" t="s">
        <v>4552</v>
      </c>
      <c r="B2622" s="325"/>
      <c r="C2622" s="324" t="s">
        <v>14258</v>
      </c>
      <c r="D2622" s="327" t="s">
        <v>4</v>
      </c>
      <c r="E2622" s="329">
        <v>35.74</v>
      </c>
      <c r="F2622" s="329">
        <v>53.94</v>
      </c>
      <c r="G2622" s="329">
        <v>89.68</v>
      </c>
    </row>
    <row r="2623" spans="1:7" ht="25.5">
      <c r="A2623" s="324" t="s">
        <v>4553</v>
      </c>
      <c r="B2623" s="325"/>
      <c r="C2623" s="324" t="s">
        <v>4554</v>
      </c>
      <c r="D2623" s="327" t="s">
        <v>4</v>
      </c>
      <c r="E2623" s="329">
        <v>422.85</v>
      </c>
      <c r="F2623" s="329">
        <v>53.94</v>
      </c>
      <c r="G2623" s="329">
        <v>476.79</v>
      </c>
    </row>
    <row r="2624" spans="1:7" ht="25.5">
      <c r="A2624" s="324" t="s">
        <v>4555</v>
      </c>
      <c r="B2624" s="325"/>
      <c r="C2624" s="324" t="s">
        <v>4556</v>
      </c>
      <c r="D2624" s="327" t="s">
        <v>4</v>
      </c>
      <c r="E2624" s="329">
        <v>172.61</v>
      </c>
      <c r="F2624" s="329">
        <v>53.94</v>
      </c>
      <c r="G2624" s="329">
        <v>226.55</v>
      </c>
    </row>
    <row r="2625" spans="1:7" ht="38.25">
      <c r="A2625" s="324" t="s">
        <v>4557</v>
      </c>
      <c r="B2625" s="325"/>
      <c r="C2625" s="324" t="s">
        <v>4558</v>
      </c>
      <c r="D2625" s="327" t="s">
        <v>4</v>
      </c>
      <c r="E2625" s="329">
        <v>1153.77</v>
      </c>
      <c r="F2625" s="329">
        <v>234.2</v>
      </c>
      <c r="G2625" s="329">
        <v>1387.97</v>
      </c>
    </row>
    <row r="2626" spans="1:7" ht="25.5">
      <c r="A2626" s="324" t="s">
        <v>4559</v>
      </c>
      <c r="B2626" s="325"/>
      <c r="C2626" s="324" t="s">
        <v>4560</v>
      </c>
      <c r="D2626" s="327" t="s">
        <v>4</v>
      </c>
      <c r="E2626" s="329">
        <v>1457.2</v>
      </c>
      <c r="F2626" s="329">
        <v>86.66</v>
      </c>
      <c r="G2626" s="329">
        <v>1543.86</v>
      </c>
    </row>
    <row r="2627" spans="1:7" ht="25.5">
      <c r="A2627" s="324" t="s">
        <v>4561</v>
      </c>
      <c r="B2627" s="325"/>
      <c r="C2627" s="324" t="s">
        <v>4562</v>
      </c>
      <c r="D2627" s="327" t="s">
        <v>4</v>
      </c>
      <c r="E2627" s="329">
        <v>1162.26</v>
      </c>
      <c r="F2627" s="329">
        <v>86.66</v>
      </c>
      <c r="G2627" s="329">
        <v>1248.92</v>
      </c>
    </row>
    <row r="2628" spans="1:7" ht="38.25">
      <c r="A2628" s="324" t="s">
        <v>4563</v>
      </c>
      <c r="B2628" s="325"/>
      <c r="C2628" s="324" t="s">
        <v>4564</v>
      </c>
      <c r="D2628" s="327" t="s">
        <v>4</v>
      </c>
      <c r="E2628" s="329">
        <v>353.05</v>
      </c>
      <c r="F2628" s="329">
        <v>55.87</v>
      </c>
      <c r="G2628" s="329">
        <v>408.92</v>
      </c>
    </row>
    <row r="2629" spans="1:7" ht="38.25">
      <c r="A2629" s="324" t="s">
        <v>4565</v>
      </c>
      <c r="B2629" s="325"/>
      <c r="C2629" s="324" t="s">
        <v>4566</v>
      </c>
      <c r="D2629" s="327" t="s">
        <v>4</v>
      </c>
      <c r="E2629" s="329">
        <v>428.96</v>
      </c>
      <c r="F2629" s="329">
        <v>55.87</v>
      </c>
      <c r="G2629" s="329">
        <v>484.83</v>
      </c>
    </row>
    <row r="2630" spans="1:7" ht="25.5">
      <c r="A2630" s="324" t="s">
        <v>4567</v>
      </c>
      <c r="B2630" s="325"/>
      <c r="C2630" s="324" t="s">
        <v>4568</v>
      </c>
      <c r="D2630" s="327" t="s">
        <v>4</v>
      </c>
      <c r="E2630" s="329">
        <v>844.1</v>
      </c>
      <c r="F2630" s="329">
        <v>86.66</v>
      </c>
      <c r="G2630" s="329">
        <v>930.76</v>
      </c>
    </row>
    <row r="2631" spans="1:7" ht="38.25">
      <c r="A2631" s="324" t="s">
        <v>4569</v>
      </c>
      <c r="B2631" s="325"/>
      <c r="C2631" s="324" t="s">
        <v>13762</v>
      </c>
      <c r="D2631" s="327" t="s">
        <v>4</v>
      </c>
      <c r="E2631" s="329">
        <v>880.78</v>
      </c>
      <c r="F2631" s="329">
        <v>388.44</v>
      </c>
      <c r="G2631" s="329">
        <v>1269.22</v>
      </c>
    </row>
    <row r="2632" spans="1:7" ht="25.5">
      <c r="A2632" s="324" t="s">
        <v>4570</v>
      </c>
      <c r="B2632" s="325"/>
      <c r="C2632" s="324" t="s">
        <v>4571</v>
      </c>
      <c r="D2632" s="327" t="s">
        <v>4</v>
      </c>
      <c r="E2632" s="329">
        <v>580.89</v>
      </c>
      <c r="F2632" s="329">
        <v>86.66</v>
      </c>
      <c r="G2632" s="329">
        <v>667.55</v>
      </c>
    </row>
    <row r="2633" spans="1:7" ht="25.5">
      <c r="A2633" s="330" t="s">
        <v>4572</v>
      </c>
      <c r="B2633" s="331" t="s">
        <v>4573</v>
      </c>
      <c r="C2633" s="330"/>
      <c r="D2633" s="332"/>
      <c r="E2633" s="333"/>
      <c r="F2633" s="333"/>
      <c r="G2633" s="333"/>
    </row>
    <row r="2634" spans="1:7" ht="25.5">
      <c r="A2634" s="324" t="s">
        <v>4574</v>
      </c>
      <c r="B2634" s="325"/>
      <c r="C2634" s="324" t="s">
        <v>4575</v>
      </c>
      <c r="D2634" s="327" t="s">
        <v>4</v>
      </c>
      <c r="E2634" s="329">
        <v>444.5</v>
      </c>
      <c r="F2634" s="329">
        <v>26.98</v>
      </c>
      <c r="G2634" s="329">
        <v>471.48</v>
      </c>
    </row>
    <row r="2635" spans="1:7" ht="25.5">
      <c r="A2635" s="324" t="s">
        <v>4576</v>
      </c>
      <c r="B2635" s="325"/>
      <c r="C2635" s="324" t="s">
        <v>4577</v>
      </c>
      <c r="D2635" s="327" t="s">
        <v>4</v>
      </c>
      <c r="E2635" s="329">
        <v>113.95</v>
      </c>
      <c r="F2635" s="329">
        <v>11.5</v>
      </c>
      <c r="G2635" s="329">
        <v>125.45</v>
      </c>
    </row>
    <row r="2636" spans="1:7" ht="25.5">
      <c r="A2636" s="324" t="s">
        <v>4578</v>
      </c>
      <c r="B2636" s="325"/>
      <c r="C2636" s="324" t="s">
        <v>4579</v>
      </c>
      <c r="D2636" s="327" t="s">
        <v>4</v>
      </c>
      <c r="E2636" s="329">
        <v>343.46</v>
      </c>
      <c r="F2636" s="329">
        <v>26.98</v>
      </c>
      <c r="G2636" s="329">
        <v>370.44</v>
      </c>
    </row>
    <row r="2637" spans="1:7" ht="25.5">
      <c r="A2637" s="324" t="s">
        <v>4580</v>
      </c>
      <c r="B2637" s="325"/>
      <c r="C2637" s="324" t="s">
        <v>4581</v>
      </c>
      <c r="D2637" s="327" t="s">
        <v>4</v>
      </c>
      <c r="E2637" s="329">
        <v>271.51</v>
      </c>
      <c r="F2637" s="329">
        <v>26.98</v>
      </c>
      <c r="G2637" s="329">
        <v>298.49</v>
      </c>
    </row>
    <row r="2638" spans="1:7" ht="38.25">
      <c r="A2638" s="324" t="s">
        <v>14006</v>
      </c>
      <c r="B2638" s="325"/>
      <c r="C2638" s="324" t="s">
        <v>14007</v>
      </c>
      <c r="D2638" s="327" t="s">
        <v>4</v>
      </c>
      <c r="E2638" s="329">
        <v>1083.3599999999999</v>
      </c>
      <c r="F2638" s="329">
        <v>26.98</v>
      </c>
      <c r="G2638" s="329">
        <v>1110.3399999999999</v>
      </c>
    </row>
    <row r="2639" spans="1:7" ht="38.25">
      <c r="A2639" s="324" t="s">
        <v>14008</v>
      </c>
      <c r="B2639" s="325"/>
      <c r="C2639" s="324" t="s">
        <v>14009</v>
      </c>
      <c r="D2639" s="327" t="s">
        <v>4</v>
      </c>
      <c r="E2639" s="329">
        <v>826.51</v>
      </c>
      <c r="F2639" s="329">
        <v>26.98</v>
      </c>
      <c r="G2639" s="329">
        <v>853.49</v>
      </c>
    </row>
    <row r="2640" spans="1:7" ht="25.5">
      <c r="A2640" s="324" t="s">
        <v>14010</v>
      </c>
      <c r="B2640" s="325"/>
      <c r="C2640" s="324" t="s">
        <v>14011</v>
      </c>
      <c r="D2640" s="327" t="s">
        <v>4</v>
      </c>
      <c r="E2640" s="329">
        <v>781.44</v>
      </c>
      <c r="F2640" s="329">
        <v>26.98</v>
      </c>
      <c r="G2640" s="329">
        <v>808.42</v>
      </c>
    </row>
    <row r="2641" spans="1:7" ht="25.5">
      <c r="A2641" s="330" t="s">
        <v>4582</v>
      </c>
      <c r="B2641" s="331" t="s">
        <v>4583</v>
      </c>
      <c r="C2641" s="330"/>
      <c r="D2641" s="332"/>
      <c r="E2641" s="333"/>
      <c r="F2641" s="333"/>
      <c r="G2641" s="333"/>
    </row>
    <row r="2642" spans="1:7" ht="38.25">
      <c r="A2642" s="324" t="s">
        <v>4584</v>
      </c>
      <c r="B2642" s="325"/>
      <c r="C2642" s="324" t="s">
        <v>13763</v>
      </c>
      <c r="D2642" s="327" t="s">
        <v>4</v>
      </c>
      <c r="E2642" s="329">
        <v>728.7</v>
      </c>
      <c r="F2642" s="329">
        <v>19.18</v>
      </c>
      <c r="G2642" s="329">
        <v>747.88</v>
      </c>
    </row>
    <row r="2643" spans="1:7" ht="38.25">
      <c r="A2643" s="324" t="s">
        <v>4585</v>
      </c>
      <c r="B2643" s="325"/>
      <c r="C2643" s="324" t="s">
        <v>13764</v>
      </c>
      <c r="D2643" s="327" t="s">
        <v>4</v>
      </c>
      <c r="E2643" s="329">
        <v>842.88</v>
      </c>
      <c r="F2643" s="329">
        <v>19.18</v>
      </c>
      <c r="G2643" s="329">
        <v>862.06</v>
      </c>
    </row>
    <row r="2644" spans="1:7" ht="38.25">
      <c r="A2644" s="324" t="s">
        <v>4586</v>
      </c>
      <c r="B2644" s="325"/>
      <c r="C2644" s="324" t="s">
        <v>13765</v>
      </c>
      <c r="D2644" s="327" t="s">
        <v>4</v>
      </c>
      <c r="E2644" s="329">
        <v>531.29</v>
      </c>
      <c r="F2644" s="329">
        <v>19.18</v>
      </c>
      <c r="G2644" s="329">
        <v>550.47</v>
      </c>
    </row>
    <row r="2645" spans="1:7" ht="38.25">
      <c r="A2645" s="324" t="s">
        <v>4587</v>
      </c>
      <c r="B2645" s="325"/>
      <c r="C2645" s="324" t="s">
        <v>13766</v>
      </c>
      <c r="D2645" s="327" t="s">
        <v>4</v>
      </c>
      <c r="E2645" s="329">
        <v>266.83999999999997</v>
      </c>
      <c r="F2645" s="329">
        <v>19.18</v>
      </c>
      <c r="G2645" s="329">
        <v>286.02</v>
      </c>
    </row>
    <row r="2646" spans="1:7" ht="38.25">
      <c r="A2646" s="324" t="s">
        <v>4588</v>
      </c>
      <c r="B2646" s="325"/>
      <c r="C2646" s="324" t="s">
        <v>13767</v>
      </c>
      <c r="D2646" s="327" t="s">
        <v>4</v>
      </c>
      <c r="E2646" s="329">
        <v>301.64999999999998</v>
      </c>
      <c r="F2646" s="329">
        <v>19.18</v>
      </c>
      <c r="G2646" s="329">
        <v>320.83</v>
      </c>
    </row>
    <row r="2647" spans="1:7" ht="25.5">
      <c r="A2647" s="330" t="s">
        <v>4589</v>
      </c>
      <c r="B2647" s="331" t="s">
        <v>4590</v>
      </c>
      <c r="C2647" s="330"/>
      <c r="D2647" s="332"/>
      <c r="E2647" s="333"/>
      <c r="F2647" s="333"/>
      <c r="G2647" s="333"/>
    </row>
    <row r="2648" spans="1:7" ht="25.5">
      <c r="A2648" s="324" t="s">
        <v>4591</v>
      </c>
      <c r="B2648" s="325"/>
      <c r="C2648" s="324" t="s">
        <v>14259</v>
      </c>
      <c r="D2648" s="327" t="s">
        <v>4</v>
      </c>
      <c r="E2648" s="329">
        <v>161.74</v>
      </c>
      <c r="F2648" s="329">
        <v>15.33</v>
      </c>
      <c r="G2648" s="329">
        <v>177.07</v>
      </c>
    </row>
    <row r="2649" spans="1:7" ht="38.25">
      <c r="A2649" s="324" t="s">
        <v>4592</v>
      </c>
      <c r="B2649" s="325"/>
      <c r="C2649" s="324" t="s">
        <v>13768</v>
      </c>
      <c r="D2649" s="327" t="s">
        <v>4</v>
      </c>
      <c r="E2649" s="329">
        <v>137.54</v>
      </c>
      <c r="F2649" s="329">
        <v>15.33</v>
      </c>
      <c r="G2649" s="329">
        <v>152.87</v>
      </c>
    </row>
    <row r="2650" spans="1:7" ht="38.25">
      <c r="A2650" s="324" t="s">
        <v>4593</v>
      </c>
      <c r="B2650" s="325"/>
      <c r="C2650" s="324" t="s">
        <v>13769</v>
      </c>
      <c r="D2650" s="327" t="s">
        <v>4</v>
      </c>
      <c r="E2650" s="329">
        <v>133.68</v>
      </c>
      <c r="F2650" s="329">
        <v>15.33</v>
      </c>
      <c r="G2650" s="329">
        <v>149.01</v>
      </c>
    </row>
    <row r="2651" spans="1:7" ht="25.5">
      <c r="A2651" s="324" t="s">
        <v>14703</v>
      </c>
      <c r="B2651" s="325"/>
      <c r="C2651" s="324" t="s">
        <v>14704</v>
      </c>
      <c r="D2651" s="327" t="s">
        <v>4</v>
      </c>
      <c r="E2651" s="329">
        <v>35.64</v>
      </c>
      <c r="F2651" s="329">
        <v>15.33</v>
      </c>
      <c r="G2651" s="329">
        <v>50.97</v>
      </c>
    </row>
    <row r="2652" spans="1:7" ht="38.25">
      <c r="A2652" s="324" t="s">
        <v>4594</v>
      </c>
      <c r="B2652" s="325"/>
      <c r="C2652" s="324" t="s">
        <v>13770</v>
      </c>
      <c r="D2652" s="327" t="s">
        <v>4</v>
      </c>
      <c r="E2652" s="329">
        <v>65.400000000000006</v>
      </c>
      <c r="F2652" s="329">
        <v>15.33</v>
      </c>
      <c r="G2652" s="329">
        <v>80.73</v>
      </c>
    </row>
    <row r="2653" spans="1:7" ht="25.5">
      <c r="A2653" s="330" t="s">
        <v>4595</v>
      </c>
      <c r="B2653" s="331" t="s">
        <v>4596</v>
      </c>
      <c r="C2653" s="330"/>
      <c r="D2653" s="332"/>
      <c r="E2653" s="333"/>
      <c r="F2653" s="333"/>
      <c r="G2653" s="333"/>
    </row>
    <row r="2654" spans="1:7" ht="51">
      <c r="A2654" s="324" t="s">
        <v>4597</v>
      </c>
      <c r="B2654" s="325"/>
      <c r="C2654" s="324" t="s">
        <v>13771</v>
      </c>
      <c r="D2654" s="327" t="s">
        <v>4</v>
      </c>
      <c r="E2654" s="329">
        <v>137.38999999999999</v>
      </c>
      <c r="F2654" s="329">
        <v>15.33</v>
      </c>
      <c r="G2654" s="329">
        <v>152.72</v>
      </c>
    </row>
    <row r="2655" spans="1:7" ht="38.25">
      <c r="A2655" s="324" t="s">
        <v>4598</v>
      </c>
      <c r="B2655" s="325"/>
      <c r="C2655" s="324" t="s">
        <v>13772</v>
      </c>
      <c r="D2655" s="327" t="s">
        <v>4</v>
      </c>
      <c r="E2655" s="329">
        <v>55.15</v>
      </c>
      <c r="F2655" s="329">
        <v>15.33</v>
      </c>
      <c r="G2655" s="329">
        <v>70.48</v>
      </c>
    </row>
    <row r="2656" spans="1:7" ht="51">
      <c r="A2656" s="324" t="s">
        <v>4599</v>
      </c>
      <c r="B2656" s="325"/>
      <c r="C2656" s="324" t="s">
        <v>13773</v>
      </c>
      <c r="D2656" s="327" t="s">
        <v>4</v>
      </c>
      <c r="E2656" s="329">
        <v>198.47</v>
      </c>
      <c r="F2656" s="329">
        <v>15.33</v>
      </c>
      <c r="G2656" s="329">
        <v>213.8</v>
      </c>
    </row>
    <row r="2657" spans="1:7" ht="38.25">
      <c r="A2657" s="324" t="s">
        <v>4600</v>
      </c>
      <c r="B2657" s="325"/>
      <c r="C2657" s="324" t="s">
        <v>13774</v>
      </c>
      <c r="D2657" s="327" t="s">
        <v>4</v>
      </c>
      <c r="E2657" s="329">
        <v>133.41999999999999</v>
      </c>
      <c r="F2657" s="329">
        <v>11.5</v>
      </c>
      <c r="G2657" s="329">
        <v>144.91999999999999</v>
      </c>
    </row>
    <row r="2658" spans="1:7" ht="38.25">
      <c r="A2658" s="324" t="s">
        <v>4601</v>
      </c>
      <c r="B2658" s="325"/>
      <c r="C2658" s="324" t="s">
        <v>13775</v>
      </c>
      <c r="D2658" s="327" t="s">
        <v>4</v>
      </c>
      <c r="E2658" s="329">
        <v>53.54</v>
      </c>
      <c r="F2658" s="329">
        <v>19.18</v>
      </c>
      <c r="G2658" s="329">
        <v>72.72</v>
      </c>
    </row>
    <row r="2659" spans="1:7" ht="38.25">
      <c r="A2659" s="324" t="s">
        <v>4602</v>
      </c>
      <c r="B2659" s="325"/>
      <c r="C2659" s="324" t="s">
        <v>13776</v>
      </c>
      <c r="D2659" s="327" t="s">
        <v>4</v>
      </c>
      <c r="E2659" s="329">
        <v>57.98</v>
      </c>
      <c r="F2659" s="329">
        <v>15.33</v>
      </c>
      <c r="G2659" s="329">
        <v>73.31</v>
      </c>
    </row>
    <row r="2660" spans="1:7" ht="51">
      <c r="A2660" s="324" t="s">
        <v>4603</v>
      </c>
      <c r="B2660" s="325"/>
      <c r="C2660" s="324" t="s">
        <v>13777</v>
      </c>
      <c r="D2660" s="327" t="s">
        <v>4</v>
      </c>
      <c r="E2660" s="329">
        <v>101.95</v>
      </c>
      <c r="F2660" s="329">
        <v>15.33</v>
      </c>
      <c r="G2660" s="329">
        <v>117.28</v>
      </c>
    </row>
    <row r="2661" spans="1:7" ht="51">
      <c r="A2661" s="324" t="s">
        <v>4604</v>
      </c>
      <c r="B2661" s="325"/>
      <c r="C2661" s="324" t="s">
        <v>13778</v>
      </c>
      <c r="D2661" s="327" t="s">
        <v>4</v>
      </c>
      <c r="E2661" s="329">
        <v>126.02</v>
      </c>
      <c r="F2661" s="329">
        <v>15.33</v>
      </c>
      <c r="G2661" s="329">
        <v>141.35</v>
      </c>
    </row>
    <row r="2662" spans="1:7" ht="51">
      <c r="A2662" s="324" t="s">
        <v>4605</v>
      </c>
      <c r="B2662" s="325"/>
      <c r="C2662" s="324" t="s">
        <v>4606</v>
      </c>
      <c r="D2662" s="327" t="s">
        <v>4</v>
      </c>
      <c r="E2662" s="329">
        <v>130.12</v>
      </c>
      <c r="F2662" s="329">
        <v>11.5</v>
      </c>
      <c r="G2662" s="329">
        <v>141.62</v>
      </c>
    </row>
    <row r="2663" spans="1:7" ht="38.25">
      <c r="A2663" s="324" t="s">
        <v>4607</v>
      </c>
      <c r="B2663" s="325"/>
      <c r="C2663" s="324" t="s">
        <v>4608</v>
      </c>
      <c r="D2663" s="327" t="s">
        <v>4</v>
      </c>
      <c r="E2663" s="329">
        <v>46.32</v>
      </c>
      <c r="F2663" s="329">
        <v>11.5</v>
      </c>
      <c r="G2663" s="329">
        <v>57.82</v>
      </c>
    </row>
    <row r="2664" spans="1:7" ht="38.25">
      <c r="A2664" s="324" t="s">
        <v>4609</v>
      </c>
      <c r="B2664" s="325"/>
      <c r="C2664" s="324" t="s">
        <v>4610</v>
      </c>
      <c r="D2664" s="327" t="s">
        <v>4</v>
      </c>
      <c r="E2664" s="329">
        <v>112.45</v>
      </c>
      <c r="F2664" s="329">
        <v>15.33</v>
      </c>
      <c r="G2664" s="329">
        <v>127.78</v>
      </c>
    </row>
    <row r="2665" spans="1:7" ht="38.25">
      <c r="A2665" s="324" t="s">
        <v>4611</v>
      </c>
      <c r="B2665" s="325"/>
      <c r="C2665" s="324" t="s">
        <v>4612</v>
      </c>
      <c r="D2665" s="327" t="s">
        <v>4</v>
      </c>
      <c r="E2665" s="329">
        <v>51.48</v>
      </c>
      <c r="F2665" s="329">
        <v>19.18</v>
      </c>
      <c r="G2665" s="329">
        <v>70.66</v>
      </c>
    </row>
    <row r="2666" spans="1:7" ht="38.25">
      <c r="A2666" s="324" t="s">
        <v>4613</v>
      </c>
      <c r="B2666" s="325"/>
      <c r="C2666" s="324" t="s">
        <v>4614</v>
      </c>
      <c r="D2666" s="327" t="s">
        <v>4</v>
      </c>
      <c r="E2666" s="329">
        <v>66.599999999999994</v>
      </c>
      <c r="F2666" s="329">
        <v>19.18</v>
      </c>
      <c r="G2666" s="329">
        <v>85.78</v>
      </c>
    </row>
    <row r="2667" spans="1:7" ht="38.25">
      <c r="A2667" s="324" t="s">
        <v>4615</v>
      </c>
      <c r="B2667" s="325"/>
      <c r="C2667" s="324" t="s">
        <v>4616</v>
      </c>
      <c r="D2667" s="327" t="s">
        <v>4</v>
      </c>
      <c r="E2667" s="329">
        <v>100.16</v>
      </c>
      <c r="F2667" s="329">
        <v>19.18</v>
      </c>
      <c r="G2667" s="329">
        <v>119.34</v>
      </c>
    </row>
    <row r="2668" spans="1:7" ht="51">
      <c r="A2668" s="324" t="s">
        <v>4617</v>
      </c>
      <c r="B2668" s="325"/>
      <c r="C2668" s="324" t="s">
        <v>4618</v>
      </c>
      <c r="D2668" s="327" t="s">
        <v>4</v>
      </c>
      <c r="E2668" s="329">
        <v>79.92</v>
      </c>
      <c r="F2668" s="329">
        <v>19.18</v>
      </c>
      <c r="G2668" s="329">
        <v>99.1</v>
      </c>
    </row>
    <row r="2669" spans="1:7" ht="25.5">
      <c r="A2669" s="324" t="s">
        <v>4619</v>
      </c>
      <c r="B2669" s="325"/>
      <c r="C2669" s="324" t="s">
        <v>4620</v>
      </c>
      <c r="D2669" s="327" t="s">
        <v>4</v>
      </c>
      <c r="E2669" s="329">
        <v>44.21</v>
      </c>
      <c r="F2669" s="329">
        <v>19.18</v>
      </c>
      <c r="G2669" s="329">
        <v>63.39</v>
      </c>
    </row>
    <row r="2670" spans="1:7" ht="51">
      <c r="A2670" s="324" t="s">
        <v>4621</v>
      </c>
      <c r="B2670" s="325"/>
      <c r="C2670" s="324" t="s">
        <v>4622</v>
      </c>
      <c r="D2670" s="327" t="s">
        <v>4</v>
      </c>
      <c r="E2670" s="329">
        <v>185.6</v>
      </c>
      <c r="F2670" s="329">
        <v>19.18</v>
      </c>
      <c r="G2670" s="329">
        <v>204.78</v>
      </c>
    </row>
    <row r="2671" spans="1:7" ht="51">
      <c r="A2671" s="324" t="s">
        <v>4623</v>
      </c>
      <c r="B2671" s="325"/>
      <c r="C2671" s="324" t="s">
        <v>4624</v>
      </c>
      <c r="D2671" s="327" t="s">
        <v>4</v>
      </c>
      <c r="E2671" s="329">
        <v>40.520000000000003</v>
      </c>
      <c r="F2671" s="329">
        <v>15.33</v>
      </c>
      <c r="G2671" s="329">
        <v>55.85</v>
      </c>
    </row>
    <row r="2672" spans="1:7" ht="25.5">
      <c r="A2672" s="324" t="s">
        <v>4625</v>
      </c>
      <c r="B2672" s="325"/>
      <c r="C2672" s="324" t="s">
        <v>4626</v>
      </c>
      <c r="D2672" s="327" t="s">
        <v>4</v>
      </c>
      <c r="E2672" s="329">
        <v>80.41</v>
      </c>
      <c r="F2672" s="329">
        <v>15.33</v>
      </c>
      <c r="G2672" s="329">
        <v>95.74</v>
      </c>
    </row>
    <row r="2673" spans="1:7" ht="51">
      <c r="A2673" s="324" t="s">
        <v>4627</v>
      </c>
      <c r="B2673" s="325"/>
      <c r="C2673" s="324" t="s">
        <v>14260</v>
      </c>
      <c r="D2673" s="327" t="s">
        <v>4</v>
      </c>
      <c r="E2673" s="329">
        <v>188.94</v>
      </c>
      <c r="F2673" s="329">
        <v>15.33</v>
      </c>
      <c r="G2673" s="329">
        <v>204.27</v>
      </c>
    </row>
    <row r="2674" spans="1:7" ht="51">
      <c r="A2674" s="324" t="s">
        <v>4628</v>
      </c>
      <c r="B2674" s="325"/>
      <c r="C2674" s="324" t="s">
        <v>4629</v>
      </c>
      <c r="D2674" s="327" t="s">
        <v>4</v>
      </c>
      <c r="E2674" s="329">
        <v>158.74</v>
      </c>
      <c r="F2674" s="329">
        <v>15.33</v>
      </c>
      <c r="G2674" s="329">
        <v>174.07</v>
      </c>
    </row>
    <row r="2675" spans="1:7" ht="51">
      <c r="A2675" s="324" t="s">
        <v>4630</v>
      </c>
      <c r="B2675" s="325"/>
      <c r="C2675" s="324" t="s">
        <v>4631</v>
      </c>
      <c r="D2675" s="327" t="s">
        <v>4</v>
      </c>
      <c r="E2675" s="329">
        <v>139.07</v>
      </c>
      <c r="F2675" s="329">
        <v>15.33</v>
      </c>
      <c r="G2675" s="329">
        <v>154.4</v>
      </c>
    </row>
    <row r="2676" spans="1:7" ht="51">
      <c r="A2676" s="324" t="s">
        <v>4632</v>
      </c>
      <c r="B2676" s="325"/>
      <c r="C2676" s="324" t="s">
        <v>4633</v>
      </c>
      <c r="D2676" s="327" t="s">
        <v>4</v>
      </c>
      <c r="E2676" s="329">
        <v>135.35</v>
      </c>
      <c r="F2676" s="329">
        <v>15.33</v>
      </c>
      <c r="G2676" s="329">
        <v>150.68</v>
      </c>
    </row>
    <row r="2677" spans="1:7" ht="25.5">
      <c r="A2677" s="330" t="s">
        <v>4634</v>
      </c>
      <c r="B2677" s="331" t="s">
        <v>4635</v>
      </c>
      <c r="C2677" s="330"/>
      <c r="D2677" s="332"/>
      <c r="E2677" s="333"/>
      <c r="F2677" s="333"/>
      <c r="G2677" s="333"/>
    </row>
    <row r="2678" spans="1:7" ht="38.25">
      <c r="A2678" s="324" t="s">
        <v>4636</v>
      </c>
      <c r="B2678" s="325"/>
      <c r="C2678" s="324" t="s">
        <v>4637</v>
      </c>
      <c r="D2678" s="327" t="s">
        <v>4</v>
      </c>
      <c r="E2678" s="329">
        <v>29.28</v>
      </c>
      <c r="F2678" s="329">
        <v>11.5</v>
      </c>
      <c r="G2678" s="329">
        <v>40.78</v>
      </c>
    </row>
    <row r="2679" spans="1:7" ht="51">
      <c r="A2679" s="324" t="s">
        <v>4638</v>
      </c>
      <c r="B2679" s="325"/>
      <c r="C2679" s="324" t="s">
        <v>4639</v>
      </c>
      <c r="D2679" s="327" t="s">
        <v>4</v>
      </c>
      <c r="E2679" s="329">
        <v>117.1</v>
      </c>
      <c r="F2679" s="329">
        <v>11.5</v>
      </c>
      <c r="G2679" s="329">
        <v>128.6</v>
      </c>
    </row>
    <row r="2680" spans="1:7" ht="25.5">
      <c r="A2680" s="330" t="s">
        <v>4640</v>
      </c>
      <c r="B2680" s="331" t="s">
        <v>4641</v>
      </c>
      <c r="C2680" s="330"/>
      <c r="D2680" s="332"/>
      <c r="E2680" s="333"/>
      <c r="F2680" s="333"/>
      <c r="G2680" s="333"/>
    </row>
    <row r="2681" spans="1:7" ht="25.5">
      <c r="A2681" s="324" t="s">
        <v>4642</v>
      </c>
      <c r="B2681" s="325"/>
      <c r="C2681" s="324" t="s">
        <v>4643</v>
      </c>
      <c r="D2681" s="327" t="s">
        <v>4</v>
      </c>
      <c r="E2681" s="329">
        <v>0.28999999999999998</v>
      </c>
      <c r="F2681" s="329">
        <v>15.33</v>
      </c>
      <c r="G2681" s="329">
        <v>15.62</v>
      </c>
    </row>
    <row r="2682" spans="1:7" ht="38.25">
      <c r="A2682" s="324" t="s">
        <v>4644</v>
      </c>
      <c r="B2682" s="325"/>
      <c r="C2682" s="324" t="s">
        <v>4645</v>
      </c>
      <c r="D2682" s="327" t="s">
        <v>4</v>
      </c>
      <c r="E2682" s="329">
        <v>4.87</v>
      </c>
      <c r="F2682" s="329">
        <v>3.12</v>
      </c>
      <c r="G2682" s="329">
        <v>7.99</v>
      </c>
    </row>
    <row r="2683" spans="1:7">
      <c r="A2683" s="318" t="s">
        <v>14705</v>
      </c>
      <c r="B2683" s="319"/>
      <c r="C2683" s="318" t="s">
        <v>14706</v>
      </c>
      <c r="D2683" s="321" t="s">
        <v>4</v>
      </c>
      <c r="E2683" s="323">
        <v>0</v>
      </c>
      <c r="F2683" s="323">
        <v>15.33</v>
      </c>
      <c r="G2683" s="323">
        <v>15.33</v>
      </c>
    </row>
    <row r="2684" spans="1:7">
      <c r="A2684" s="318" t="s">
        <v>14707</v>
      </c>
      <c r="B2684" s="319"/>
      <c r="C2684" s="318" t="s">
        <v>14708</v>
      </c>
      <c r="D2684" s="321" t="s">
        <v>4</v>
      </c>
      <c r="E2684" s="323">
        <v>0</v>
      </c>
      <c r="F2684" s="323">
        <v>3.12</v>
      </c>
      <c r="G2684" s="323">
        <v>3.12</v>
      </c>
    </row>
    <row r="2685" spans="1:7" ht="25.5">
      <c r="A2685" s="330" t="s">
        <v>4646</v>
      </c>
      <c r="B2685" s="331" t="s">
        <v>4647</v>
      </c>
      <c r="C2685" s="330"/>
      <c r="D2685" s="332"/>
      <c r="E2685" s="333"/>
      <c r="F2685" s="333"/>
      <c r="G2685" s="333"/>
    </row>
    <row r="2686" spans="1:7" ht="25.5">
      <c r="A2686" s="324" t="s">
        <v>4648</v>
      </c>
      <c r="B2686" s="325"/>
      <c r="C2686" s="324" t="s">
        <v>4649</v>
      </c>
      <c r="D2686" s="327" t="s">
        <v>4</v>
      </c>
      <c r="E2686" s="329">
        <v>308.83</v>
      </c>
      <c r="F2686" s="329">
        <v>19.89</v>
      </c>
      <c r="G2686" s="329">
        <v>328.72</v>
      </c>
    </row>
    <row r="2687" spans="1:7" ht="25.5">
      <c r="A2687" s="330" t="s">
        <v>4650</v>
      </c>
      <c r="B2687" s="331" t="s">
        <v>4651</v>
      </c>
      <c r="C2687" s="330"/>
      <c r="D2687" s="332"/>
      <c r="E2687" s="333"/>
      <c r="F2687" s="333"/>
      <c r="G2687" s="333"/>
    </row>
    <row r="2688" spans="1:7" ht="38.25">
      <c r="A2688" s="324" t="s">
        <v>4652</v>
      </c>
      <c r="B2688" s="325"/>
      <c r="C2688" s="324" t="s">
        <v>14012</v>
      </c>
      <c r="D2688" s="327" t="s">
        <v>4</v>
      </c>
      <c r="E2688" s="329">
        <v>269.87</v>
      </c>
      <c r="F2688" s="329">
        <v>15.33</v>
      </c>
      <c r="G2688" s="329">
        <v>285.2</v>
      </c>
    </row>
    <row r="2689" spans="1:7" ht="51">
      <c r="A2689" s="324" t="s">
        <v>14013</v>
      </c>
      <c r="B2689" s="325"/>
      <c r="C2689" s="324" t="s">
        <v>14261</v>
      </c>
      <c r="D2689" s="327" t="s">
        <v>4</v>
      </c>
      <c r="E2689" s="329">
        <v>316.69</v>
      </c>
      <c r="F2689" s="329">
        <v>11.5</v>
      </c>
      <c r="G2689" s="329">
        <v>328.19</v>
      </c>
    </row>
    <row r="2690" spans="1:7" ht="38.25">
      <c r="A2690" s="324" t="s">
        <v>4653</v>
      </c>
      <c r="B2690" s="325"/>
      <c r="C2690" s="324" t="s">
        <v>14014</v>
      </c>
      <c r="D2690" s="327" t="s">
        <v>4</v>
      </c>
      <c r="E2690" s="329">
        <v>318.61</v>
      </c>
      <c r="F2690" s="329">
        <v>15.33</v>
      </c>
      <c r="G2690" s="329">
        <v>333.94</v>
      </c>
    </row>
    <row r="2691" spans="1:7" ht="51">
      <c r="A2691" s="324" t="s">
        <v>14015</v>
      </c>
      <c r="B2691" s="325"/>
      <c r="C2691" s="324" t="s">
        <v>14016</v>
      </c>
      <c r="D2691" s="327" t="s">
        <v>4</v>
      </c>
      <c r="E2691" s="329">
        <v>363.02</v>
      </c>
      <c r="F2691" s="329">
        <v>15.33</v>
      </c>
      <c r="G2691" s="329">
        <v>378.35</v>
      </c>
    </row>
    <row r="2692" spans="1:7" ht="51">
      <c r="A2692" s="324" t="s">
        <v>14017</v>
      </c>
      <c r="B2692" s="325"/>
      <c r="C2692" s="324" t="s">
        <v>14018</v>
      </c>
      <c r="D2692" s="327" t="s">
        <v>4</v>
      </c>
      <c r="E2692" s="329">
        <v>349.36</v>
      </c>
      <c r="F2692" s="329">
        <v>15.33</v>
      </c>
      <c r="G2692" s="329">
        <v>364.69</v>
      </c>
    </row>
    <row r="2693" spans="1:7" ht="51">
      <c r="A2693" s="324" t="s">
        <v>4654</v>
      </c>
      <c r="B2693" s="325"/>
      <c r="C2693" s="324" t="s">
        <v>14019</v>
      </c>
      <c r="D2693" s="327" t="s">
        <v>4</v>
      </c>
      <c r="E2693" s="329">
        <v>662.84</v>
      </c>
      <c r="F2693" s="329">
        <v>15.33</v>
      </c>
      <c r="G2693" s="329">
        <v>678.17</v>
      </c>
    </row>
    <row r="2694" spans="1:7" ht="38.25">
      <c r="A2694" s="324" t="s">
        <v>4655</v>
      </c>
      <c r="B2694" s="325"/>
      <c r="C2694" s="324" t="s">
        <v>14020</v>
      </c>
      <c r="D2694" s="327" t="s">
        <v>4</v>
      </c>
      <c r="E2694" s="329">
        <v>377.47</v>
      </c>
      <c r="F2694" s="329">
        <v>15.33</v>
      </c>
      <c r="G2694" s="329">
        <v>392.8</v>
      </c>
    </row>
    <row r="2695" spans="1:7" ht="51">
      <c r="A2695" s="324" t="s">
        <v>14021</v>
      </c>
      <c r="B2695" s="325"/>
      <c r="C2695" s="324" t="s">
        <v>14022</v>
      </c>
      <c r="D2695" s="327" t="s">
        <v>4</v>
      </c>
      <c r="E2695" s="329">
        <v>375.88</v>
      </c>
      <c r="F2695" s="329">
        <v>15.33</v>
      </c>
      <c r="G2695" s="329">
        <v>391.21</v>
      </c>
    </row>
    <row r="2696" spans="1:7" ht="51">
      <c r="A2696" s="324" t="s">
        <v>4656</v>
      </c>
      <c r="B2696" s="325"/>
      <c r="C2696" s="324" t="s">
        <v>14262</v>
      </c>
      <c r="D2696" s="327" t="s">
        <v>4</v>
      </c>
      <c r="E2696" s="329">
        <v>298.29000000000002</v>
      </c>
      <c r="F2696" s="329">
        <v>11.5</v>
      </c>
      <c r="G2696" s="329">
        <v>309.79000000000002</v>
      </c>
    </row>
    <row r="2697" spans="1:7" ht="38.25">
      <c r="A2697" s="324" t="s">
        <v>14023</v>
      </c>
      <c r="B2697" s="325"/>
      <c r="C2697" s="324" t="s">
        <v>14024</v>
      </c>
      <c r="D2697" s="327" t="s">
        <v>4</v>
      </c>
      <c r="E2697" s="329">
        <v>352.45</v>
      </c>
      <c r="F2697" s="329">
        <v>15.33</v>
      </c>
      <c r="G2697" s="329">
        <v>367.78</v>
      </c>
    </row>
    <row r="2698" spans="1:7" ht="38.25">
      <c r="A2698" s="324" t="s">
        <v>4657</v>
      </c>
      <c r="B2698" s="325"/>
      <c r="C2698" s="324" t="s">
        <v>14025</v>
      </c>
      <c r="D2698" s="327" t="s">
        <v>4</v>
      </c>
      <c r="E2698" s="329">
        <v>162.61000000000001</v>
      </c>
      <c r="F2698" s="329">
        <v>15.33</v>
      </c>
      <c r="G2698" s="329">
        <v>177.94</v>
      </c>
    </row>
    <row r="2699" spans="1:7" ht="38.25">
      <c r="A2699" s="324" t="s">
        <v>14026</v>
      </c>
      <c r="B2699" s="325"/>
      <c r="C2699" s="324" t="s">
        <v>14263</v>
      </c>
      <c r="D2699" s="327" t="s">
        <v>4</v>
      </c>
      <c r="E2699" s="329">
        <v>193.98</v>
      </c>
      <c r="F2699" s="329">
        <v>15.33</v>
      </c>
      <c r="G2699" s="329">
        <v>209.31</v>
      </c>
    </row>
    <row r="2700" spans="1:7" ht="38.25">
      <c r="A2700" s="324" t="s">
        <v>14027</v>
      </c>
      <c r="B2700" s="325"/>
      <c r="C2700" s="324" t="s">
        <v>14028</v>
      </c>
      <c r="D2700" s="327" t="s">
        <v>4</v>
      </c>
      <c r="E2700" s="329">
        <v>250.87</v>
      </c>
      <c r="F2700" s="329">
        <v>11.5</v>
      </c>
      <c r="G2700" s="329">
        <v>262.37</v>
      </c>
    </row>
    <row r="2701" spans="1:7" ht="51">
      <c r="A2701" s="324" t="s">
        <v>4658</v>
      </c>
      <c r="B2701" s="325"/>
      <c r="C2701" s="324" t="s">
        <v>14029</v>
      </c>
      <c r="D2701" s="327" t="s">
        <v>4</v>
      </c>
      <c r="E2701" s="329">
        <v>174.61</v>
      </c>
      <c r="F2701" s="329">
        <v>11.5</v>
      </c>
      <c r="G2701" s="329">
        <v>186.11</v>
      </c>
    </row>
    <row r="2702" spans="1:7" ht="51">
      <c r="A2702" s="324" t="s">
        <v>14030</v>
      </c>
      <c r="B2702" s="325"/>
      <c r="C2702" s="324" t="s">
        <v>14264</v>
      </c>
      <c r="D2702" s="327" t="s">
        <v>4</v>
      </c>
      <c r="E2702" s="329">
        <v>372.51</v>
      </c>
      <c r="F2702" s="329">
        <v>11.5</v>
      </c>
      <c r="G2702" s="329">
        <v>384.01</v>
      </c>
    </row>
    <row r="2703" spans="1:7">
      <c r="A2703" s="334" t="s">
        <v>4659</v>
      </c>
      <c r="B2703" s="334" t="s">
        <v>13779</v>
      </c>
      <c r="C2703" s="335"/>
      <c r="D2703" s="336"/>
      <c r="E2703" s="337"/>
      <c r="F2703" s="337"/>
      <c r="G2703" s="337"/>
    </row>
    <row r="2704" spans="1:7">
      <c r="A2704" s="315" t="s">
        <v>4660</v>
      </c>
      <c r="B2704" s="315" t="s">
        <v>13780</v>
      </c>
      <c r="C2704" s="316"/>
      <c r="D2704" s="338"/>
      <c r="E2704" s="339"/>
      <c r="F2704" s="339"/>
      <c r="G2704" s="339"/>
    </row>
    <row r="2705" spans="1:7" ht="25.5">
      <c r="A2705" s="324" t="s">
        <v>4661</v>
      </c>
      <c r="B2705" s="325"/>
      <c r="C2705" s="324" t="s">
        <v>4662</v>
      </c>
      <c r="D2705" s="327" t="s">
        <v>4</v>
      </c>
      <c r="E2705" s="329">
        <v>50.57</v>
      </c>
      <c r="F2705" s="329">
        <v>9.59</v>
      </c>
      <c r="G2705" s="329">
        <v>60.16</v>
      </c>
    </row>
    <row r="2706" spans="1:7" ht="25.5">
      <c r="A2706" s="324" t="s">
        <v>4663</v>
      </c>
      <c r="B2706" s="325"/>
      <c r="C2706" s="324" t="s">
        <v>4664</v>
      </c>
      <c r="D2706" s="327" t="s">
        <v>4</v>
      </c>
      <c r="E2706" s="329">
        <v>69.14</v>
      </c>
      <c r="F2706" s="329">
        <v>9.59</v>
      </c>
      <c r="G2706" s="329">
        <v>78.73</v>
      </c>
    </row>
    <row r="2707" spans="1:7">
      <c r="A2707" s="324" t="s">
        <v>4665</v>
      </c>
      <c r="B2707" s="325"/>
      <c r="C2707" s="324" t="s">
        <v>4666</v>
      </c>
      <c r="D2707" s="327" t="s">
        <v>4</v>
      </c>
      <c r="E2707" s="329">
        <v>39.58</v>
      </c>
      <c r="F2707" s="329">
        <v>9.59</v>
      </c>
      <c r="G2707" s="329">
        <v>49.17</v>
      </c>
    </row>
    <row r="2708" spans="1:7">
      <c r="A2708" s="324" t="s">
        <v>4667</v>
      </c>
      <c r="B2708" s="325"/>
      <c r="C2708" s="324" t="s">
        <v>4668</v>
      </c>
      <c r="D2708" s="327" t="s">
        <v>4</v>
      </c>
      <c r="E2708" s="329">
        <v>28.24</v>
      </c>
      <c r="F2708" s="329">
        <v>9.59</v>
      </c>
      <c r="G2708" s="329">
        <v>37.83</v>
      </c>
    </row>
    <row r="2709" spans="1:7" ht="25.5">
      <c r="A2709" s="324" t="s">
        <v>4669</v>
      </c>
      <c r="B2709" s="325"/>
      <c r="C2709" s="324" t="s">
        <v>4670</v>
      </c>
      <c r="D2709" s="327" t="s">
        <v>4</v>
      </c>
      <c r="E2709" s="329">
        <v>4.12</v>
      </c>
      <c r="F2709" s="329">
        <v>9.59</v>
      </c>
      <c r="G2709" s="329">
        <v>13.71</v>
      </c>
    </row>
    <row r="2710" spans="1:7" ht="25.5">
      <c r="A2710" s="324" t="s">
        <v>4671</v>
      </c>
      <c r="B2710" s="325"/>
      <c r="C2710" s="324" t="s">
        <v>4672</v>
      </c>
      <c r="D2710" s="327" t="s">
        <v>4</v>
      </c>
      <c r="E2710" s="329">
        <v>5.67</v>
      </c>
      <c r="F2710" s="329">
        <v>9.59</v>
      </c>
      <c r="G2710" s="329">
        <v>15.26</v>
      </c>
    </row>
    <row r="2711" spans="1:7" ht="25.5">
      <c r="A2711" s="324" t="s">
        <v>4673</v>
      </c>
      <c r="B2711" s="325"/>
      <c r="C2711" s="324" t="s">
        <v>4674</v>
      </c>
      <c r="D2711" s="327" t="s">
        <v>4</v>
      </c>
      <c r="E2711" s="329">
        <v>6.33</v>
      </c>
      <c r="F2711" s="329">
        <v>9.59</v>
      </c>
      <c r="G2711" s="329">
        <v>15.92</v>
      </c>
    </row>
    <row r="2712" spans="1:7" ht="25.5">
      <c r="A2712" s="324" t="s">
        <v>4675</v>
      </c>
      <c r="B2712" s="325"/>
      <c r="C2712" s="324" t="s">
        <v>4676</v>
      </c>
      <c r="D2712" s="327" t="s">
        <v>4</v>
      </c>
      <c r="E2712" s="329">
        <v>9</v>
      </c>
      <c r="F2712" s="329">
        <v>9.59</v>
      </c>
      <c r="G2712" s="329">
        <v>18.59</v>
      </c>
    </row>
    <row r="2713" spans="1:7">
      <c r="A2713" s="330" t="s">
        <v>4677</v>
      </c>
      <c r="B2713" s="331" t="s">
        <v>13781</v>
      </c>
      <c r="C2713" s="330"/>
      <c r="D2713" s="332"/>
      <c r="E2713" s="333"/>
      <c r="F2713" s="333"/>
      <c r="G2713" s="333"/>
    </row>
    <row r="2714" spans="1:7" ht="25.5">
      <c r="A2714" s="324" t="s">
        <v>4678</v>
      </c>
      <c r="B2714" s="325"/>
      <c r="C2714" s="324" t="s">
        <v>4679</v>
      </c>
      <c r="D2714" s="327" t="s">
        <v>4</v>
      </c>
      <c r="E2714" s="329">
        <v>3.44</v>
      </c>
      <c r="F2714" s="329">
        <v>9.59</v>
      </c>
      <c r="G2714" s="329">
        <v>13.03</v>
      </c>
    </row>
    <row r="2715" spans="1:7" ht="25.5">
      <c r="A2715" s="324" t="s">
        <v>4680</v>
      </c>
      <c r="B2715" s="325"/>
      <c r="C2715" s="324" t="s">
        <v>4681</v>
      </c>
      <c r="D2715" s="327" t="s">
        <v>4</v>
      </c>
      <c r="E2715" s="329">
        <v>9.48</v>
      </c>
      <c r="F2715" s="329">
        <v>9.59</v>
      </c>
      <c r="G2715" s="329">
        <v>19.07</v>
      </c>
    </row>
    <row r="2716" spans="1:7" ht="25.5">
      <c r="A2716" s="324" t="s">
        <v>4682</v>
      </c>
      <c r="B2716" s="325"/>
      <c r="C2716" s="324" t="s">
        <v>4683</v>
      </c>
      <c r="D2716" s="327" t="s">
        <v>4</v>
      </c>
      <c r="E2716" s="329">
        <v>3.37</v>
      </c>
      <c r="F2716" s="329">
        <v>9.59</v>
      </c>
      <c r="G2716" s="329">
        <v>12.96</v>
      </c>
    </row>
    <row r="2717" spans="1:7" ht="25.5">
      <c r="A2717" s="324" t="s">
        <v>4684</v>
      </c>
      <c r="B2717" s="325"/>
      <c r="C2717" s="324" t="s">
        <v>4685</v>
      </c>
      <c r="D2717" s="327" t="s">
        <v>4</v>
      </c>
      <c r="E2717" s="329">
        <v>4.9000000000000004</v>
      </c>
      <c r="F2717" s="329">
        <v>9.59</v>
      </c>
      <c r="G2717" s="329">
        <v>14.49</v>
      </c>
    </row>
    <row r="2718" spans="1:7" ht="25.5">
      <c r="A2718" s="324" t="s">
        <v>4686</v>
      </c>
      <c r="B2718" s="325"/>
      <c r="C2718" s="324" t="s">
        <v>4687</v>
      </c>
      <c r="D2718" s="327" t="s">
        <v>4</v>
      </c>
      <c r="E2718" s="329">
        <v>9.0299999999999994</v>
      </c>
      <c r="F2718" s="329">
        <v>9.59</v>
      </c>
      <c r="G2718" s="329">
        <v>18.62</v>
      </c>
    </row>
    <row r="2719" spans="1:7" ht="25.5">
      <c r="A2719" s="324" t="s">
        <v>4688</v>
      </c>
      <c r="B2719" s="325"/>
      <c r="C2719" s="324" t="s">
        <v>4689</v>
      </c>
      <c r="D2719" s="327" t="s">
        <v>4</v>
      </c>
      <c r="E2719" s="329">
        <v>10.91</v>
      </c>
      <c r="F2719" s="329">
        <v>9.59</v>
      </c>
      <c r="G2719" s="329">
        <v>20.5</v>
      </c>
    </row>
    <row r="2720" spans="1:7">
      <c r="A2720" s="330" t="s">
        <v>4690</v>
      </c>
      <c r="B2720" s="331" t="s">
        <v>13782</v>
      </c>
      <c r="C2720" s="330"/>
      <c r="D2720" s="332"/>
      <c r="E2720" s="333"/>
      <c r="F2720" s="333"/>
      <c r="G2720" s="333"/>
    </row>
    <row r="2721" spans="1:7" ht="25.5">
      <c r="A2721" s="324" t="s">
        <v>4691</v>
      </c>
      <c r="B2721" s="325"/>
      <c r="C2721" s="324" t="s">
        <v>4692</v>
      </c>
      <c r="D2721" s="327" t="s">
        <v>4</v>
      </c>
      <c r="E2721" s="329">
        <v>7.04</v>
      </c>
      <c r="F2721" s="329">
        <v>9.59</v>
      </c>
      <c r="G2721" s="329">
        <v>16.63</v>
      </c>
    </row>
    <row r="2722" spans="1:7" ht="25.5">
      <c r="A2722" s="324" t="s">
        <v>4693</v>
      </c>
      <c r="B2722" s="325"/>
      <c r="C2722" s="324" t="s">
        <v>4694</v>
      </c>
      <c r="D2722" s="327" t="s">
        <v>4</v>
      </c>
      <c r="E2722" s="329">
        <v>10.220000000000001</v>
      </c>
      <c r="F2722" s="329">
        <v>9.59</v>
      </c>
      <c r="G2722" s="329">
        <v>19.809999999999999</v>
      </c>
    </row>
    <row r="2723" spans="1:7" ht="25.5">
      <c r="A2723" s="324" t="s">
        <v>4695</v>
      </c>
      <c r="B2723" s="325"/>
      <c r="C2723" s="324" t="s">
        <v>4696</v>
      </c>
      <c r="D2723" s="327" t="s">
        <v>4</v>
      </c>
      <c r="E2723" s="329">
        <v>8.56</v>
      </c>
      <c r="F2723" s="329">
        <v>9.59</v>
      </c>
      <c r="G2723" s="329">
        <v>18.149999999999999</v>
      </c>
    </row>
    <row r="2724" spans="1:7" ht="25.5">
      <c r="A2724" s="324" t="s">
        <v>4697</v>
      </c>
      <c r="B2724" s="325"/>
      <c r="C2724" s="324" t="s">
        <v>4698</v>
      </c>
      <c r="D2724" s="327" t="s">
        <v>4</v>
      </c>
      <c r="E2724" s="329">
        <v>11.74</v>
      </c>
      <c r="F2724" s="329">
        <v>9.59</v>
      </c>
      <c r="G2724" s="329">
        <v>21.33</v>
      </c>
    </row>
    <row r="2725" spans="1:7" ht="25.5">
      <c r="A2725" s="330" t="s">
        <v>4699</v>
      </c>
      <c r="B2725" s="331" t="s">
        <v>7283</v>
      </c>
      <c r="C2725" s="330"/>
      <c r="D2725" s="332"/>
      <c r="E2725" s="333"/>
      <c r="F2725" s="333"/>
      <c r="G2725" s="333"/>
    </row>
    <row r="2726" spans="1:7" ht="25.5">
      <c r="A2726" s="324" t="s">
        <v>4700</v>
      </c>
      <c r="B2726" s="325"/>
      <c r="C2726" s="324" t="s">
        <v>4701</v>
      </c>
      <c r="D2726" s="327" t="s">
        <v>4</v>
      </c>
      <c r="E2726" s="329">
        <v>7.2</v>
      </c>
      <c r="F2726" s="329">
        <v>9.59</v>
      </c>
      <c r="G2726" s="329">
        <v>16.79</v>
      </c>
    </row>
    <row r="2727" spans="1:7">
      <c r="A2727" s="324" t="s">
        <v>4702</v>
      </c>
      <c r="B2727" s="325"/>
      <c r="C2727" s="324" t="s">
        <v>4703</v>
      </c>
      <c r="D2727" s="327" t="s">
        <v>4</v>
      </c>
      <c r="E2727" s="329">
        <v>5.79</v>
      </c>
      <c r="F2727" s="329">
        <v>9.59</v>
      </c>
      <c r="G2727" s="329">
        <v>15.38</v>
      </c>
    </row>
    <row r="2728" spans="1:7">
      <c r="A2728" s="324" t="s">
        <v>4704</v>
      </c>
      <c r="B2728" s="325"/>
      <c r="C2728" s="324" t="s">
        <v>4705</v>
      </c>
      <c r="D2728" s="327" t="s">
        <v>4</v>
      </c>
      <c r="E2728" s="329">
        <v>41.29</v>
      </c>
      <c r="F2728" s="329">
        <v>9.59</v>
      </c>
      <c r="G2728" s="329">
        <v>50.88</v>
      </c>
    </row>
    <row r="2729" spans="1:7" ht="25.5">
      <c r="A2729" s="324" t="s">
        <v>4706</v>
      </c>
      <c r="B2729" s="325"/>
      <c r="C2729" s="324" t="s">
        <v>4707</v>
      </c>
      <c r="D2729" s="327" t="s">
        <v>4</v>
      </c>
      <c r="E2729" s="329">
        <v>91.35</v>
      </c>
      <c r="F2729" s="329">
        <v>11.5</v>
      </c>
      <c r="G2729" s="329">
        <v>102.85</v>
      </c>
    </row>
    <row r="2730" spans="1:7">
      <c r="A2730" s="324" t="s">
        <v>4708</v>
      </c>
      <c r="B2730" s="325"/>
      <c r="C2730" s="324" t="s">
        <v>4709</v>
      </c>
      <c r="D2730" s="327" t="s">
        <v>47</v>
      </c>
      <c r="E2730" s="329">
        <v>47.93</v>
      </c>
      <c r="F2730" s="329">
        <v>11.5</v>
      </c>
      <c r="G2730" s="329">
        <v>59.43</v>
      </c>
    </row>
    <row r="2731" spans="1:7" ht="25.5">
      <c r="A2731" s="324" t="s">
        <v>4710</v>
      </c>
      <c r="B2731" s="325"/>
      <c r="C2731" s="324" t="s">
        <v>4711</v>
      </c>
      <c r="D2731" s="327" t="s">
        <v>4</v>
      </c>
      <c r="E2731" s="329">
        <v>14.4</v>
      </c>
      <c r="F2731" s="329">
        <v>9.59</v>
      </c>
      <c r="G2731" s="329">
        <v>23.99</v>
      </c>
    </row>
    <row r="2732" spans="1:7" ht="25.5">
      <c r="A2732" s="324" t="s">
        <v>4712</v>
      </c>
      <c r="B2732" s="325"/>
      <c r="C2732" s="324" t="s">
        <v>4713</v>
      </c>
      <c r="D2732" s="327" t="s">
        <v>4</v>
      </c>
      <c r="E2732" s="329">
        <v>19.43</v>
      </c>
      <c r="F2732" s="329">
        <v>9.59</v>
      </c>
      <c r="G2732" s="329">
        <v>29.02</v>
      </c>
    </row>
    <row r="2733" spans="1:7">
      <c r="A2733" s="330" t="s">
        <v>4714</v>
      </c>
      <c r="B2733" s="331" t="s">
        <v>4715</v>
      </c>
      <c r="C2733" s="330"/>
      <c r="D2733" s="332"/>
      <c r="E2733" s="333"/>
      <c r="F2733" s="333"/>
      <c r="G2733" s="333"/>
    </row>
    <row r="2734" spans="1:7" ht="25.5">
      <c r="A2734" s="324" t="s">
        <v>4716</v>
      </c>
      <c r="B2734" s="325"/>
      <c r="C2734" s="324" t="s">
        <v>4717</v>
      </c>
      <c r="D2734" s="327" t="s">
        <v>4</v>
      </c>
      <c r="E2734" s="329">
        <v>26.08</v>
      </c>
      <c r="F2734" s="329">
        <v>9.59</v>
      </c>
      <c r="G2734" s="329">
        <v>35.67</v>
      </c>
    </row>
    <row r="2735" spans="1:7" ht="25.5">
      <c r="A2735" s="324" t="s">
        <v>4718</v>
      </c>
      <c r="B2735" s="325"/>
      <c r="C2735" s="324" t="s">
        <v>4719</v>
      </c>
      <c r="D2735" s="327" t="s">
        <v>4</v>
      </c>
      <c r="E2735" s="329">
        <v>8.75</v>
      </c>
      <c r="F2735" s="329">
        <v>9.59</v>
      </c>
      <c r="G2735" s="329">
        <v>18.34</v>
      </c>
    </row>
    <row r="2736" spans="1:7" ht="25.5">
      <c r="A2736" s="324" t="s">
        <v>4720</v>
      </c>
      <c r="B2736" s="325"/>
      <c r="C2736" s="324" t="s">
        <v>4721</v>
      </c>
      <c r="D2736" s="327" t="s">
        <v>4</v>
      </c>
      <c r="E2736" s="329">
        <v>55.77</v>
      </c>
      <c r="F2736" s="329">
        <v>9.59</v>
      </c>
      <c r="G2736" s="329">
        <v>65.36</v>
      </c>
    </row>
    <row r="2737" spans="1:7" ht="25.5">
      <c r="A2737" s="324" t="s">
        <v>4722</v>
      </c>
      <c r="B2737" s="325"/>
      <c r="C2737" s="324" t="s">
        <v>4723</v>
      </c>
      <c r="D2737" s="327" t="s">
        <v>4</v>
      </c>
      <c r="E2737" s="329">
        <v>40.93</v>
      </c>
      <c r="F2737" s="329">
        <v>9.59</v>
      </c>
      <c r="G2737" s="329">
        <v>50.52</v>
      </c>
    </row>
    <row r="2738" spans="1:7" ht="25.5">
      <c r="A2738" s="324" t="s">
        <v>4724</v>
      </c>
      <c r="B2738" s="325"/>
      <c r="C2738" s="324" t="s">
        <v>4725</v>
      </c>
      <c r="D2738" s="327" t="s">
        <v>4</v>
      </c>
      <c r="E2738" s="329">
        <v>83.67</v>
      </c>
      <c r="F2738" s="329">
        <v>9.59</v>
      </c>
      <c r="G2738" s="329">
        <v>93.26</v>
      </c>
    </row>
    <row r="2739" spans="1:7">
      <c r="A2739" s="324" t="s">
        <v>4726</v>
      </c>
      <c r="B2739" s="325"/>
      <c r="C2739" s="324" t="s">
        <v>4727</v>
      </c>
      <c r="D2739" s="327" t="s">
        <v>4</v>
      </c>
      <c r="E2739" s="329">
        <v>13.11</v>
      </c>
      <c r="F2739" s="329">
        <v>38.340000000000003</v>
      </c>
      <c r="G2739" s="329">
        <v>51.45</v>
      </c>
    </row>
    <row r="2740" spans="1:7">
      <c r="A2740" s="324" t="s">
        <v>4728</v>
      </c>
      <c r="B2740" s="325"/>
      <c r="C2740" s="324" t="s">
        <v>4729</v>
      </c>
      <c r="D2740" s="327" t="s">
        <v>4</v>
      </c>
      <c r="E2740" s="329">
        <v>13.21</v>
      </c>
      <c r="F2740" s="329">
        <v>3.83</v>
      </c>
      <c r="G2740" s="329">
        <v>17.04</v>
      </c>
    </row>
    <row r="2741" spans="1:7" ht="25.5">
      <c r="A2741" s="324" t="s">
        <v>4730</v>
      </c>
      <c r="B2741" s="325"/>
      <c r="C2741" s="324" t="s">
        <v>4731</v>
      </c>
      <c r="D2741" s="327" t="s">
        <v>4</v>
      </c>
      <c r="E2741" s="329">
        <v>16.28</v>
      </c>
      <c r="F2741" s="329">
        <v>3.83</v>
      </c>
      <c r="G2741" s="329">
        <v>20.11</v>
      </c>
    </row>
    <row r="2742" spans="1:7">
      <c r="A2742" s="324" t="s">
        <v>4732</v>
      </c>
      <c r="B2742" s="325"/>
      <c r="C2742" s="324" t="s">
        <v>4733</v>
      </c>
      <c r="D2742" s="327" t="s">
        <v>4</v>
      </c>
      <c r="E2742" s="329">
        <v>5.08</v>
      </c>
      <c r="F2742" s="329">
        <v>3.83</v>
      </c>
      <c r="G2742" s="329">
        <v>8.91</v>
      </c>
    </row>
    <row r="2743" spans="1:7">
      <c r="A2743" s="324" t="s">
        <v>4734</v>
      </c>
      <c r="B2743" s="325"/>
      <c r="C2743" s="324" t="s">
        <v>4735</v>
      </c>
      <c r="D2743" s="327" t="s">
        <v>4</v>
      </c>
      <c r="E2743" s="329">
        <v>3.1</v>
      </c>
      <c r="F2743" s="329">
        <v>3.83</v>
      </c>
      <c r="G2743" s="329">
        <v>6.93</v>
      </c>
    </row>
    <row r="2744" spans="1:7" ht="25.5">
      <c r="A2744" s="324" t="s">
        <v>4736</v>
      </c>
      <c r="B2744" s="325"/>
      <c r="C2744" s="324" t="s">
        <v>4737</v>
      </c>
      <c r="D2744" s="327" t="s">
        <v>47</v>
      </c>
      <c r="E2744" s="329">
        <v>7.11</v>
      </c>
      <c r="F2744" s="329">
        <v>15.33</v>
      </c>
      <c r="G2744" s="329">
        <v>22.44</v>
      </c>
    </row>
    <row r="2745" spans="1:7">
      <c r="A2745" s="324" t="s">
        <v>4738</v>
      </c>
      <c r="B2745" s="325"/>
      <c r="C2745" s="324" t="s">
        <v>4739</v>
      </c>
      <c r="D2745" s="327" t="s">
        <v>4</v>
      </c>
      <c r="E2745" s="329">
        <v>14.91</v>
      </c>
      <c r="F2745" s="329">
        <v>9.59</v>
      </c>
      <c r="G2745" s="329">
        <v>24.5</v>
      </c>
    </row>
    <row r="2746" spans="1:7">
      <c r="A2746" s="324" t="s">
        <v>4740</v>
      </c>
      <c r="B2746" s="325"/>
      <c r="C2746" s="324" t="s">
        <v>14709</v>
      </c>
      <c r="D2746" s="327" t="s">
        <v>4</v>
      </c>
      <c r="E2746" s="329">
        <v>113.11</v>
      </c>
      <c r="F2746" s="329">
        <v>19.18</v>
      </c>
      <c r="G2746" s="329">
        <v>132.29</v>
      </c>
    </row>
    <row r="2747" spans="1:7">
      <c r="A2747" s="324" t="s">
        <v>4741</v>
      </c>
      <c r="B2747" s="325"/>
      <c r="C2747" s="324" t="s">
        <v>14710</v>
      </c>
      <c r="D2747" s="327" t="s">
        <v>4</v>
      </c>
      <c r="E2747" s="329">
        <v>71.02</v>
      </c>
      <c r="F2747" s="329">
        <v>19.18</v>
      </c>
      <c r="G2747" s="329">
        <v>90.2</v>
      </c>
    </row>
    <row r="2748" spans="1:7">
      <c r="A2748" s="324" t="s">
        <v>4743</v>
      </c>
      <c r="B2748" s="325"/>
      <c r="C2748" s="324" t="s">
        <v>14711</v>
      </c>
      <c r="D2748" s="327" t="s">
        <v>4</v>
      </c>
      <c r="E2748" s="329">
        <v>89.2</v>
      </c>
      <c r="F2748" s="329">
        <v>19.18</v>
      </c>
      <c r="G2748" s="329">
        <v>108.38</v>
      </c>
    </row>
    <row r="2749" spans="1:7" ht="25.5">
      <c r="A2749" s="324" t="s">
        <v>4744</v>
      </c>
      <c r="B2749" s="325"/>
      <c r="C2749" s="324" t="s">
        <v>14712</v>
      </c>
      <c r="D2749" s="327" t="s">
        <v>4</v>
      </c>
      <c r="E2749" s="329">
        <v>32.57</v>
      </c>
      <c r="F2749" s="329">
        <v>9.59</v>
      </c>
      <c r="G2749" s="329">
        <v>42.16</v>
      </c>
    </row>
    <row r="2750" spans="1:7" ht="25.5">
      <c r="A2750" s="324" t="s">
        <v>4745</v>
      </c>
      <c r="B2750" s="325"/>
      <c r="C2750" s="324" t="s">
        <v>4746</v>
      </c>
      <c r="D2750" s="327" t="s">
        <v>4</v>
      </c>
      <c r="E2750" s="329">
        <v>2.14</v>
      </c>
      <c r="F2750" s="329">
        <v>7.67</v>
      </c>
      <c r="G2750" s="329">
        <v>9.81</v>
      </c>
    </row>
    <row r="2751" spans="1:7" ht="25.5">
      <c r="A2751" s="324" t="s">
        <v>4747</v>
      </c>
      <c r="B2751" s="325"/>
      <c r="C2751" s="324" t="s">
        <v>4748</v>
      </c>
      <c r="D2751" s="327" t="s">
        <v>4</v>
      </c>
      <c r="E2751" s="329">
        <v>6.55</v>
      </c>
      <c r="F2751" s="329">
        <v>9.59</v>
      </c>
      <c r="G2751" s="329">
        <v>16.14</v>
      </c>
    </row>
    <row r="2752" spans="1:7" ht="25.5">
      <c r="A2752" s="324" t="s">
        <v>4749</v>
      </c>
      <c r="B2752" s="325"/>
      <c r="C2752" s="324" t="s">
        <v>14265</v>
      </c>
      <c r="D2752" s="327" t="s">
        <v>47</v>
      </c>
      <c r="E2752" s="329">
        <v>9.07</v>
      </c>
      <c r="F2752" s="329">
        <v>19.18</v>
      </c>
      <c r="G2752" s="329">
        <v>28.25</v>
      </c>
    </row>
    <row r="2753" spans="1:7" ht="25.5">
      <c r="A2753" s="324" t="s">
        <v>4750</v>
      </c>
      <c r="B2753" s="325"/>
      <c r="C2753" s="324" t="s">
        <v>4751</v>
      </c>
      <c r="D2753" s="327" t="s">
        <v>4</v>
      </c>
      <c r="E2753" s="329">
        <v>6.66</v>
      </c>
      <c r="F2753" s="329">
        <v>9.59</v>
      </c>
      <c r="G2753" s="329">
        <v>16.25</v>
      </c>
    </row>
    <row r="2754" spans="1:7" ht="25.5">
      <c r="A2754" s="324" t="s">
        <v>4752</v>
      </c>
      <c r="B2754" s="325"/>
      <c r="C2754" s="324" t="s">
        <v>13783</v>
      </c>
      <c r="D2754" s="327" t="s">
        <v>4</v>
      </c>
      <c r="E2754" s="329">
        <v>19.37</v>
      </c>
      <c r="F2754" s="329">
        <v>7.67</v>
      </c>
      <c r="G2754" s="329">
        <v>27.04</v>
      </c>
    </row>
    <row r="2755" spans="1:7" ht="25.5">
      <c r="A2755" s="324" t="s">
        <v>4753</v>
      </c>
      <c r="B2755" s="325"/>
      <c r="C2755" s="324" t="s">
        <v>4754</v>
      </c>
      <c r="D2755" s="327" t="s">
        <v>4</v>
      </c>
      <c r="E2755" s="329">
        <v>3.62</v>
      </c>
      <c r="F2755" s="329">
        <v>9.59</v>
      </c>
      <c r="G2755" s="329">
        <v>13.21</v>
      </c>
    </row>
    <row r="2756" spans="1:7" ht="25.5">
      <c r="A2756" s="324" t="s">
        <v>4755</v>
      </c>
      <c r="B2756" s="325"/>
      <c r="C2756" s="324" t="s">
        <v>4756</v>
      </c>
      <c r="D2756" s="327" t="s">
        <v>4</v>
      </c>
      <c r="E2756" s="329">
        <v>24.74</v>
      </c>
      <c r="F2756" s="329">
        <v>1.92</v>
      </c>
      <c r="G2756" s="329">
        <v>26.66</v>
      </c>
    </row>
    <row r="2757" spans="1:7" ht="25.5">
      <c r="A2757" s="324" t="s">
        <v>4757</v>
      </c>
      <c r="B2757" s="325"/>
      <c r="C2757" s="324" t="s">
        <v>4758</v>
      </c>
      <c r="D2757" s="327" t="s">
        <v>4</v>
      </c>
      <c r="E2757" s="329">
        <v>15.51</v>
      </c>
      <c r="F2757" s="329">
        <v>9.59</v>
      </c>
      <c r="G2757" s="329">
        <v>25.1</v>
      </c>
    </row>
    <row r="2758" spans="1:7" ht="25.5">
      <c r="A2758" s="324" t="s">
        <v>4759</v>
      </c>
      <c r="B2758" s="325"/>
      <c r="C2758" s="324" t="s">
        <v>4760</v>
      </c>
      <c r="D2758" s="327" t="s">
        <v>4</v>
      </c>
      <c r="E2758" s="329">
        <v>23.85</v>
      </c>
      <c r="F2758" s="329">
        <v>9.59</v>
      </c>
      <c r="G2758" s="329">
        <v>33.44</v>
      </c>
    </row>
    <row r="2759" spans="1:7" ht="25.5">
      <c r="A2759" s="324" t="s">
        <v>4761</v>
      </c>
      <c r="B2759" s="325"/>
      <c r="C2759" s="324" t="s">
        <v>4762</v>
      </c>
      <c r="D2759" s="327" t="s">
        <v>4</v>
      </c>
      <c r="E2759" s="329">
        <v>32.770000000000003</v>
      </c>
      <c r="F2759" s="329">
        <v>9.59</v>
      </c>
      <c r="G2759" s="329">
        <v>42.36</v>
      </c>
    </row>
    <row r="2760" spans="1:7" ht="25.5">
      <c r="A2760" s="324" t="s">
        <v>4763</v>
      </c>
      <c r="B2760" s="325"/>
      <c r="C2760" s="324" t="s">
        <v>14266</v>
      </c>
      <c r="D2760" s="327" t="s">
        <v>47</v>
      </c>
      <c r="E2760" s="329">
        <v>48.59</v>
      </c>
      <c r="F2760" s="329">
        <v>19.18</v>
      </c>
      <c r="G2760" s="329">
        <v>67.77</v>
      </c>
    </row>
    <row r="2761" spans="1:7" ht="25.5">
      <c r="A2761" s="324" t="s">
        <v>4764</v>
      </c>
      <c r="B2761" s="325"/>
      <c r="C2761" s="324" t="s">
        <v>13784</v>
      </c>
      <c r="D2761" s="327" t="s">
        <v>4</v>
      </c>
      <c r="E2761" s="329">
        <v>369.16</v>
      </c>
      <c r="F2761" s="329">
        <v>38.340000000000003</v>
      </c>
      <c r="G2761" s="329">
        <v>407.5</v>
      </c>
    </row>
    <row r="2762" spans="1:7" ht="25.5">
      <c r="A2762" s="324" t="s">
        <v>4765</v>
      </c>
      <c r="B2762" s="325"/>
      <c r="C2762" s="324" t="s">
        <v>13785</v>
      </c>
      <c r="D2762" s="327" t="s">
        <v>4</v>
      </c>
      <c r="E2762" s="329">
        <v>220.41</v>
      </c>
      <c r="F2762" s="329">
        <v>38.340000000000003</v>
      </c>
      <c r="G2762" s="329">
        <v>258.75</v>
      </c>
    </row>
    <row r="2763" spans="1:7" ht="25.5">
      <c r="A2763" s="324" t="s">
        <v>4766</v>
      </c>
      <c r="B2763" s="325"/>
      <c r="C2763" s="324" t="s">
        <v>4767</v>
      </c>
      <c r="D2763" s="327" t="s">
        <v>4</v>
      </c>
      <c r="E2763" s="329">
        <v>1.06</v>
      </c>
      <c r="F2763" s="329">
        <v>1.56</v>
      </c>
      <c r="G2763" s="329">
        <v>2.62</v>
      </c>
    </row>
    <row r="2764" spans="1:7" ht="25.5">
      <c r="A2764" s="324" t="s">
        <v>4768</v>
      </c>
      <c r="B2764" s="325"/>
      <c r="C2764" s="324" t="s">
        <v>4769</v>
      </c>
      <c r="D2764" s="327" t="s">
        <v>4</v>
      </c>
      <c r="E2764" s="329">
        <v>3.39</v>
      </c>
      <c r="F2764" s="329">
        <v>9.59</v>
      </c>
      <c r="G2764" s="329">
        <v>12.98</v>
      </c>
    </row>
    <row r="2765" spans="1:7" ht="25.5">
      <c r="A2765" s="324" t="s">
        <v>4770</v>
      </c>
      <c r="B2765" s="325"/>
      <c r="C2765" s="324" t="s">
        <v>14267</v>
      </c>
      <c r="D2765" s="327" t="s">
        <v>47</v>
      </c>
      <c r="E2765" s="329">
        <v>4.0199999999999996</v>
      </c>
      <c r="F2765" s="329">
        <v>19.18</v>
      </c>
      <c r="G2765" s="329">
        <v>23.2</v>
      </c>
    </row>
    <row r="2766" spans="1:7" ht="25.5">
      <c r="A2766" s="324" t="s">
        <v>4771</v>
      </c>
      <c r="B2766" s="325"/>
      <c r="C2766" s="324" t="s">
        <v>4772</v>
      </c>
      <c r="D2766" s="327" t="s">
        <v>4</v>
      </c>
      <c r="E2766" s="329">
        <v>15.14</v>
      </c>
      <c r="F2766" s="329">
        <v>3.83</v>
      </c>
      <c r="G2766" s="329">
        <v>18.97</v>
      </c>
    </row>
    <row r="2767" spans="1:7" ht="38.25">
      <c r="A2767" s="324" t="s">
        <v>4773</v>
      </c>
      <c r="B2767" s="325"/>
      <c r="C2767" s="324" t="s">
        <v>13786</v>
      </c>
      <c r="D2767" s="327" t="s">
        <v>4</v>
      </c>
      <c r="E2767" s="329">
        <v>3.44</v>
      </c>
      <c r="F2767" s="329">
        <v>9.59</v>
      </c>
      <c r="G2767" s="329">
        <v>13.03</v>
      </c>
    </row>
    <row r="2768" spans="1:7" ht="25.5">
      <c r="A2768" s="324" t="s">
        <v>4774</v>
      </c>
      <c r="B2768" s="325"/>
      <c r="C2768" s="324" t="s">
        <v>13787</v>
      </c>
      <c r="D2768" s="327" t="s">
        <v>4</v>
      </c>
      <c r="E2768" s="329">
        <v>2.76</v>
      </c>
      <c r="F2768" s="329">
        <v>9.59</v>
      </c>
      <c r="G2768" s="329">
        <v>12.35</v>
      </c>
    </row>
    <row r="2769" spans="1:7" ht="25.5">
      <c r="A2769" s="324" t="s">
        <v>4775</v>
      </c>
      <c r="B2769" s="325"/>
      <c r="C2769" s="324" t="s">
        <v>4776</v>
      </c>
      <c r="D2769" s="327" t="s">
        <v>47</v>
      </c>
      <c r="E2769" s="329">
        <v>45.28</v>
      </c>
      <c r="F2769" s="329">
        <v>9.59</v>
      </c>
      <c r="G2769" s="329">
        <v>54.87</v>
      </c>
    </row>
    <row r="2770" spans="1:7" ht="25.5">
      <c r="A2770" s="324" t="s">
        <v>4777</v>
      </c>
      <c r="B2770" s="325"/>
      <c r="C2770" s="324" t="s">
        <v>13788</v>
      </c>
      <c r="D2770" s="327" t="s">
        <v>4</v>
      </c>
      <c r="E2770" s="329">
        <v>39.590000000000003</v>
      </c>
      <c r="F2770" s="329">
        <v>9.59</v>
      </c>
      <c r="G2770" s="329">
        <v>49.18</v>
      </c>
    </row>
    <row r="2771" spans="1:7" ht="25.5">
      <c r="A2771" s="324" t="s">
        <v>4778</v>
      </c>
      <c r="B2771" s="325"/>
      <c r="C2771" s="324" t="s">
        <v>13789</v>
      </c>
      <c r="D2771" s="327" t="s">
        <v>4</v>
      </c>
      <c r="E2771" s="329">
        <v>39.42</v>
      </c>
      <c r="F2771" s="329">
        <v>9.59</v>
      </c>
      <c r="G2771" s="329">
        <v>49.01</v>
      </c>
    </row>
    <row r="2772" spans="1:7" ht="25.5">
      <c r="A2772" s="324" t="s">
        <v>4779</v>
      </c>
      <c r="B2772" s="325"/>
      <c r="C2772" s="324" t="s">
        <v>4780</v>
      </c>
      <c r="D2772" s="327" t="s">
        <v>4</v>
      </c>
      <c r="E2772" s="329">
        <v>3.66</v>
      </c>
      <c r="F2772" s="329">
        <v>9.59</v>
      </c>
      <c r="G2772" s="329">
        <v>13.25</v>
      </c>
    </row>
    <row r="2773" spans="1:7" ht="25.5">
      <c r="A2773" s="324" t="s">
        <v>4781</v>
      </c>
      <c r="B2773" s="325"/>
      <c r="C2773" s="324" t="s">
        <v>4782</v>
      </c>
      <c r="D2773" s="327" t="s">
        <v>4</v>
      </c>
      <c r="E2773" s="329">
        <v>5.33</v>
      </c>
      <c r="F2773" s="329">
        <v>9.59</v>
      </c>
      <c r="G2773" s="329">
        <v>14.92</v>
      </c>
    </row>
    <row r="2774" spans="1:7" ht="25.5">
      <c r="A2774" s="324" t="s">
        <v>4783</v>
      </c>
      <c r="B2774" s="325"/>
      <c r="C2774" s="324" t="s">
        <v>4784</v>
      </c>
      <c r="D2774" s="327" t="s">
        <v>4</v>
      </c>
      <c r="E2774" s="329">
        <v>7.14</v>
      </c>
      <c r="F2774" s="329">
        <v>9.59</v>
      </c>
      <c r="G2774" s="329">
        <v>16.73</v>
      </c>
    </row>
    <row r="2775" spans="1:7" ht="25.5">
      <c r="A2775" s="324" t="s">
        <v>4785</v>
      </c>
      <c r="B2775" s="325"/>
      <c r="C2775" s="324" t="s">
        <v>4786</v>
      </c>
      <c r="D2775" s="327" t="s">
        <v>4</v>
      </c>
      <c r="E2775" s="329">
        <v>13.85</v>
      </c>
      <c r="F2775" s="329">
        <v>9.59</v>
      </c>
      <c r="G2775" s="329">
        <v>23.44</v>
      </c>
    </row>
    <row r="2776" spans="1:7" ht="38.25">
      <c r="A2776" s="324" t="s">
        <v>4787</v>
      </c>
      <c r="B2776" s="325"/>
      <c r="C2776" s="324" t="s">
        <v>13790</v>
      </c>
      <c r="D2776" s="327" t="s">
        <v>4</v>
      </c>
      <c r="E2776" s="329">
        <v>20.99</v>
      </c>
      <c r="F2776" s="329">
        <v>9.59</v>
      </c>
      <c r="G2776" s="329">
        <v>30.58</v>
      </c>
    </row>
    <row r="2777" spans="1:7" ht="38.25">
      <c r="A2777" s="324" t="s">
        <v>4788</v>
      </c>
      <c r="B2777" s="325"/>
      <c r="C2777" s="324" t="s">
        <v>4789</v>
      </c>
      <c r="D2777" s="327" t="s">
        <v>22</v>
      </c>
      <c r="E2777" s="329">
        <v>91.11</v>
      </c>
      <c r="F2777" s="329">
        <v>3.9</v>
      </c>
      <c r="G2777" s="329">
        <v>95.01</v>
      </c>
    </row>
    <row r="2778" spans="1:7">
      <c r="A2778" s="330" t="s">
        <v>4790</v>
      </c>
      <c r="B2778" s="331" t="s">
        <v>4791</v>
      </c>
      <c r="C2778" s="330"/>
      <c r="D2778" s="332"/>
      <c r="E2778" s="333"/>
      <c r="F2778" s="333"/>
      <c r="G2778" s="333"/>
    </row>
    <row r="2779" spans="1:7" ht="38.25">
      <c r="A2779" s="324" t="s">
        <v>4792</v>
      </c>
      <c r="B2779" s="325"/>
      <c r="C2779" s="324" t="s">
        <v>4793</v>
      </c>
      <c r="D2779" s="327" t="s">
        <v>4</v>
      </c>
      <c r="E2779" s="329">
        <v>4.7300000000000004</v>
      </c>
      <c r="F2779" s="329">
        <v>19.18</v>
      </c>
      <c r="G2779" s="329">
        <v>23.91</v>
      </c>
    </row>
    <row r="2780" spans="1:7" ht="38.25">
      <c r="A2780" s="324" t="s">
        <v>4794</v>
      </c>
      <c r="B2780" s="325"/>
      <c r="C2780" s="324" t="s">
        <v>4795</v>
      </c>
      <c r="D2780" s="327" t="s">
        <v>4</v>
      </c>
      <c r="E2780" s="329">
        <v>9.42</v>
      </c>
      <c r="F2780" s="329">
        <v>19.18</v>
      </c>
      <c r="G2780" s="329">
        <v>28.6</v>
      </c>
    </row>
    <row r="2781" spans="1:7" ht="38.25">
      <c r="A2781" s="324" t="s">
        <v>4796</v>
      </c>
      <c r="B2781" s="325"/>
      <c r="C2781" s="324" t="s">
        <v>4797</v>
      </c>
      <c r="D2781" s="327" t="s">
        <v>4</v>
      </c>
      <c r="E2781" s="329">
        <v>9.4</v>
      </c>
      <c r="F2781" s="329">
        <v>19.18</v>
      </c>
      <c r="G2781" s="329">
        <v>28.58</v>
      </c>
    </row>
    <row r="2782" spans="1:7" ht="38.25">
      <c r="A2782" s="324" t="s">
        <v>4798</v>
      </c>
      <c r="B2782" s="325"/>
      <c r="C2782" s="324" t="s">
        <v>4799</v>
      </c>
      <c r="D2782" s="327" t="s">
        <v>4</v>
      </c>
      <c r="E2782" s="329">
        <v>16.2</v>
      </c>
      <c r="F2782" s="329">
        <v>19.18</v>
      </c>
      <c r="G2782" s="329">
        <v>35.380000000000003</v>
      </c>
    </row>
    <row r="2783" spans="1:7" ht="38.25">
      <c r="A2783" s="324" t="s">
        <v>4800</v>
      </c>
      <c r="B2783" s="325"/>
      <c r="C2783" s="324" t="s">
        <v>4801</v>
      </c>
      <c r="D2783" s="327" t="s">
        <v>4</v>
      </c>
      <c r="E2783" s="329">
        <v>4.87</v>
      </c>
      <c r="F2783" s="329">
        <v>19.18</v>
      </c>
      <c r="G2783" s="329">
        <v>24.05</v>
      </c>
    </row>
    <row r="2784" spans="1:7" ht="38.25">
      <c r="A2784" s="324" t="s">
        <v>4802</v>
      </c>
      <c r="B2784" s="325"/>
      <c r="C2784" s="324" t="s">
        <v>4803</v>
      </c>
      <c r="D2784" s="327" t="s">
        <v>4</v>
      </c>
      <c r="E2784" s="329">
        <v>9.44</v>
      </c>
      <c r="F2784" s="329">
        <v>19.18</v>
      </c>
      <c r="G2784" s="329">
        <v>28.62</v>
      </c>
    </row>
    <row r="2785" spans="1:7" ht="38.25">
      <c r="A2785" s="324" t="s">
        <v>4804</v>
      </c>
      <c r="B2785" s="325"/>
      <c r="C2785" s="324" t="s">
        <v>4805</v>
      </c>
      <c r="D2785" s="327" t="s">
        <v>4</v>
      </c>
      <c r="E2785" s="329">
        <v>4.68</v>
      </c>
      <c r="F2785" s="329">
        <v>19.18</v>
      </c>
      <c r="G2785" s="329">
        <v>23.86</v>
      </c>
    </row>
    <row r="2786" spans="1:7" ht="38.25">
      <c r="A2786" s="324" t="s">
        <v>4806</v>
      </c>
      <c r="B2786" s="325"/>
      <c r="C2786" s="324" t="s">
        <v>13791</v>
      </c>
      <c r="D2786" s="327" t="s">
        <v>4</v>
      </c>
      <c r="E2786" s="329">
        <v>17.2</v>
      </c>
      <c r="F2786" s="329">
        <v>19.18</v>
      </c>
      <c r="G2786" s="329">
        <v>36.380000000000003</v>
      </c>
    </row>
    <row r="2787" spans="1:7" ht="38.25">
      <c r="A2787" s="324" t="s">
        <v>4807</v>
      </c>
      <c r="B2787" s="325"/>
      <c r="C2787" s="324" t="s">
        <v>13792</v>
      </c>
      <c r="D2787" s="327" t="s">
        <v>4</v>
      </c>
      <c r="E2787" s="329">
        <v>10.08</v>
      </c>
      <c r="F2787" s="329">
        <v>19.18</v>
      </c>
      <c r="G2787" s="329">
        <v>29.26</v>
      </c>
    </row>
    <row r="2788" spans="1:7" ht="38.25">
      <c r="A2788" s="324" t="s">
        <v>4808</v>
      </c>
      <c r="B2788" s="325"/>
      <c r="C2788" s="324" t="s">
        <v>13793</v>
      </c>
      <c r="D2788" s="327" t="s">
        <v>4</v>
      </c>
      <c r="E2788" s="329">
        <v>16.82</v>
      </c>
      <c r="F2788" s="329">
        <v>19.18</v>
      </c>
      <c r="G2788" s="329">
        <v>36</v>
      </c>
    </row>
    <row r="2789" spans="1:7" ht="38.25">
      <c r="A2789" s="324" t="s">
        <v>4809</v>
      </c>
      <c r="B2789" s="325"/>
      <c r="C2789" s="324" t="s">
        <v>13794</v>
      </c>
      <c r="D2789" s="327" t="s">
        <v>4</v>
      </c>
      <c r="E2789" s="329">
        <v>10.130000000000001</v>
      </c>
      <c r="F2789" s="329">
        <v>19.18</v>
      </c>
      <c r="G2789" s="329">
        <v>29.31</v>
      </c>
    </row>
    <row r="2790" spans="1:7" ht="38.25">
      <c r="A2790" s="324" t="s">
        <v>4810</v>
      </c>
      <c r="B2790" s="325"/>
      <c r="C2790" s="324" t="s">
        <v>13795</v>
      </c>
      <c r="D2790" s="327" t="s">
        <v>4</v>
      </c>
      <c r="E2790" s="329">
        <v>9.48</v>
      </c>
      <c r="F2790" s="329">
        <v>19.18</v>
      </c>
      <c r="G2790" s="329">
        <v>28.66</v>
      </c>
    </row>
    <row r="2791" spans="1:7" ht="38.25">
      <c r="A2791" s="324" t="s">
        <v>4811</v>
      </c>
      <c r="B2791" s="325"/>
      <c r="C2791" s="324" t="s">
        <v>13796</v>
      </c>
      <c r="D2791" s="327" t="s">
        <v>4</v>
      </c>
      <c r="E2791" s="329">
        <v>9.61</v>
      </c>
      <c r="F2791" s="329">
        <v>19.18</v>
      </c>
      <c r="G2791" s="329">
        <v>28.79</v>
      </c>
    </row>
    <row r="2792" spans="1:7" ht="38.25">
      <c r="A2792" s="324" t="s">
        <v>4812</v>
      </c>
      <c r="B2792" s="325"/>
      <c r="C2792" s="324" t="s">
        <v>13797</v>
      </c>
      <c r="D2792" s="327" t="s">
        <v>4</v>
      </c>
      <c r="E2792" s="329">
        <v>4.92</v>
      </c>
      <c r="F2792" s="329">
        <v>19.18</v>
      </c>
      <c r="G2792" s="329">
        <v>24.1</v>
      </c>
    </row>
    <row r="2793" spans="1:7" ht="38.25">
      <c r="A2793" s="324" t="s">
        <v>4813</v>
      </c>
      <c r="B2793" s="325"/>
      <c r="C2793" s="324" t="s">
        <v>13798</v>
      </c>
      <c r="D2793" s="327" t="s">
        <v>4</v>
      </c>
      <c r="E2793" s="329">
        <v>9.9</v>
      </c>
      <c r="F2793" s="329">
        <v>19.18</v>
      </c>
      <c r="G2793" s="329">
        <v>29.08</v>
      </c>
    </row>
    <row r="2794" spans="1:7" ht="51">
      <c r="A2794" s="324" t="s">
        <v>4814</v>
      </c>
      <c r="B2794" s="325"/>
      <c r="C2794" s="324" t="s">
        <v>13799</v>
      </c>
      <c r="D2794" s="327" t="s">
        <v>4</v>
      </c>
      <c r="E2794" s="329">
        <v>9.92</v>
      </c>
      <c r="F2794" s="329">
        <v>19.18</v>
      </c>
      <c r="G2794" s="329">
        <v>29.1</v>
      </c>
    </row>
    <row r="2795" spans="1:7" ht="51">
      <c r="A2795" s="324" t="s">
        <v>4815</v>
      </c>
      <c r="B2795" s="325"/>
      <c r="C2795" s="324" t="s">
        <v>13800</v>
      </c>
      <c r="D2795" s="327" t="s">
        <v>4</v>
      </c>
      <c r="E2795" s="329">
        <v>9.92</v>
      </c>
      <c r="F2795" s="329">
        <v>19.18</v>
      </c>
      <c r="G2795" s="329">
        <v>29.1</v>
      </c>
    </row>
    <row r="2796" spans="1:7" ht="38.25">
      <c r="A2796" s="324" t="s">
        <v>4816</v>
      </c>
      <c r="B2796" s="325"/>
      <c r="C2796" s="324" t="s">
        <v>4817</v>
      </c>
      <c r="D2796" s="327" t="s">
        <v>4</v>
      </c>
      <c r="E2796" s="329">
        <v>4.9000000000000004</v>
      </c>
      <c r="F2796" s="329">
        <v>19.18</v>
      </c>
      <c r="G2796" s="329">
        <v>24.08</v>
      </c>
    </row>
    <row r="2797" spans="1:7" ht="25.5">
      <c r="A2797" s="324" t="s">
        <v>4818</v>
      </c>
      <c r="B2797" s="325"/>
      <c r="C2797" s="324" t="s">
        <v>4819</v>
      </c>
      <c r="D2797" s="327" t="s">
        <v>4</v>
      </c>
      <c r="E2797" s="329">
        <v>4.7699999999999996</v>
      </c>
      <c r="F2797" s="329">
        <v>19.18</v>
      </c>
      <c r="G2797" s="329">
        <v>23.95</v>
      </c>
    </row>
    <row r="2798" spans="1:7" ht="25.5">
      <c r="A2798" s="324" t="s">
        <v>4820</v>
      </c>
      <c r="B2798" s="325"/>
      <c r="C2798" s="324" t="s">
        <v>4821</v>
      </c>
      <c r="D2798" s="327" t="s">
        <v>4</v>
      </c>
      <c r="E2798" s="329">
        <v>9.5500000000000007</v>
      </c>
      <c r="F2798" s="329">
        <v>19.18</v>
      </c>
      <c r="G2798" s="329">
        <v>28.73</v>
      </c>
    </row>
    <row r="2799" spans="1:7">
      <c r="A2799" s="334" t="s">
        <v>4822</v>
      </c>
      <c r="B2799" s="334" t="s">
        <v>4823</v>
      </c>
      <c r="C2799" s="335"/>
      <c r="D2799" s="336"/>
      <c r="E2799" s="337"/>
      <c r="F2799" s="337"/>
      <c r="G2799" s="337"/>
    </row>
    <row r="2800" spans="1:7">
      <c r="A2800" s="315" t="s">
        <v>4824</v>
      </c>
      <c r="B2800" s="315" t="s">
        <v>4825</v>
      </c>
      <c r="C2800" s="316"/>
      <c r="D2800" s="338"/>
      <c r="E2800" s="339"/>
      <c r="F2800" s="339"/>
      <c r="G2800" s="339"/>
    </row>
    <row r="2801" spans="1:7" ht="25.5">
      <c r="A2801" s="324" t="s">
        <v>4826</v>
      </c>
      <c r="B2801" s="325"/>
      <c r="C2801" s="324" t="s">
        <v>4827</v>
      </c>
      <c r="D2801" s="327" t="s">
        <v>4</v>
      </c>
      <c r="E2801" s="329">
        <v>870.47</v>
      </c>
      <c r="F2801" s="329">
        <v>53.94</v>
      </c>
      <c r="G2801" s="329">
        <v>924.41</v>
      </c>
    </row>
    <row r="2802" spans="1:7" ht="25.5">
      <c r="A2802" s="324" t="s">
        <v>4828</v>
      </c>
      <c r="B2802" s="325"/>
      <c r="C2802" s="324" t="s">
        <v>4829</v>
      </c>
      <c r="D2802" s="327" t="s">
        <v>4</v>
      </c>
      <c r="E2802" s="329">
        <v>1032.27</v>
      </c>
      <c r="F2802" s="329">
        <v>53.94</v>
      </c>
      <c r="G2802" s="329">
        <v>1086.21</v>
      </c>
    </row>
    <row r="2803" spans="1:7">
      <c r="A2803" s="330" t="s">
        <v>4830</v>
      </c>
      <c r="B2803" s="331" t="s">
        <v>4831</v>
      </c>
      <c r="C2803" s="330"/>
      <c r="D2803" s="332"/>
      <c r="E2803" s="333"/>
      <c r="F2803" s="333"/>
      <c r="G2803" s="333"/>
    </row>
    <row r="2804" spans="1:7">
      <c r="A2804" s="324" t="s">
        <v>4832</v>
      </c>
      <c r="B2804" s="325"/>
      <c r="C2804" s="324" t="s">
        <v>4833</v>
      </c>
      <c r="D2804" s="327" t="s">
        <v>4</v>
      </c>
      <c r="E2804" s="329">
        <v>6.74</v>
      </c>
      <c r="F2804" s="329">
        <v>19.18</v>
      </c>
      <c r="G2804" s="329">
        <v>25.92</v>
      </c>
    </row>
    <row r="2805" spans="1:7" ht="25.5">
      <c r="A2805" s="324" t="s">
        <v>4834</v>
      </c>
      <c r="B2805" s="325"/>
      <c r="C2805" s="324" t="s">
        <v>14268</v>
      </c>
      <c r="D2805" s="327" t="s">
        <v>4</v>
      </c>
      <c r="E2805" s="329">
        <v>465.89</v>
      </c>
      <c r="F2805" s="329">
        <v>36.42</v>
      </c>
      <c r="G2805" s="329">
        <v>502.31</v>
      </c>
    </row>
    <row r="2806" spans="1:7" ht="25.5">
      <c r="A2806" s="324" t="s">
        <v>4835</v>
      </c>
      <c r="B2806" s="325"/>
      <c r="C2806" s="324" t="s">
        <v>14269</v>
      </c>
      <c r="D2806" s="327" t="s">
        <v>4</v>
      </c>
      <c r="E2806" s="329">
        <v>351.8</v>
      </c>
      <c r="F2806" s="329">
        <v>30.56</v>
      </c>
      <c r="G2806" s="329">
        <v>382.36</v>
      </c>
    </row>
    <row r="2807" spans="1:7" ht="25.5">
      <c r="A2807" s="324" t="s">
        <v>4836</v>
      </c>
      <c r="B2807" s="325"/>
      <c r="C2807" s="324" t="s">
        <v>4837</v>
      </c>
      <c r="D2807" s="327" t="s">
        <v>4</v>
      </c>
      <c r="E2807" s="329">
        <v>291.68</v>
      </c>
      <c r="F2807" s="329">
        <v>19.18</v>
      </c>
      <c r="G2807" s="329">
        <v>310.86</v>
      </c>
    </row>
    <row r="2808" spans="1:7" ht="25.5">
      <c r="A2808" s="324" t="s">
        <v>4838</v>
      </c>
      <c r="B2808" s="325"/>
      <c r="C2808" s="324" t="s">
        <v>4839</v>
      </c>
      <c r="D2808" s="327" t="s">
        <v>4</v>
      </c>
      <c r="E2808" s="329">
        <v>4.12</v>
      </c>
      <c r="F2808" s="329">
        <v>23.08</v>
      </c>
      <c r="G2808" s="329">
        <v>27.2</v>
      </c>
    </row>
    <row r="2809" spans="1:7" ht="25.5">
      <c r="A2809" s="324" t="s">
        <v>4840</v>
      </c>
      <c r="B2809" s="325"/>
      <c r="C2809" s="324" t="s">
        <v>4841</v>
      </c>
      <c r="D2809" s="327" t="s">
        <v>4</v>
      </c>
      <c r="E2809" s="329">
        <v>9.65</v>
      </c>
      <c r="F2809" s="329">
        <v>23.08</v>
      </c>
      <c r="G2809" s="329">
        <v>32.729999999999997</v>
      </c>
    </row>
    <row r="2810" spans="1:7">
      <c r="A2810" s="324" t="s">
        <v>4842</v>
      </c>
      <c r="B2810" s="325"/>
      <c r="C2810" s="324" t="s">
        <v>14270</v>
      </c>
      <c r="D2810" s="327" t="s">
        <v>4</v>
      </c>
      <c r="E2810" s="329">
        <v>59.85</v>
      </c>
      <c r="F2810" s="329">
        <v>30.56</v>
      </c>
      <c r="G2810" s="329">
        <v>90.41</v>
      </c>
    </row>
    <row r="2811" spans="1:7" ht="38.25">
      <c r="A2811" s="324" t="s">
        <v>4843</v>
      </c>
      <c r="B2811" s="325"/>
      <c r="C2811" s="324" t="s">
        <v>4844</v>
      </c>
      <c r="D2811" s="327" t="s">
        <v>4</v>
      </c>
      <c r="E2811" s="329">
        <v>2039.68</v>
      </c>
      <c r="F2811" s="329">
        <v>76.680000000000007</v>
      </c>
      <c r="G2811" s="329">
        <v>2116.36</v>
      </c>
    </row>
    <row r="2812" spans="1:7" ht="25.5">
      <c r="A2812" s="324" t="s">
        <v>4845</v>
      </c>
      <c r="B2812" s="325"/>
      <c r="C2812" s="324" t="s">
        <v>14271</v>
      </c>
      <c r="D2812" s="327" t="s">
        <v>4</v>
      </c>
      <c r="E2812" s="329">
        <v>345.87</v>
      </c>
      <c r="F2812" s="329">
        <v>30.56</v>
      </c>
      <c r="G2812" s="329">
        <v>376.43</v>
      </c>
    </row>
    <row r="2813" spans="1:7" ht="25.5">
      <c r="A2813" s="324" t="s">
        <v>4846</v>
      </c>
      <c r="B2813" s="325"/>
      <c r="C2813" s="324" t="s">
        <v>14272</v>
      </c>
      <c r="D2813" s="327" t="s">
        <v>4</v>
      </c>
      <c r="E2813" s="329">
        <v>120.85</v>
      </c>
      <c r="F2813" s="329">
        <v>30.56</v>
      </c>
      <c r="G2813" s="329">
        <v>151.41</v>
      </c>
    </row>
    <row r="2814" spans="1:7">
      <c r="A2814" s="330" t="s">
        <v>4847</v>
      </c>
      <c r="B2814" s="331" t="s">
        <v>4848</v>
      </c>
      <c r="C2814" s="330"/>
      <c r="D2814" s="332"/>
      <c r="E2814" s="333"/>
      <c r="F2814" s="333"/>
      <c r="G2814" s="333"/>
    </row>
    <row r="2815" spans="1:7" ht="25.5">
      <c r="A2815" s="324" t="s">
        <v>4849</v>
      </c>
      <c r="B2815" s="325"/>
      <c r="C2815" s="324" t="s">
        <v>4850</v>
      </c>
      <c r="D2815" s="327" t="s">
        <v>4</v>
      </c>
      <c r="E2815" s="329">
        <v>8047.64</v>
      </c>
      <c r="F2815" s="329">
        <v>153.36000000000001</v>
      </c>
      <c r="G2815" s="329">
        <v>8201</v>
      </c>
    </row>
    <row r="2816" spans="1:7" ht="25.5">
      <c r="A2816" s="324" t="s">
        <v>4851</v>
      </c>
      <c r="B2816" s="325"/>
      <c r="C2816" s="324" t="s">
        <v>4852</v>
      </c>
      <c r="D2816" s="327" t="s">
        <v>4</v>
      </c>
      <c r="E2816" s="329">
        <v>9690.98</v>
      </c>
      <c r="F2816" s="329">
        <v>172.54</v>
      </c>
      <c r="G2816" s="329">
        <v>9863.52</v>
      </c>
    </row>
    <row r="2817" spans="1:7" ht="25.5">
      <c r="A2817" s="324" t="s">
        <v>14713</v>
      </c>
      <c r="B2817" s="325"/>
      <c r="C2817" s="324" t="s">
        <v>14714</v>
      </c>
      <c r="D2817" s="327" t="s">
        <v>4</v>
      </c>
      <c r="E2817" s="329">
        <v>492.05</v>
      </c>
      <c r="F2817" s="329">
        <v>191.7</v>
      </c>
      <c r="G2817" s="329">
        <v>683.75</v>
      </c>
    </row>
    <row r="2818" spans="1:7" ht="38.25">
      <c r="A2818" s="324" t="s">
        <v>4853</v>
      </c>
      <c r="B2818" s="325"/>
      <c r="C2818" s="324" t="s">
        <v>4854</v>
      </c>
      <c r="D2818" s="327" t="s">
        <v>197</v>
      </c>
      <c r="E2818" s="329">
        <v>9953.5</v>
      </c>
      <c r="F2818" s="329">
        <v>4065.6</v>
      </c>
      <c r="G2818" s="329">
        <v>14019.1</v>
      </c>
    </row>
    <row r="2819" spans="1:7" ht="38.25">
      <c r="A2819" s="324" t="s">
        <v>4855</v>
      </c>
      <c r="B2819" s="325"/>
      <c r="C2819" s="324" t="s">
        <v>4856</v>
      </c>
      <c r="D2819" s="327" t="s">
        <v>197</v>
      </c>
      <c r="E2819" s="329">
        <v>15122.65</v>
      </c>
      <c r="F2819" s="329">
        <v>4573.8</v>
      </c>
      <c r="G2819" s="329">
        <v>19696.45</v>
      </c>
    </row>
    <row r="2820" spans="1:7" ht="38.25">
      <c r="A2820" s="324" t="s">
        <v>4857</v>
      </c>
      <c r="B2820" s="325"/>
      <c r="C2820" s="324" t="s">
        <v>4858</v>
      </c>
      <c r="D2820" s="327" t="s">
        <v>197</v>
      </c>
      <c r="E2820" s="329">
        <v>22163.82</v>
      </c>
      <c r="F2820" s="329">
        <v>5378.35</v>
      </c>
      <c r="G2820" s="329">
        <v>27542.17</v>
      </c>
    </row>
    <row r="2821" spans="1:7" ht="38.25">
      <c r="A2821" s="324" t="s">
        <v>4859</v>
      </c>
      <c r="B2821" s="325"/>
      <c r="C2821" s="324" t="s">
        <v>14273</v>
      </c>
      <c r="D2821" s="327" t="s">
        <v>4</v>
      </c>
      <c r="E2821" s="329">
        <v>781.86</v>
      </c>
      <c r="F2821" s="329">
        <v>39.76</v>
      </c>
      <c r="G2821" s="329">
        <v>821.62</v>
      </c>
    </row>
    <row r="2822" spans="1:7" ht="38.25">
      <c r="A2822" s="324" t="s">
        <v>4860</v>
      </c>
      <c r="B2822" s="325"/>
      <c r="C2822" s="324" t="s">
        <v>14274</v>
      </c>
      <c r="D2822" s="327" t="s">
        <v>4</v>
      </c>
      <c r="E2822" s="329">
        <v>960.58</v>
      </c>
      <c r="F2822" s="329">
        <v>49.72</v>
      </c>
      <c r="G2822" s="329">
        <v>1010.3</v>
      </c>
    </row>
    <row r="2823" spans="1:7" ht="25.5">
      <c r="A2823" s="324" t="s">
        <v>4861</v>
      </c>
      <c r="B2823" s="325"/>
      <c r="C2823" s="324" t="s">
        <v>4862</v>
      </c>
      <c r="D2823" s="327" t="s">
        <v>4</v>
      </c>
      <c r="E2823" s="329">
        <v>1998.07</v>
      </c>
      <c r="F2823" s="329">
        <v>53.94</v>
      </c>
      <c r="G2823" s="329">
        <v>2052.0100000000002</v>
      </c>
    </row>
    <row r="2824" spans="1:7" ht="25.5">
      <c r="A2824" s="330" t="s">
        <v>4863</v>
      </c>
      <c r="B2824" s="331" t="s">
        <v>4864</v>
      </c>
      <c r="C2824" s="330"/>
      <c r="D2824" s="332"/>
      <c r="E2824" s="333"/>
      <c r="F2824" s="333"/>
      <c r="G2824" s="333"/>
    </row>
    <row r="2825" spans="1:7">
      <c r="A2825" s="324" t="s">
        <v>4865</v>
      </c>
      <c r="B2825" s="325"/>
      <c r="C2825" s="324" t="s">
        <v>4866</v>
      </c>
      <c r="D2825" s="327" t="s">
        <v>4</v>
      </c>
      <c r="E2825" s="329">
        <v>143.33000000000001</v>
      </c>
      <c r="F2825" s="329">
        <v>30.56</v>
      </c>
      <c r="G2825" s="329">
        <v>173.89</v>
      </c>
    </row>
    <row r="2826" spans="1:7">
      <c r="A2826" s="330" t="s">
        <v>4867</v>
      </c>
      <c r="B2826" s="331" t="s">
        <v>4868</v>
      </c>
      <c r="C2826" s="330"/>
      <c r="D2826" s="332"/>
      <c r="E2826" s="333"/>
      <c r="F2826" s="333"/>
      <c r="G2826" s="333"/>
    </row>
    <row r="2827" spans="1:7" ht="25.5">
      <c r="A2827" s="324" t="s">
        <v>4869</v>
      </c>
      <c r="B2827" s="325"/>
      <c r="C2827" s="324" t="s">
        <v>14275</v>
      </c>
      <c r="D2827" s="327" t="s">
        <v>4</v>
      </c>
      <c r="E2827" s="329">
        <v>268.33999999999997</v>
      </c>
      <c r="F2827" s="329">
        <v>38.340000000000003</v>
      </c>
      <c r="G2827" s="329">
        <v>306.68</v>
      </c>
    </row>
    <row r="2828" spans="1:7">
      <c r="A2828" s="330" t="s">
        <v>4870</v>
      </c>
      <c r="B2828" s="331" t="s">
        <v>4871</v>
      </c>
      <c r="C2828" s="330"/>
      <c r="D2828" s="332"/>
      <c r="E2828" s="333"/>
      <c r="F2828" s="333"/>
      <c r="G2828" s="333"/>
    </row>
    <row r="2829" spans="1:7" ht="25.5">
      <c r="A2829" s="324" t="s">
        <v>4872</v>
      </c>
      <c r="B2829" s="325"/>
      <c r="C2829" s="324" t="s">
        <v>4873</v>
      </c>
      <c r="D2829" s="327" t="s">
        <v>4</v>
      </c>
      <c r="E2829" s="329">
        <v>27.58</v>
      </c>
      <c r="F2829" s="329">
        <v>19.18</v>
      </c>
      <c r="G2829" s="329">
        <v>46.76</v>
      </c>
    </row>
    <row r="2830" spans="1:7" ht="25.5">
      <c r="A2830" s="330" t="s">
        <v>4874</v>
      </c>
      <c r="B2830" s="331" t="s">
        <v>4875</v>
      </c>
      <c r="C2830" s="330"/>
      <c r="D2830" s="332"/>
      <c r="E2830" s="333"/>
      <c r="F2830" s="333"/>
      <c r="G2830" s="333"/>
    </row>
    <row r="2831" spans="1:7" ht="25.5">
      <c r="A2831" s="324" t="s">
        <v>4876</v>
      </c>
      <c r="B2831" s="325"/>
      <c r="C2831" s="324" t="s">
        <v>4877</v>
      </c>
      <c r="D2831" s="327" t="s">
        <v>197</v>
      </c>
      <c r="E2831" s="329">
        <v>5651.57</v>
      </c>
      <c r="F2831" s="329">
        <v>302.25</v>
      </c>
      <c r="G2831" s="329">
        <v>5953.82</v>
      </c>
    </row>
    <row r="2832" spans="1:7" ht="25.5">
      <c r="A2832" s="324" t="s">
        <v>4878</v>
      </c>
      <c r="B2832" s="325"/>
      <c r="C2832" s="324" t="s">
        <v>4879</v>
      </c>
      <c r="D2832" s="327" t="s">
        <v>197</v>
      </c>
      <c r="E2832" s="329">
        <v>6419.28</v>
      </c>
      <c r="F2832" s="329">
        <v>312.02</v>
      </c>
      <c r="G2832" s="329">
        <v>6731.3</v>
      </c>
    </row>
    <row r="2833" spans="1:7" ht="25.5">
      <c r="A2833" s="324" t="s">
        <v>4880</v>
      </c>
      <c r="B2833" s="325"/>
      <c r="C2833" s="324" t="s">
        <v>4881</v>
      </c>
      <c r="D2833" s="327" t="s">
        <v>197</v>
      </c>
      <c r="E2833" s="329">
        <v>9290.2999999999993</v>
      </c>
      <c r="F2833" s="329">
        <v>312.02</v>
      </c>
      <c r="G2833" s="329">
        <v>9602.32</v>
      </c>
    </row>
    <row r="2834" spans="1:7" ht="25.5">
      <c r="A2834" s="324" t="s">
        <v>4882</v>
      </c>
      <c r="B2834" s="325"/>
      <c r="C2834" s="324" t="s">
        <v>4883</v>
      </c>
      <c r="D2834" s="327" t="s">
        <v>197</v>
      </c>
      <c r="E2834" s="329">
        <v>2543.06</v>
      </c>
      <c r="F2834" s="329">
        <v>302.25</v>
      </c>
      <c r="G2834" s="329">
        <v>2845.31</v>
      </c>
    </row>
    <row r="2835" spans="1:7" ht="25.5">
      <c r="A2835" s="324" t="s">
        <v>4884</v>
      </c>
      <c r="B2835" s="325"/>
      <c r="C2835" s="324" t="s">
        <v>4885</v>
      </c>
      <c r="D2835" s="327" t="s">
        <v>197</v>
      </c>
      <c r="E2835" s="329">
        <v>2837.06</v>
      </c>
      <c r="F2835" s="329">
        <v>302.25</v>
      </c>
      <c r="G2835" s="329">
        <v>3139.31</v>
      </c>
    </row>
    <row r="2836" spans="1:7" ht="25.5">
      <c r="A2836" s="324" t="s">
        <v>4886</v>
      </c>
      <c r="B2836" s="325"/>
      <c r="C2836" s="324" t="s">
        <v>4887</v>
      </c>
      <c r="D2836" s="327" t="s">
        <v>197</v>
      </c>
      <c r="E2836" s="329">
        <v>4851.72</v>
      </c>
      <c r="F2836" s="329">
        <v>312.02</v>
      </c>
      <c r="G2836" s="329">
        <v>5163.74</v>
      </c>
    </row>
    <row r="2837" spans="1:7" ht="25.5">
      <c r="A2837" s="324" t="s">
        <v>4888</v>
      </c>
      <c r="B2837" s="325"/>
      <c r="C2837" s="324" t="s">
        <v>4889</v>
      </c>
      <c r="D2837" s="327" t="s">
        <v>197</v>
      </c>
      <c r="E2837" s="329">
        <v>4892.79</v>
      </c>
      <c r="F2837" s="329">
        <v>312.02</v>
      </c>
      <c r="G2837" s="329">
        <v>5204.8100000000004</v>
      </c>
    </row>
    <row r="2838" spans="1:7" ht="25.5">
      <c r="A2838" s="324" t="s">
        <v>4890</v>
      </c>
      <c r="B2838" s="325"/>
      <c r="C2838" s="324" t="s">
        <v>4891</v>
      </c>
      <c r="D2838" s="327" t="s">
        <v>197</v>
      </c>
      <c r="E2838" s="329">
        <v>4150.72</v>
      </c>
      <c r="F2838" s="329">
        <v>302.25</v>
      </c>
      <c r="G2838" s="329">
        <v>4452.97</v>
      </c>
    </row>
    <row r="2839" spans="1:7" ht="25.5">
      <c r="A2839" s="324" t="s">
        <v>4892</v>
      </c>
      <c r="B2839" s="325"/>
      <c r="C2839" s="324" t="s">
        <v>4893</v>
      </c>
      <c r="D2839" s="327" t="s">
        <v>197</v>
      </c>
      <c r="E2839" s="329">
        <v>4979.38</v>
      </c>
      <c r="F2839" s="329">
        <v>312.02</v>
      </c>
      <c r="G2839" s="329">
        <v>5291.4</v>
      </c>
    </row>
    <row r="2840" spans="1:7" ht="25.5">
      <c r="A2840" s="324" t="s">
        <v>4894</v>
      </c>
      <c r="B2840" s="325"/>
      <c r="C2840" s="324" t="s">
        <v>4895</v>
      </c>
      <c r="D2840" s="327" t="s">
        <v>197</v>
      </c>
      <c r="E2840" s="329">
        <v>7427.59</v>
      </c>
      <c r="F2840" s="329">
        <v>312.02</v>
      </c>
      <c r="G2840" s="329">
        <v>7739.61</v>
      </c>
    </row>
    <row r="2841" spans="1:7" ht="25.5">
      <c r="A2841" s="330" t="s">
        <v>4896</v>
      </c>
      <c r="B2841" s="331" t="s">
        <v>4897</v>
      </c>
      <c r="C2841" s="330"/>
      <c r="D2841" s="332"/>
      <c r="E2841" s="333"/>
      <c r="F2841" s="333"/>
      <c r="G2841" s="333"/>
    </row>
    <row r="2842" spans="1:7" ht="25.5">
      <c r="A2842" s="324" t="s">
        <v>4898</v>
      </c>
      <c r="B2842" s="325"/>
      <c r="C2842" s="324" t="s">
        <v>4899</v>
      </c>
      <c r="D2842" s="327" t="s">
        <v>4</v>
      </c>
      <c r="E2842" s="329">
        <v>28534.04</v>
      </c>
      <c r="F2842" s="329">
        <v>706.48</v>
      </c>
      <c r="G2842" s="329">
        <v>29240.52</v>
      </c>
    </row>
    <row r="2843" spans="1:7" ht="25.5">
      <c r="A2843" s="324" t="s">
        <v>4900</v>
      </c>
      <c r="B2843" s="325"/>
      <c r="C2843" s="324" t="s">
        <v>4901</v>
      </c>
      <c r="D2843" s="327" t="s">
        <v>4</v>
      </c>
      <c r="E2843" s="329">
        <v>32984.07</v>
      </c>
      <c r="F2843" s="329">
        <v>706.48</v>
      </c>
      <c r="G2843" s="329">
        <v>33690.550000000003</v>
      </c>
    </row>
    <row r="2844" spans="1:7" ht="38.25">
      <c r="A2844" s="324" t="s">
        <v>4902</v>
      </c>
      <c r="B2844" s="325"/>
      <c r="C2844" s="324" t="s">
        <v>4903</v>
      </c>
      <c r="D2844" s="327" t="s">
        <v>4</v>
      </c>
      <c r="E2844" s="329">
        <v>38110.67</v>
      </c>
      <c r="F2844" s="329">
        <v>706.48</v>
      </c>
      <c r="G2844" s="329">
        <v>38817.15</v>
      </c>
    </row>
    <row r="2845" spans="1:7" ht="38.25">
      <c r="A2845" s="324" t="s">
        <v>4904</v>
      </c>
      <c r="B2845" s="325"/>
      <c r="C2845" s="324" t="s">
        <v>4905</v>
      </c>
      <c r="D2845" s="327" t="s">
        <v>4</v>
      </c>
      <c r="E2845" s="329">
        <v>42470.03</v>
      </c>
      <c r="F2845" s="329">
        <v>706.48</v>
      </c>
      <c r="G2845" s="329">
        <v>43176.51</v>
      </c>
    </row>
    <row r="2846" spans="1:7" ht="38.25">
      <c r="A2846" s="324" t="s">
        <v>4906</v>
      </c>
      <c r="B2846" s="325"/>
      <c r="C2846" s="324" t="s">
        <v>4907</v>
      </c>
      <c r="D2846" s="327" t="s">
        <v>4</v>
      </c>
      <c r="E2846" s="329">
        <v>2743.56</v>
      </c>
      <c r="F2846" s="329">
        <v>618.16999999999996</v>
      </c>
      <c r="G2846" s="329">
        <v>3361.73</v>
      </c>
    </row>
    <row r="2847" spans="1:7" ht="38.25">
      <c r="A2847" s="324" t="s">
        <v>4908</v>
      </c>
      <c r="B2847" s="325"/>
      <c r="C2847" s="324" t="s">
        <v>4909</v>
      </c>
      <c r="D2847" s="327" t="s">
        <v>4</v>
      </c>
      <c r="E2847" s="329">
        <v>3546.94</v>
      </c>
      <c r="F2847" s="329">
        <v>618.16999999999996</v>
      </c>
      <c r="G2847" s="329">
        <v>4165.1099999999997</v>
      </c>
    </row>
    <row r="2848" spans="1:7" ht="38.25">
      <c r="A2848" s="324" t="s">
        <v>4910</v>
      </c>
      <c r="B2848" s="325"/>
      <c r="C2848" s="324" t="s">
        <v>4911</v>
      </c>
      <c r="D2848" s="327" t="s">
        <v>4</v>
      </c>
      <c r="E2848" s="329">
        <v>4769.2299999999996</v>
      </c>
      <c r="F2848" s="329">
        <v>618.16999999999996</v>
      </c>
      <c r="G2848" s="329">
        <v>5387.4</v>
      </c>
    </row>
    <row r="2849" spans="1:7" ht="38.25">
      <c r="A2849" s="324" t="s">
        <v>4912</v>
      </c>
      <c r="B2849" s="325"/>
      <c r="C2849" s="324" t="s">
        <v>4913</v>
      </c>
      <c r="D2849" s="327" t="s">
        <v>4</v>
      </c>
      <c r="E2849" s="329">
        <v>3054.2</v>
      </c>
      <c r="F2849" s="329">
        <v>618.16999999999996</v>
      </c>
      <c r="G2849" s="329">
        <v>3672.37</v>
      </c>
    </row>
    <row r="2850" spans="1:7" ht="38.25">
      <c r="A2850" s="324" t="s">
        <v>4914</v>
      </c>
      <c r="B2850" s="325"/>
      <c r="C2850" s="324" t="s">
        <v>4915</v>
      </c>
      <c r="D2850" s="327" t="s">
        <v>4</v>
      </c>
      <c r="E2850" s="329">
        <v>3516.81</v>
      </c>
      <c r="F2850" s="329">
        <v>618.16999999999996</v>
      </c>
      <c r="G2850" s="329">
        <v>4134.9799999999996</v>
      </c>
    </row>
    <row r="2851" spans="1:7" ht="38.25">
      <c r="A2851" s="324" t="s">
        <v>4916</v>
      </c>
      <c r="B2851" s="325"/>
      <c r="C2851" s="324" t="s">
        <v>4917</v>
      </c>
      <c r="D2851" s="327" t="s">
        <v>4</v>
      </c>
      <c r="E2851" s="329">
        <v>4175.33</v>
      </c>
      <c r="F2851" s="329">
        <v>618.16999999999996</v>
      </c>
      <c r="G2851" s="329">
        <v>4793.5</v>
      </c>
    </row>
    <row r="2852" spans="1:7" ht="38.25">
      <c r="A2852" s="324" t="s">
        <v>4918</v>
      </c>
      <c r="B2852" s="325"/>
      <c r="C2852" s="324" t="s">
        <v>4919</v>
      </c>
      <c r="D2852" s="327" t="s">
        <v>4</v>
      </c>
      <c r="E2852" s="329">
        <v>4835.96</v>
      </c>
      <c r="F2852" s="329">
        <v>618.16999999999996</v>
      </c>
      <c r="G2852" s="329">
        <v>5454.13</v>
      </c>
    </row>
    <row r="2853" spans="1:7" ht="38.25">
      <c r="A2853" s="324" t="s">
        <v>4920</v>
      </c>
      <c r="B2853" s="325"/>
      <c r="C2853" s="324" t="s">
        <v>4921</v>
      </c>
      <c r="D2853" s="327" t="s">
        <v>4</v>
      </c>
      <c r="E2853" s="329">
        <v>2818.76</v>
      </c>
      <c r="F2853" s="329">
        <v>618.16999999999996</v>
      </c>
      <c r="G2853" s="329">
        <v>3436.93</v>
      </c>
    </row>
    <row r="2854" spans="1:7" ht="38.25">
      <c r="A2854" s="324" t="s">
        <v>4922</v>
      </c>
      <c r="B2854" s="325"/>
      <c r="C2854" s="324" t="s">
        <v>4923</v>
      </c>
      <c r="D2854" s="327" t="s">
        <v>4</v>
      </c>
      <c r="E2854" s="329">
        <v>3202.47</v>
      </c>
      <c r="F2854" s="329">
        <v>618.16999999999996</v>
      </c>
      <c r="G2854" s="329">
        <v>3820.64</v>
      </c>
    </row>
    <row r="2855" spans="1:7" ht="38.25">
      <c r="A2855" s="324" t="s">
        <v>4924</v>
      </c>
      <c r="B2855" s="325"/>
      <c r="C2855" s="324" t="s">
        <v>4925</v>
      </c>
      <c r="D2855" s="327" t="s">
        <v>4</v>
      </c>
      <c r="E2855" s="329">
        <v>3475.93</v>
      </c>
      <c r="F2855" s="329">
        <v>618.16999999999996</v>
      </c>
      <c r="G2855" s="329">
        <v>4094.1</v>
      </c>
    </row>
    <row r="2856" spans="1:7" ht="38.25">
      <c r="A2856" s="324" t="s">
        <v>4926</v>
      </c>
      <c r="B2856" s="325"/>
      <c r="C2856" s="324" t="s">
        <v>4927</v>
      </c>
      <c r="D2856" s="327" t="s">
        <v>4</v>
      </c>
      <c r="E2856" s="329">
        <v>3589.95</v>
      </c>
      <c r="F2856" s="329">
        <v>618.16999999999996</v>
      </c>
      <c r="G2856" s="329">
        <v>4208.12</v>
      </c>
    </row>
    <row r="2857" spans="1:7" ht="25.5">
      <c r="A2857" s="330" t="s">
        <v>4928</v>
      </c>
      <c r="B2857" s="331" t="s">
        <v>13801</v>
      </c>
      <c r="C2857" s="330"/>
      <c r="D2857" s="332"/>
      <c r="E2857" s="333"/>
      <c r="F2857" s="333"/>
      <c r="G2857" s="333"/>
    </row>
    <row r="2858" spans="1:7" ht="38.25">
      <c r="A2858" s="324" t="s">
        <v>4929</v>
      </c>
      <c r="B2858" s="325"/>
      <c r="C2858" s="324" t="s">
        <v>4930</v>
      </c>
      <c r="D2858" s="327" t="s">
        <v>4</v>
      </c>
      <c r="E2858" s="329">
        <v>5595.14</v>
      </c>
      <c r="F2858" s="329">
        <v>215.76</v>
      </c>
      <c r="G2858" s="329">
        <v>5810.9</v>
      </c>
    </row>
    <row r="2859" spans="1:7" ht="38.25">
      <c r="A2859" s="324" t="s">
        <v>4931</v>
      </c>
      <c r="B2859" s="325"/>
      <c r="C2859" s="324" t="s">
        <v>4932</v>
      </c>
      <c r="D2859" s="327" t="s">
        <v>4</v>
      </c>
      <c r="E2859" s="329">
        <v>9868.86</v>
      </c>
      <c r="F2859" s="329">
        <v>215.76</v>
      </c>
      <c r="G2859" s="329">
        <v>10084.620000000001</v>
      </c>
    </row>
    <row r="2860" spans="1:7" ht="38.25">
      <c r="A2860" s="324" t="s">
        <v>4933</v>
      </c>
      <c r="B2860" s="325"/>
      <c r="C2860" s="324" t="s">
        <v>4934</v>
      </c>
      <c r="D2860" s="327" t="s">
        <v>4</v>
      </c>
      <c r="E2860" s="329">
        <v>2840.98</v>
      </c>
      <c r="F2860" s="329">
        <v>215.76</v>
      </c>
      <c r="G2860" s="329">
        <v>3056.74</v>
      </c>
    </row>
    <row r="2861" spans="1:7" ht="38.25">
      <c r="A2861" s="324" t="s">
        <v>4935</v>
      </c>
      <c r="B2861" s="325"/>
      <c r="C2861" s="324" t="s">
        <v>4936</v>
      </c>
      <c r="D2861" s="327" t="s">
        <v>4</v>
      </c>
      <c r="E2861" s="329">
        <v>1431.6</v>
      </c>
      <c r="F2861" s="329">
        <v>215.76</v>
      </c>
      <c r="G2861" s="329">
        <v>1647.36</v>
      </c>
    </row>
    <row r="2862" spans="1:7" ht="38.25">
      <c r="A2862" s="324" t="s">
        <v>4937</v>
      </c>
      <c r="B2862" s="325"/>
      <c r="C2862" s="324" t="s">
        <v>4938</v>
      </c>
      <c r="D2862" s="327" t="s">
        <v>4</v>
      </c>
      <c r="E2862" s="329">
        <v>25289.69</v>
      </c>
      <c r="F2862" s="329">
        <v>215.76</v>
      </c>
      <c r="G2862" s="329">
        <v>25505.45</v>
      </c>
    </row>
    <row r="2863" spans="1:7" ht="38.25">
      <c r="A2863" s="324" t="s">
        <v>4939</v>
      </c>
      <c r="B2863" s="325"/>
      <c r="C2863" s="324" t="s">
        <v>4940</v>
      </c>
      <c r="D2863" s="327" t="s">
        <v>4</v>
      </c>
      <c r="E2863" s="329">
        <v>1873.76</v>
      </c>
      <c r="F2863" s="329">
        <v>215.76</v>
      </c>
      <c r="G2863" s="329">
        <v>2089.52</v>
      </c>
    </row>
    <row r="2864" spans="1:7" ht="38.25">
      <c r="A2864" s="324" t="s">
        <v>4941</v>
      </c>
      <c r="B2864" s="325"/>
      <c r="C2864" s="324" t="s">
        <v>4942</v>
      </c>
      <c r="D2864" s="327" t="s">
        <v>4</v>
      </c>
      <c r="E2864" s="329">
        <v>6371.14</v>
      </c>
      <c r="F2864" s="329">
        <v>215.76</v>
      </c>
      <c r="G2864" s="329">
        <v>6586.9</v>
      </c>
    </row>
    <row r="2865" spans="1:7" ht="38.25">
      <c r="A2865" s="324" t="s">
        <v>4943</v>
      </c>
      <c r="B2865" s="325"/>
      <c r="C2865" s="324" t="s">
        <v>4944</v>
      </c>
      <c r="D2865" s="327" t="s">
        <v>4</v>
      </c>
      <c r="E2865" s="329">
        <v>3051.08</v>
      </c>
      <c r="F2865" s="329">
        <v>215.76</v>
      </c>
      <c r="G2865" s="329">
        <v>3266.84</v>
      </c>
    </row>
    <row r="2866" spans="1:7" ht="38.25">
      <c r="A2866" s="324" t="s">
        <v>4945</v>
      </c>
      <c r="B2866" s="325"/>
      <c r="C2866" s="324" t="s">
        <v>4946</v>
      </c>
      <c r="D2866" s="327" t="s">
        <v>4</v>
      </c>
      <c r="E2866" s="329">
        <v>11311.86</v>
      </c>
      <c r="F2866" s="329">
        <v>215.76</v>
      </c>
      <c r="G2866" s="329">
        <v>11527.62</v>
      </c>
    </row>
    <row r="2867" spans="1:7" ht="38.25">
      <c r="A2867" s="324" t="s">
        <v>4947</v>
      </c>
      <c r="B2867" s="325"/>
      <c r="C2867" s="324" t="s">
        <v>4948</v>
      </c>
      <c r="D2867" s="327" t="s">
        <v>4</v>
      </c>
      <c r="E2867" s="329">
        <v>2262.5700000000002</v>
      </c>
      <c r="F2867" s="329">
        <v>215.76</v>
      </c>
      <c r="G2867" s="329">
        <v>2478.33</v>
      </c>
    </row>
    <row r="2868" spans="1:7" ht="38.25">
      <c r="A2868" s="324" t="s">
        <v>4949</v>
      </c>
      <c r="B2868" s="325"/>
      <c r="C2868" s="324" t="s">
        <v>4950</v>
      </c>
      <c r="D2868" s="327" t="s">
        <v>4</v>
      </c>
      <c r="E2868" s="329">
        <v>3072.65</v>
      </c>
      <c r="F2868" s="329">
        <v>215.76</v>
      </c>
      <c r="G2868" s="329">
        <v>3288.41</v>
      </c>
    </row>
    <row r="2869" spans="1:7" ht="38.25">
      <c r="A2869" s="324" t="s">
        <v>4951</v>
      </c>
      <c r="B2869" s="325"/>
      <c r="C2869" s="324" t="s">
        <v>4952</v>
      </c>
      <c r="D2869" s="327" t="s">
        <v>4</v>
      </c>
      <c r="E2869" s="329">
        <v>3383.5</v>
      </c>
      <c r="F2869" s="329">
        <v>215.76</v>
      </c>
      <c r="G2869" s="329">
        <v>3599.26</v>
      </c>
    </row>
    <row r="2870" spans="1:7" ht="38.25">
      <c r="A2870" s="324" t="s">
        <v>4953</v>
      </c>
      <c r="B2870" s="325"/>
      <c r="C2870" s="324" t="s">
        <v>4954</v>
      </c>
      <c r="D2870" s="327" t="s">
        <v>4</v>
      </c>
      <c r="E2870" s="329">
        <v>4768.12</v>
      </c>
      <c r="F2870" s="329">
        <v>215.76</v>
      </c>
      <c r="G2870" s="329">
        <v>4983.88</v>
      </c>
    </row>
    <row r="2871" spans="1:7" ht="38.25">
      <c r="A2871" s="324" t="s">
        <v>4955</v>
      </c>
      <c r="B2871" s="325"/>
      <c r="C2871" s="324" t="s">
        <v>4956</v>
      </c>
      <c r="D2871" s="327" t="s">
        <v>4</v>
      </c>
      <c r="E2871" s="329">
        <v>3660.72</v>
      </c>
      <c r="F2871" s="329">
        <v>215.76</v>
      </c>
      <c r="G2871" s="329">
        <v>3876.48</v>
      </c>
    </row>
    <row r="2872" spans="1:7" ht="38.25">
      <c r="A2872" s="324" t="s">
        <v>4957</v>
      </c>
      <c r="B2872" s="325"/>
      <c r="C2872" s="324" t="s">
        <v>4958</v>
      </c>
      <c r="D2872" s="327" t="s">
        <v>4</v>
      </c>
      <c r="E2872" s="329">
        <v>939.77</v>
      </c>
      <c r="F2872" s="329">
        <v>215.76</v>
      </c>
      <c r="G2872" s="329">
        <v>1155.53</v>
      </c>
    </row>
    <row r="2873" spans="1:7" ht="38.25">
      <c r="A2873" s="324" t="s">
        <v>4959</v>
      </c>
      <c r="B2873" s="325"/>
      <c r="C2873" s="324" t="s">
        <v>4960</v>
      </c>
      <c r="D2873" s="327" t="s">
        <v>4</v>
      </c>
      <c r="E2873" s="329">
        <v>685.28</v>
      </c>
      <c r="F2873" s="329">
        <v>215.76</v>
      </c>
      <c r="G2873" s="329">
        <v>901.04</v>
      </c>
    </row>
    <row r="2874" spans="1:7" ht="38.25">
      <c r="A2874" s="324" t="s">
        <v>4961</v>
      </c>
      <c r="B2874" s="325"/>
      <c r="C2874" s="324" t="s">
        <v>4962</v>
      </c>
      <c r="D2874" s="327" t="s">
        <v>4</v>
      </c>
      <c r="E2874" s="329">
        <v>9928.4699999999993</v>
      </c>
      <c r="F2874" s="329">
        <v>215.76</v>
      </c>
      <c r="G2874" s="329">
        <v>10144.23</v>
      </c>
    </row>
    <row r="2875" spans="1:7" ht="38.25">
      <c r="A2875" s="324" t="s">
        <v>4963</v>
      </c>
      <c r="B2875" s="325"/>
      <c r="C2875" s="324" t="s">
        <v>4964</v>
      </c>
      <c r="D2875" s="327" t="s">
        <v>4</v>
      </c>
      <c r="E2875" s="329">
        <v>7113.52</v>
      </c>
      <c r="F2875" s="329">
        <v>215.76</v>
      </c>
      <c r="G2875" s="329">
        <v>7329.28</v>
      </c>
    </row>
    <row r="2876" spans="1:7" ht="38.25">
      <c r="A2876" s="324" t="s">
        <v>4965</v>
      </c>
      <c r="B2876" s="325"/>
      <c r="C2876" s="324" t="s">
        <v>4966</v>
      </c>
      <c r="D2876" s="327" t="s">
        <v>4</v>
      </c>
      <c r="E2876" s="329">
        <v>887.78</v>
      </c>
      <c r="F2876" s="329">
        <v>215.76</v>
      </c>
      <c r="G2876" s="329">
        <v>1103.54</v>
      </c>
    </row>
    <row r="2877" spans="1:7" ht="38.25">
      <c r="A2877" s="324" t="s">
        <v>4967</v>
      </c>
      <c r="B2877" s="325"/>
      <c r="C2877" s="324" t="s">
        <v>4968</v>
      </c>
      <c r="D2877" s="327" t="s">
        <v>4</v>
      </c>
      <c r="E2877" s="329">
        <v>12574.81</v>
      </c>
      <c r="F2877" s="329">
        <v>215.76</v>
      </c>
      <c r="G2877" s="329">
        <v>12790.57</v>
      </c>
    </row>
    <row r="2878" spans="1:7" ht="38.25">
      <c r="A2878" s="324" t="s">
        <v>4969</v>
      </c>
      <c r="B2878" s="325"/>
      <c r="C2878" s="324" t="s">
        <v>4970</v>
      </c>
      <c r="D2878" s="327" t="s">
        <v>4</v>
      </c>
      <c r="E2878" s="329">
        <v>17540.54</v>
      </c>
      <c r="F2878" s="329">
        <v>215.76</v>
      </c>
      <c r="G2878" s="329">
        <v>17756.3</v>
      </c>
    </row>
    <row r="2879" spans="1:7" ht="38.25">
      <c r="A2879" s="324" t="s">
        <v>4971</v>
      </c>
      <c r="B2879" s="325"/>
      <c r="C2879" s="324" t="s">
        <v>14715</v>
      </c>
      <c r="D2879" s="327" t="s">
        <v>4</v>
      </c>
      <c r="E2879" s="329">
        <v>1242.48</v>
      </c>
      <c r="F2879" s="329">
        <v>215.76</v>
      </c>
      <c r="G2879" s="329">
        <v>1458.24</v>
      </c>
    </row>
    <row r="2880" spans="1:7" ht="38.25">
      <c r="A2880" s="324" t="s">
        <v>4972</v>
      </c>
      <c r="B2880" s="325"/>
      <c r="C2880" s="324" t="s">
        <v>14716</v>
      </c>
      <c r="D2880" s="327" t="s">
        <v>4</v>
      </c>
      <c r="E2880" s="329">
        <v>1837.16</v>
      </c>
      <c r="F2880" s="329">
        <v>215.76</v>
      </c>
      <c r="G2880" s="329">
        <v>2052.92</v>
      </c>
    </row>
    <row r="2881" spans="1:7" ht="25.5">
      <c r="A2881" s="330" t="s">
        <v>4973</v>
      </c>
      <c r="B2881" s="331" t="s">
        <v>4974</v>
      </c>
      <c r="C2881" s="330"/>
      <c r="D2881" s="332"/>
      <c r="E2881" s="333"/>
      <c r="F2881" s="333"/>
      <c r="G2881" s="333"/>
    </row>
    <row r="2882" spans="1:7" ht="38.25">
      <c r="A2882" s="324" t="s">
        <v>4975</v>
      </c>
      <c r="B2882" s="325"/>
      <c r="C2882" s="324" t="s">
        <v>4976</v>
      </c>
      <c r="D2882" s="327" t="s">
        <v>4</v>
      </c>
      <c r="E2882" s="329">
        <v>5195.2299999999996</v>
      </c>
      <c r="F2882" s="329">
        <v>460.08</v>
      </c>
      <c r="G2882" s="329">
        <v>5655.31</v>
      </c>
    </row>
    <row r="2883" spans="1:7" ht="38.25">
      <c r="A2883" s="324" t="s">
        <v>4977</v>
      </c>
      <c r="B2883" s="325"/>
      <c r="C2883" s="324" t="s">
        <v>4978</v>
      </c>
      <c r="D2883" s="327" t="s">
        <v>4</v>
      </c>
      <c r="E2883" s="329">
        <v>5805.01</v>
      </c>
      <c r="F2883" s="329">
        <v>460.08</v>
      </c>
      <c r="G2883" s="329">
        <v>6265.09</v>
      </c>
    </row>
    <row r="2884" spans="1:7" ht="38.25">
      <c r="A2884" s="324" t="s">
        <v>4979</v>
      </c>
      <c r="B2884" s="325"/>
      <c r="C2884" s="324" t="s">
        <v>4980</v>
      </c>
      <c r="D2884" s="327" t="s">
        <v>4</v>
      </c>
      <c r="E2884" s="329">
        <v>12423.51</v>
      </c>
      <c r="F2884" s="329">
        <v>460.08</v>
      </c>
      <c r="G2884" s="329">
        <v>12883.59</v>
      </c>
    </row>
    <row r="2885" spans="1:7" ht="38.25">
      <c r="A2885" s="324" t="s">
        <v>4981</v>
      </c>
      <c r="B2885" s="325"/>
      <c r="C2885" s="324" t="s">
        <v>4982</v>
      </c>
      <c r="D2885" s="327" t="s">
        <v>4</v>
      </c>
      <c r="E2885" s="329">
        <v>5479.78</v>
      </c>
      <c r="F2885" s="329">
        <v>460.08</v>
      </c>
      <c r="G2885" s="329">
        <v>5939.86</v>
      </c>
    </row>
    <row r="2886" spans="1:7" ht="38.25">
      <c r="A2886" s="324" t="s">
        <v>4983</v>
      </c>
      <c r="B2886" s="325"/>
      <c r="C2886" s="324" t="s">
        <v>4984</v>
      </c>
      <c r="D2886" s="327" t="s">
        <v>4</v>
      </c>
      <c r="E2886" s="329">
        <v>6451</v>
      </c>
      <c r="F2886" s="329">
        <v>460.08</v>
      </c>
      <c r="G2886" s="329">
        <v>6911.08</v>
      </c>
    </row>
    <row r="2887" spans="1:7" ht="38.25">
      <c r="A2887" s="324" t="s">
        <v>4985</v>
      </c>
      <c r="B2887" s="325"/>
      <c r="C2887" s="324" t="s">
        <v>4986</v>
      </c>
      <c r="D2887" s="327" t="s">
        <v>4</v>
      </c>
      <c r="E2887" s="329">
        <v>10846.61</v>
      </c>
      <c r="F2887" s="329">
        <v>460.08</v>
      </c>
      <c r="G2887" s="329">
        <v>11306.69</v>
      </c>
    </row>
    <row r="2888" spans="1:7" ht="51">
      <c r="A2888" s="324" t="s">
        <v>4987</v>
      </c>
      <c r="B2888" s="325"/>
      <c r="C2888" s="324" t="s">
        <v>4988</v>
      </c>
      <c r="D2888" s="327" t="s">
        <v>4</v>
      </c>
      <c r="E2888" s="329">
        <v>3533.52</v>
      </c>
      <c r="F2888" s="329">
        <v>306.72000000000003</v>
      </c>
      <c r="G2888" s="329">
        <v>3840.24</v>
      </c>
    </row>
    <row r="2889" spans="1:7" ht="51">
      <c r="A2889" s="324" t="s">
        <v>4989</v>
      </c>
      <c r="B2889" s="325"/>
      <c r="C2889" s="324" t="s">
        <v>4990</v>
      </c>
      <c r="D2889" s="327" t="s">
        <v>4</v>
      </c>
      <c r="E2889" s="329">
        <v>4967.28</v>
      </c>
      <c r="F2889" s="329">
        <v>306.72000000000003</v>
      </c>
      <c r="G2889" s="329">
        <v>5274</v>
      </c>
    </row>
    <row r="2890" spans="1:7" ht="38.25">
      <c r="A2890" s="324" t="s">
        <v>4991</v>
      </c>
      <c r="B2890" s="325"/>
      <c r="C2890" s="324" t="s">
        <v>4992</v>
      </c>
      <c r="D2890" s="327" t="s">
        <v>4</v>
      </c>
      <c r="E2890" s="329">
        <v>1425.28</v>
      </c>
      <c r="F2890" s="329">
        <v>306.72000000000003</v>
      </c>
      <c r="G2890" s="329">
        <v>1732</v>
      </c>
    </row>
    <row r="2891" spans="1:7" ht="38.25">
      <c r="A2891" s="324" t="s">
        <v>4993</v>
      </c>
      <c r="B2891" s="325"/>
      <c r="C2891" s="324" t="s">
        <v>4994</v>
      </c>
      <c r="D2891" s="327" t="s">
        <v>4</v>
      </c>
      <c r="E2891" s="329">
        <v>1701.09</v>
      </c>
      <c r="F2891" s="329">
        <v>306.72000000000003</v>
      </c>
      <c r="G2891" s="329">
        <v>2007.81</v>
      </c>
    </row>
    <row r="2892" spans="1:7" ht="38.25">
      <c r="A2892" s="324" t="s">
        <v>4995</v>
      </c>
      <c r="B2892" s="325"/>
      <c r="C2892" s="324" t="s">
        <v>4996</v>
      </c>
      <c r="D2892" s="327" t="s">
        <v>4</v>
      </c>
      <c r="E2892" s="329">
        <v>3948.05</v>
      </c>
      <c r="F2892" s="329">
        <v>306.72000000000003</v>
      </c>
      <c r="G2892" s="329">
        <v>4254.7700000000004</v>
      </c>
    </row>
    <row r="2893" spans="1:7" ht="38.25">
      <c r="A2893" s="324" t="s">
        <v>4997</v>
      </c>
      <c r="B2893" s="325"/>
      <c r="C2893" s="324" t="s">
        <v>4998</v>
      </c>
      <c r="D2893" s="327" t="s">
        <v>4</v>
      </c>
      <c r="E2893" s="329">
        <v>2462.65</v>
      </c>
      <c r="F2893" s="329">
        <v>306.72000000000003</v>
      </c>
      <c r="G2893" s="329">
        <v>2769.37</v>
      </c>
    </row>
    <row r="2894" spans="1:7" ht="38.25">
      <c r="A2894" s="324" t="s">
        <v>4999</v>
      </c>
      <c r="B2894" s="325"/>
      <c r="C2894" s="324" t="s">
        <v>5000</v>
      </c>
      <c r="D2894" s="327" t="s">
        <v>4</v>
      </c>
      <c r="E2894" s="329">
        <v>9638.36</v>
      </c>
      <c r="F2894" s="329">
        <v>306.72000000000003</v>
      </c>
      <c r="G2894" s="329">
        <v>9945.08</v>
      </c>
    </row>
    <row r="2895" spans="1:7" ht="38.25">
      <c r="A2895" s="324" t="s">
        <v>5001</v>
      </c>
      <c r="B2895" s="325"/>
      <c r="C2895" s="324" t="s">
        <v>5002</v>
      </c>
      <c r="D2895" s="327" t="s">
        <v>4</v>
      </c>
      <c r="E2895" s="329">
        <v>15857.66</v>
      </c>
      <c r="F2895" s="329">
        <v>306.72000000000003</v>
      </c>
      <c r="G2895" s="329">
        <v>16164.38</v>
      </c>
    </row>
    <row r="2896" spans="1:7" ht="51">
      <c r="A2896" s="324" t="s">
        <v>5003</v>
      </c>
      <c r="B2896" s="325"/>
      <c r="C2896" s="324" t="s">
        <v>5004</v>
      </c>
      <c r="D2896" s="327" t="s">
        <v>4</v>
      </c>
      <c r="E2896" s="329">
        <v>4316</v>
      </c>
      <c r="F2896" s="329">
        <v>306.72000000000003</v>
      </c>
      <c r="G2896" s="329">
        <v>4622.72</v>
      </c>
    </row>
    <row r="2897" spans="1:7" ht="38.25">
      <c r="A2897" s="324" t="s">
        <v>5005</v>
      </c>
      <c r="B2897" s="325"/>
      <c r="C2897" s="324" t="s">
        <v>5006</v>
      </c>
      <c r="D2897" s="327" t="s">
        <v>4</v>
      </c>
      <c r="E2897" s="329">
        <v>17335.830000000002</v>
      </c>
      <c r="F2897" s="329">
        <v>306.72000000000003</v>
      </c>
      <c r="G2897" s="329">
        <v>17642.55</v>
      </c>
    </row>
    <row r="2898" spans="1:7" ht="25.5">
      <c r="A2898" s="330" t="s">
        <v>5007</v>
      </c>
      <c r="B2898" s="331" t="s">
        <v>5008</v>
      </c>
      <c r="C2898" s="330"/>
      <c r="D2898" s="332"/>
      <c r="E2898" s="333"/>
      <c r="F2898" s="333"/>
      <c r="G2898" s="333"/>
    </row>
    <row r="2899" spans="1:7" ht="25.5">
      <c r="A2899" s="324" t="s">
        <v>5009</v>
      </c>
      <c r="B2899" s="325"/>
      <c r="C2899" s="324" t="s">
        <v>5010</v>
      </c>
      <c r="D2899" s="327" t="s">
        <v>4</v>
      </c>
      <c r="E2899" s="329">
        <v>2171.3000000000002</v>
      </c>
      <c r="F2899" s="329">
        <v>107.88</v>
      </c>
      <c r="G2899" s="329">
        <v>2279.1799999999998</v>
      </c>
    </row>
    <row r="2900" spans="1:7">
      <c r="A2900" s="330" t="s">
        <v>5011</v>
      </c>
      <c r="B2900" s="331" t="s">
        <v>5012</v>
      </c>
      <c r="C2900" s="330"/>
      <c r="D2900" s="332"/>
      <c r="E2900" s="333"/>
      <c r="F2900" s="333"/>
      <c r="G2900" s="333"/>
    </row>
    <row r="2901" spans="1:7" ht="38.25">
      <c r="A2901" s="324" t="s">
        <v>5013</v>
      </c>
      <c r="B2901" s="325"/>
      <c r="C2901" s="324" t="s">
        <v>5014</v>
      </c>
      <c r="D2901" s="327" t="s">
        <v>4</v>
      </c>
      <c r="E2901" s="329">
        <v>18.39</v>
      </c>
      <c r="F2901" s="329">
        <v>10.37</v>
      </c>
      <c r="G2901" s="329">
        <v>28.76</v>
      </c>
    </row>
    <row r="2902" spans="1:7" ht="25.5">
      <c r="A2902" s="324" t="s">
        <v>5015</v>
      </c>
      <c r="B2902" s="325"/>
      <c r="C2902" s="324" t="s">
        <v>5016</v>
      </c>
      <c r="D2902" s="327" t="s">
        <v>4</v>
      </c>
      <c r="E2902" s="329">
        <v>689.3</v>
      </c>
      <c r="F2902" s="329">
        <v>38.340000000000003</v>
      </c>
      <c r="G2902" s="329">
        <v>727.64</v>
      </c>
    </row>
    <row r="2903" spans="1:7">
      <c r="A2903" s="324" t="s">
        <v>5017</v>
      </c>
      <c r="B2903" s="325"/>
      <c r="C2903" s="324" t="s">
        <v>5018</v>
      </c>
      <c r="D2903" s="327" t="s">
        <v>4</v>
      </c>
      <c r="E2903" s="329">
        <v>166.8</v>
      </c>
      <c r="F2903" s="329">
        <v>19.18</v>
      </c>
      <c r="G2903" s="329">
        <v>185.98</v>
      </c>
    </row>
    <row r="2904" spans="1:7">
      <c r="A2904" s="324" t="s">
        <v>5019</v>
      </c>
      <c r="B2904" s="325"/>
      <c r="C2904" s="324" t="s">
        <v>5020</v>
      </c>
      <c r="D2904" s="327" t="s">
        <v>4</v>
      </c>
      <c r="E2904" s="329">
        <v>494.75</v>
      </c>
      <c r="F2904" s="329">
        <v>19.18</v>
      </c>
      <c r="G2904" s="329">
        <v>513.92999999999995</v>
      </c>
    </row>
    <row r="2905" spans="1:7">
      <c r="A2905" s="334" t="s">
        <v>5021</v>
      </c>
      <c r="B2905" s="334" t="s">
        <v>5022</v>
      </c>
      <c r="C2905" s="335"/>
      <c r="D2905" s="336"/>
      <c r="E2905" s="337"/>
      <c r="F2905" s="337"/>
      <c r="G2905" s="337"/>
    </row>
    <row r="2906" spans="1:7">
      <c r="A2906" s="315" t="s">
        <v>5023</v>
      </c>
      <c r="B2906" s="315" t="s">
        <v>5024</v>
      </c>
      <c r="C2906" s="316"/>
      <c r="D2906" s="338"/>
      <c r="E2906" s="339"/>
      <c r="F2906" s="339"/>
      <c r="G2906" s="339"/>
    </row>
    <row r="2907" spans="1:7">
      <c r="A2907" s="324" t="s">
        <v>5025</v>
      </c>
      <c r="B2907" s="325"/>
      <c r="C2907" s="324" t="s">
        <v>5026</v>
      </c>
      <c r="D2907" s="327" t="s">
        <v>4</v>
      </c>
      <c r="E2907" s="329">
        <v>332.32</v>
      </c>
      <c r="F2907" s="329">
        <v>46.14</v>
      </c>
      <c r="G2907" s="329">
        <v>378.46</v>
      </c>
    </row>
    <row r="2908" spans="1:7">
      <c r="A2908" s="324" t="s">
        <v>5027</v>
      </c>
      <c r="B2908" s="325"/>
      <c r="C2908" s="324" t="s">
        <v>5028</v>
      </c>
      <c r="D2908" s="327" t="s">
        <v>4</v>
      </c>
      <c r="E2908" s="329">
        <v>149.54</v>
      </c>
      <c r="F2908" s="329">
        <v>46.14</v>
      </c>
      <c r="G2908" s="329">
        <v>195.68</v>
      </c>
    </row>
    <row r="2909" spans="1:7" ht="25.5">
      <c r="A2909" s="324" t="s">
        <v>5029</v>
      </c>
      <c r="B2909" s="325"/>
      <c r="C2909" s="324" t="s">
        <v>5030</v>
      </c>
      <c r="D2909" s="327" t="s">
        <v>4</v>
      </c>
      <c r="E2909" s="329">
        <v>300.64999999999998</v>
      </c>
      <c r="F2909" s="329">
        <v>46.14</v>
      </c>
      <c r="G2909" s="329">
        <v>346.79</v>
      </c>
    </row>
    <row r="2910" spans="1:7">
      <c r="A2910" s="324" t="s">
        <v>5031</v>
      </c>
      <c r="B2910" s="325"/>
      <c r="C2910" s="324" t="s">
        <v>5032</v>
      </c>
      <c r="D2910" s="327" t="s">
        <v>4</v>
      </c>
      <c r="E2910" s="329">
        <v>58.35</v>
      </c>
      <c r="F2910" s="329">
        <v>53.94</v>
      </c>
      <c r="G2910" s="329">
        <v>112.29</v>
      </c>
    </row>
    <row r="2911" spans="1:7">
      <c r="A2911" s="324" t="s">
        <v>5033</v>
      </c>
      <c r="B2911" s="325"/>
      <c r="C2911" s="324" t="s">
        <v>5034</v>
      </c>
      <c r="D2911" s="327" t="s">
        <v>4</v>
      </c>
      <c r="E2911" s="329">
        <v>177.07</v>
      </c>
      <c r="F2911" s="329">
        <v>53.94</v>
      </c>
      <c r="G2911" s="329">
        <v>231.01</v>
      </c>
    </row>
    <row r="2912" spans="1:7" ht="25.5">
      <c r="A2912" s="324" t="s">
        <v>5035</v>
      </c>
      <c r="B2912" s="325"/>
      <c r="C2912" s="324" t="s">
        <v>5036</v>
      </c>
      <c r="D2912" s="327" t="s">
        <v>4</v>
      </c>
      <c r="E2912" s="329">
        <v>402.49</v>
      </c>
      <c r="F2912" s="329">
        <v>53.94</v>
      </c>
      <c r="G2912" s="329">
        <v>456.43</v>
      </c>
    </row>
    <row r="2913" spans="1:7">
      <c r="A2913" s="324" t="s">
        <v>5037</v>
      </c>
      <c r="B2913" s="325"/>
      <c r="C2913" s="324" t="s">
        <v>5038</v>
      </c>
      <c r="D2913" s="327" t="s">
        <v>4</v>
      </c>
      <c r="E2913" s="329">
        <v>26.08</v>
      </c>
      <c r="F2913" s="329">
        <v>19.18</v>
      </c>
      <c r="G2913" s="329">
        <v>45.26</v>
      </c>
    </row>
    <row r="2914" spans="1:7">
      <c r="A2914" s="324" t="s">
        <v>5039</v>
      </c>
      <c r="B2914" s="325"/>
      <c r="C2914" s="324" t="s">
        <v>5040</v>
      </c>
      <c r="D2914" s="327" t="s">
        <v>4</v>
      </c>
      <c r="E2914" s="329">
        <v>372.22</v>
      </c>
      <c r="F2914" s="329">
        <v>53.94</v>
      </c>
      <c r="G2914" s="329">
        <v>426.16</v>
      </c>
    </row>
    <row r="2915" spans="1:7">
      <c r="A2915" s="324" t="s">
        <v>5041</v>
      </c>
      <c r="B2915" s="325"/>
      <c r="C2915" s="324" t="s">
        <v>5042</v>
      </c>
      <c r="D2915" s="327" t="s">
        <v>4</v>
      </c>
      <c r="E2915" s="329">
        <v>290.14</v>
      </c>
      <c r="F2915" s="329">
        <v>53.94</v>
      </c>
      <c r="G2915" s="329">
        <v>344.08</v>
      </c>
    </row>
    <row r="2916" spans="1:7">
      <c r="A2916" s="324" t="s">
        <v>5043</v>
      </c>
      <c r="B2916" s="325"/>
      <c r="C2916" s="324" t="s">
        <v>5044</v>
      </c>
      <c r="D2916" s="327" t="s">
        <v>4</v>
      </c>
      <c r="E2916" s="329">
        <v>71.56</v>
      </c>
      <c r="F2916" s="329">
        <v>19.18</v>
      </c>
      <c r="G2916" s="329">
        <v>90.74</v>
      </c>
    </row>
    <row r="2917" spans="1:7">
      <c r="A2917" s="324" t="s">
        <v>5045</v>
      </c>
      <c r="B2917" s="325"/>
      <c r="C2917" s="324" t="s">
        <v>5046</v>
      </c>
      <c r="D2917" s="327" t="s">
        <v>4</v>
      </c>
      <c r="E2917" s="329">
        <v>415.24</v>
      </c>
      <c r="F2917" s="329">
        <v>115.02</v>
      </c>
      <c r="G2917" s="329">
        <v>530.26</v>
      </c>
    </row>
    <row r="2918" spans="1:7">
      <c r="A2918" s="324" t="s">
        <v>5047</v>
      </c>
      <c r="B2918" s="325"/>
      <c r="C2918" s="324" t="s">
        <v>5048</v>
      </c>
      <c r="D2918" s="327" t="s">
        <v>4</v>
      </c>
      <c r="E2918" s="329">
        <v>54.9</v>
      </c>
      <c r="F2918" s="329">
        <v>38.340000000000003</v>
      </c>
      <c r="G2918" s="329">
        <v>93.24</v>
      </c>
    </row>
    <row r="2919" spans="1:7">
      <c r="A2919" s="324" t="s">
        <v>5049</v>
      </c>
      <c r="B2919" s="325"/>
      <c r="C2919" s="324" t="s">
        <v>5050</v>
      </c>
      <c r="D2919" s="327" t="s">
        <v>4</v>
      </c>
      <c r="E2919" s="329">
        <v>380.13</v>
      </c>
      <c r="F2919" s="329">
        <v>115.02</v>
      </c>
      <c r="G2919" s="329">
        <v>495.15</v>
      </c>
    </row>
    <row r="2920" spans="1:7" ht="25.5">
      <c r="A2920" s="324" t="s">
        <v>5051</v>
      </c>
      <c r="B2920" s="325"/>
      <c r="C2920" s="324" t="s">
        <v>5052</v>
      </c>
      <c r="D2920" s="327" t="s">
        <v>4</v>
      </c>
      <c r="E2920" s="329">
        <v>126.57</v>
      </c>
      <c r="F2920" s="329">
        <v>38.340000000000003</v>
      </c>
      <c r="G2920" s="329">
        <v>164.91</v>
      </c>
    </row>
    <row r="2921" spans="1:7" ht="25.5">
      <c r="A2921" s="324" t="s">
        <v>5053</v>
      </c>
      <c r="B2921" s="325"/>
      <c r="C2921" s="324" t="s">
        <v>5054</v>
      </c>
      <c r="D2921" s="327" t="s">
        <v>4</v>
      </c>
      <c r="E2921" s="329">
        <v>116.08</v>
      </c>
      <c r="F2921" s="329">
        <v>19.18</v>
      </c>
      <c r="G2921" s="329">
        <v>135.26</v>
      </c>
    </row>
    <row r="2922" spans="1:7" ht="25.5">
      <c r="A2922" s="324" t="s">
        <v>5055</v>
      </c>
      <c r="B2922" s="325"/>
      <c r="C2922" s="324" t="s">
        <v>5056</v>
      </c>
      <c r="D2922" s="327" t="s">
        <v>4</v>
      </c>
      <c r="E2922" s="329">
        <v>42.64</v>
      </c>
      <c r="F2922" s="329">
        <v>12.65</v>
      </c>
      <c r="G2922" s="329">
        <v>55.29</v>
      </c>
    </row>
    <row r="2923" spans="1:7" ht="25.5">
      <c r="A2923" s="324" t="s">
        <v>5057</v>
      </c>
      <c r="B2923" s="325"/>
      <c r="C2923" s="324" t="s">
        <v>5058</v>
      </c>
      <c r="D2923" s="327" t="s">
        <v>4</v>
      </c>
      <c r="E2923" s="329">
        <v>43</v>
      </c>
      <c r="F2923" s="329">
        <v>12.65</v>
      </c>
      <c r="G2923" s="329">
        <v>55.65</v>
      </c>
    </row>
    <row r="2924" spans="1:7">
      <c r="A2924" s="324" t="s">
        <v>5059</v>
      </c>
      <c r="B2924" s="325"/>
      <c r="C2924" s="324" t="s">
        <v>5060</v>
      </c>
      <c r="D2924" s="327" t="s">
        <v>4</v>
      </c>
      <c r="E2924" s="329">
        <v>328.55</v>
      </c>
      <c r="F2924" s="329">
        <v>115.02</v>
      </c>
      <c r="G2924" s="329">
        <v>443.57</v>
      </c>
    </row>
    <row r="2925" spans="1:7">
      <c r="A2925" s="324" t="s">
        <v>5061</v>
      </c>
      <c r="B2925" s="325"/>
      <c r="C2925" s="324" t="s">
        <v>5062</v>
      </c>
      <c r="D2925" s="327" t="s">
        <v>4</v>
      </c>
      <c r="E2925" s="329">
        <v>1944.01</v>
      </c>
      <c r="F2925" s="329">
        <v>80.510000000000005</v>
      </c>
      <c r="G2925" s="329">
        <v>2024.52</v>
      </c>
    </row>
    <row r="2926" spans="1:7" ht="25.5">
      <c r="A2926" s="324" t="s">
        <v>5063</v>
      </c>
      <c r="B2926" s="325"/>
      <c r="C2926" s="324" t="s">
        <v>5064</v>
      </c>
      <c r="D2926" s="327" t="s">
        <v>197</v>
      </c>
      <c r="E2926" s="329">
        <v>414.04</v>
      </c>
      <c r="F2926" s="329">
        <v>46.14</v>
      </c>
      <c r="G2926" s="329">
        <v>460.18</v>
      </c>
    </row>
    <row r="2927" spans="1:7">
      <c r="A2927" s="324" t="s">
        <v>5065</v>
      </c>
      <c r="B2927" s="325"/>
      <c r="C2927" s="324" t="s">
        <v>5066</v>
      </c>
      <c r="D2927" s="327" t="s">
        <v>4</v>
      </c>
      <c r="E2927" s="329">
        <v>76.150000000000006</v>
      </c>
      <c r="F2927" s="329">
        <v>19.18</v>
      </c>
      <c r="G2927" s="329">
        <v>95.33</v>
      </c>
    </row>
    <row r="2928" spans="1:7" ht="25.5">
      <c r="A2928" s="330" t="s">
        <v>5067</v>
      </c>
      <c r="B2928" s="331" t="s">
        <v>5068</v>
      </c>
      <c r="C2928" s="330"/>
      <c r="D2928" s="332"/>
      <c r="E2928" s="333"/>
      <c r="F2928" s="333"/>
      <c r="G2928" s="333"/>
    </row>
    <row r="2929" spans="1:7" ht="25.5">
      <c r="A2929" s="324" t="s">
        <v>5069</v>
      </c>
      <c r="B2929" s="325"/>
      <c r="C2929" s="324" t="s">
        <v>5070</v>
      </c>
      <c r="D2929" s="327" t="s">
        <v>22</v>
      </c>
      <c r="E2929" s="329">
        <v>865.18</v>
      </c>
      <c r="F2929" s="329">
        <v>69.16</v>
      </c>
      <c r="G2929" s="329">
        <v>934.34</v>
      </c>
    </row>
    <row r="2930" spans="1:7" ht="25.5">
      <c r="A2930" s="324" t="s">
        <v>5071</v>
      </c>
      <c r="B2930" s="325"/>
      <c r="C2930" s="324" t="s">
        <v>5072</v>
      </c>
      <c r="D2930" s="327" t="s">
        <v>22</v>
      </c>
      <c r="E2930" s="329">
        <v>1044.0899999999999</v>
      </c>
      <c r="F2930" s="329">
        <v>69.16</v>
      </c>
      <c r="G2930" s="329">
        <v>1113.25</v>
      </c>
    </row>
    <row r="2931" spans="1:7" ht="25.5">
      <c r="A2931" s="324" t="s">
        <v>5073</v>
      </c>
      <c r="B2931" s="325"/>
      <c r="C2931" s="324" t="s">
        <v>5074</v>
      </c>
      <c r="D2931" s="327" t="s">
        <v>22</v>
      </c>
      <c r="E2931" s="329">
        <v>818.84</v>
      </c>
      <c r="F2931" s="329">
        <v>140.1</v>
      </c>
      <c r="G2931" s="329">
        <v>958.94</v>
      </c>
    </row>
    <row r="2932" spans="1:7" ht="25.5">
      <c r="A2932" s="324" t="s">
        <v>14276</v>
      </c>
      <c r="B2932" s="325"/>
      <c r="C2932" s="324" t="s">
        <v>14277</v>
      </c>
      <c r="D2932" s="327" t="s">
        <v>22</v>
      </c>
      <c r="E2932" s="329">
        <v>2227.11</v>
      </c>
      <c r="F2932" s="329">
        <v>0</v>
      </c>
      <c r="G2932" s="329">
        <v>2227.11</v>
      </c>
    </row>
    <row r="2933" spans="1:7" ht="25.5">
      <c r="A2933" s="330" t="s">
        <v>5075</v>
      </c>
      <c r="B2933" s="331" t="s">
        <v>5076</v>
      </c>
      <c r="C2933" s="330"/>
      <c r="D2933" s="332"/>
      <c r="E2933" s="333"/>
      <c r="F2933" s="333"/>
      <c r="G2933" s="333"/>
    </row>
    <row r="2934" spans="1:7" ht="25.5">
      <c r="A2934" s="324" t="s">
        <v>5077</v>
      </c>
      <c r="B2934" s="325"/>
      <c r="C2934" s="324" t="s">
        <v>5078</v>
      </c>
      <c r="D2934" s="327" t="s">
        <v>4</v>
      </c>
      <c r="E2934" s="329">
        <v>174.04</v>
      </c>
      <c r="F2934" s="329">
        <v>4.74</v>
      </c>
      <c r="G2934" s="329">
        <v>178.78</v>
      </c>
    </row>
    <row r="2935" spans="1:7">
      <c r="A2935" s="324" t="s">
        <v>5079</v>
      </c>
      <c r="B2935" s="325"/>
      <c r="C2935" s="324" t="s">
        <v>5080</v>
      </c>
      <c r="D2935" s="327" t="s">
        <v>4</v>
      </c>
      <c r="E2935" s="329">
        <v>20.18</v>
      </c>
      <c r="F2935" s="329">
        <v>11.41</v>
      </c>
      <c r="G2935" s="329">
        <v>31.59</v>
      </c>
    </row>
    <row r="2936" spans="1:7" ht="25.5">
      <c r="A2936" s="324" t="s">
        <v>5081</v>
      </c>
      <c r="B2936" s="325"/>
      <c r="C2936" s="324" t="s">
        <v>5082</v>
      </c>
      <c r="D2936" s="327" t="s">
        <v>4</v>
      </c>
      <c r="E2936" s="329">
        <v>44.22</v>
      </c>
      <c r="F2936" s="329">
        <v>4.74</v>
      </c>
      <c r="G2936" s="329">
        <v>48.96</v>
      </c>
    </row>
    <row r="2937" spans="1:7">
      <c r="A2937" s="324" t="s">
        <v>5083</v>
      </c>
      <c r="B2937" s="325"/>
      <c r="C2937" s="324" t="s">
        <v>5084</v>
      </c>
      <c r="D2937" s="327" t="s">
        <v>4</v>
      </c>
      <c r="E2937" s="329">
        <v>28.36</v>
      </c>
      <c r="F2937" s="329">
        <v>11.41</v>
      </c>
      <c r="G2937" s="329">
        <v>39.770000000000003</v>
      </c>
    </row>
    <row r="2938" spans="1:7" ht="25.5">
      <c r="A2938" s="324" t="s">
        <v>5085</v>
      </c>
      <c r="B2938" s="325"/>
      <c r="C2938" s="324" t="s">
        <v>5086</v>
      </c>
      <c r="D2938" s="327" t="s">
        <v>4</v>
      </c>
      <c r="E2938" s="329">
        <v>42.99</v>
      </c>
      <c r="F2938" s="329">
        <v>4.74</v>
      </c>
      <c r="G2938" s="329">
        <v>47.73</v>
      </c>
    </row>
    <row r="2939" spans="1:7">
      <c r="A2939" s="324" t="s">
        <v>5087</v>
      </c>
      <c r="B2939" s="325"/>
      <c r="C2939" s="324" t="s">
        <v>5088</v>
      </c>
      <c r="D2939" s="327" t="s">
        <v>4</v>
      </c>
      <c r="E2939" s="329">
        <v>29.04</v>
      </c>
      <c r="F2939" s="329">
        <v>11.41</v>
      </c>
      <c r="G2939" s="329">
        <v>40.450000000000003</v>
      </c>
    </row>
    <row r="2940" spans="1:7">
      <c r="A2940" s="324" t="s">
        <v>5089</v>
      </c>
      <c r="B2940" s="325"/>
      <c r="C2940" s="324" t="s">
        <v>5090</v>
      </c>
      <c r="D2940" s="327" t="s">
        <v>4</v>
      </c>
      <c r="E2940" s="329">
        <v>35.86</v>
      </c>
      <c r="F2940" s="329">
        <v>4.74</v>
      </c>
      <c r="G2940" s="329">
        <v>40.6</v>
      </c>
    </row>
    <row r="2941" spans="1:7" ht="25.5">
      <c r="A2941" s="324" t="s">
        <v>5091</v>
      </c>
      <c r="B2941" s="325"/>
      <c r="C2941" s="324" t="s">
        <v>5092</v>
      </c>
      <c r="D2941" s="327" t="s">
        <v>4</v>
      </c>
      <c r="E2941" s="329">
        <v>23.12</v>
      </c>
      <c r="F2941" s="329">
        <v>4.74</v>
      </c>
      <c r="G2941" s="329">
        <v>27.86</v>
      </c>
    </row>
    <row r="2942" spans="1:7">
      <c r="A2942" s="324" t="s">
        <v>5093</v>
      </c>
      <c r="B2942" s="325"/>
      <c r="C2942" s="324" t="s">
        <v>5094</v>
      </c>
      <c r="D2942" s="327" t="s">
        <v>4</v>
      </c>
      <c r="E2942" s="329">
        <v>36.07</v>
      </c>
      <c r="F2942" s="329">
        <v>4.74</v>
      </c>
      <c r="G2942" s="329">
        <v>40.81</v>
      </c>
    </row>
    <row r="2943" spans="1:7">
      <c r="A2943" s="324" t="s">
        <v>5095</v>
      </c>
      <c r="B2943" s="325"/>
      <c r="C2943" s="324" t="s">
        <v>5096</v>
      </c>
      <c r="D2943" s="327" t="s">
        <v>4</v>
      </c>
      <c r="E2943" s="329">
        <v>45.19</v>
      </c>
      <c r="F2943" s="329">
        <v>19.18</v>
      </c>
      <c r="G2943" s="329">
        <v>64.37</v>
      </c>
    </row>
    <row r="2944" spans="1:7">
      <c r="A2944" s="324" t="s">
        <v>5097</v>
      </c>
      <c r="B2944" s="325"/>
      <c r="C2944" s="324" t="s">
        <v>14278</v>
      </c>
      <c r="D2944" s="327" t="s">
        <v>4</v>
      </c>
      <c r="E2944" s="329">
        <v>86.55</v>
      </c>
      <c r="F2944" s="329">
        <v>34.58</v>
      </c>
      <c r="G2944" s="329">
        <v>121.13</v>
      </c>
    </row>
    <row r="2945" spans="1:7">
      <c r="A2945" s="324" t="s">
        <v>5098</v>
      </c>
      <c r="B2945" s="325"/>
      <c r="C2945" s="324" t="s">
        <v>5099</v>
      </c>
      <c r="D2945" s="327" t="s">
        <v>4</v>
      </c>
      <c r="E2945" s="329">
        <v>220.79</v>
      </c>
      <c r="F2945" s="329">
        <v>14.62</v>
      </c>
      <c r="G2945" s="329">
        <v>235.41</v>
      </c>
    </row>
    <row r="2946" spans="1:7" ht="51">
      <c r="A2946" s="324" t="s">
        <v>5100</v>
      </c>
      <c r="B2946" s="325"/>
      <c r="C2946" s="324" t="s">
        <v>5101</v>
      </c>
      <c r="D2946" s="327" t="s">
        <v>4</v>
      </c>
      <c r="E2946" s="329">
        <v>578.44000000000005</v>
      </c>
      <c r="F2946" s="329">
        <v>14.62</v>
      </c>
      <c r="G2946" s="329">
        <v>593.05999999999995</v>
      </c>
    </row>
    <row r="2947" spans="1:7">
      <c r="A2947" s="324" t="s">
        <v>5102</v>
      </c>
      <c r="B2947" s="325"/>
      <c r="C2947" s="324" t="s">
        <v>5103</v>
      </c>
      <c r="D2947" s="327" t="s">
        <v>4</v>
      </c>
      <c r="E2947" s="329">
        <v>296.3</v>
      </c>
      <c r="F2947" s="329">
        <v>19.18</v>
      </c>
      <c r="G2947" s="329">
        <v>315.48</v>
      </c>
    </row>
    <row r="2948" spans="1:7" ht="25.5">
      <c r="A2948" s="324" t="s">
        <v>5104</v>
      </c>
      <c r="B2948" s="325"/>
      <c r="C2948" s="324" t="s">
        <v>5105</v>
      </c>
      <c r="D2948" s="327" t="s">
        <v>4</v>
      </c>
      <c r="E2948" s="329">
        <v>24.03</v>
      </c>
      <c r="F2948" s="329">
        <v>13.49</v>
      </c>
      <c r="G2948" s="329">
        <v>37.520000000000003</v>
      </c>
    </row>
    <row r="2949" spans="1:7" ht="25.5">
      <c r="A2949" s="324" t="s">
        <v>5106</v>
      </c>
      <c r="B2949" s="325"/>
      <c r="C2949" s="324" t="s">
        <v>5107</v>
      </c>
      <c r="D2949" s="327" t="s">
        <v>4</v>
      </c>
      <c r="E2949" s="329">
        <v>23.94</v>
      </c>
      <c r="F2949" s="329">
        <v>13.49</v>
      </c>
      <c r="G2949" s="329">
        <v>37.43</v>
      </c>
    </row>
    <row r="2950" spans="1:7" ht="25.5">
      <c r="A2950" s="324" t="s">
        <v>5108</v>
      </c>
      <c r="B2950" s="325"/>
      <c r="C2950" s="324" t="s">
        <v>5109</v>
      </c>
      <c r="D2950" s="327" t="s">
        <v>4</v>
      </c>
      <c r="E2950" s="329">
        <v>25.76</v>
      </c>
      <c r="F2950" s="329">
        <v>13.49</v>
      </c>
      <c r="G2950" s="329">
        <v>39.25</v>
      </c>
    </row>
    <row r="2951" spans="1:7" ht="25.5">
      <c r="A2951" s="324" t="s">
        <v>5110</v>
      </c>
      <c r="B2951" s="325"/>
      <c r="C2951" s="324" t="s">
        <v>5111</v>
      </c>
      <c r="D2951" s="327" t="s">
        <v>4</v>
      </c>
      <c r="E2951" s="329">
        <v>17.239999999999998</v>
      </c>
      <c r="F2951" s="329">
        <v>13.49</v>
      </c>
      <c r="G2951" s="329">
        <v>30.73</v>
      </c>
    </row>
    <row r="2952" spans="1:7" ht="25.5">
      <c r="A2952" s="324" t="s">
        <v>5112</v>
      </c>
      <c r="B2952" s="325"/>
      <c r="C2952" s="324" t="s">
        <v>5113</v>
      </c>
      <c r="D2952" s="327" t="s">
        <v>4</v>
      </c>
      <c r="E2952" s="329">
        <v>19.940000000000001</v>
      </c>
      <c r="F2952" s="329">
        <v>13.49</v>
      </c>
      <c r="G2952" s="329">
        <v>33.43</v>
      </c>
    </row>
    <row r="2953" spans="1:7" ht="25.5">
      <c r="A2953" s="324" t="s">
        <v>5114</v>
      </c>
      <c r="B2953" s="325"/>
      <c r="C2953" s="324" t="s">
        <v>5115</v>
      </c>
      <c r="D2953" s="327" t="s">
        <v>4</v>
      </c>
      <c r="E2953" s="329">
        <v>22.66</v>
      </c>
      <c r="F2953" s="329">
        <v>13.49</v>
      </c>
      <c r="G2953" s="329">
        <v>36.15</v>
      </c>
    </row>
    <row r="2954" spans="1:7" ht="25.5">
      <c r="A2954" s="324" t="s">
        <v>5116</v>
      </c>
      <c r="B2954" s="325"/>
      <c r="C2954" s="324" t="s">
        <v>5117</v>
      </c>
      <c r="D2954" s="327" t="s">
        <v>4</v>
      </c>
      <c r="E2954" s="329">
        <v>39.06</v>
      </c>
      <c r="F2954" s="329">
        <v>13.49</v>
      </c>
      <c r="G2954" s="329">
        <v>52.55</v>
      </c>
    </row>
    <row r="2955" spans="1:7" ht="25.5">
      <c r="A2955" s="324" t="s">
        <v>5118</v>
      </c>
      <c r="B2955" s="325"/>
      <c r="C2955" s="324" t="s">
        <v>5119</v>
      </c>
      <c r="D2955" s="327" t="s">
        <v>4</v>
      </c>
      <c r="E2955" s="329">
        <v>37.450000000000003</v>
      </c>
      <c r="F2955" s="329">
        <v>14.62</v>
      </c>
      <c r="G2955" s="329">
        <v>52.07</v>
      </c>
    </row>
    <row r="2956" spans="1:7" ht="25.5">
      <c r="A2956" s="324" t="s">
        <v>5120</v>
      </c>
      <c r="B2956" s="325"/>
      <c r="C2956" s="324" t="s">
        <v>5121</v>
      </c>
      <c r="D2956" s="327" t="s">
        <v>4</v>
      </c>
      <c r="E2956" s="329">
        <v>61.75</v>
      </c>
      <c r="F2956" s="329">
        <v>13.49</v>
      </c>
      <c r="G2956" s="329">
        <v>75.239999999999995</v>
      </c>
    </row>
    <row r="2957" spans="1:7" ht="38.25">
      <c r="A2957" s="324" t="s">
        <v>5122</v>
      </c>
      <c r="B2957" s="325"/>
      <c r="C2957" s="324" t="s">
        <v>5123</v>
      </c>
      <c r="D2957" s="327" t="s">
        <v>4</v>
      </c>
      <c r="E2957" s="329">
        <v>174.21</v>
      </c>
      <c r="F2957" s="329">
        <v>14.62</v>
      </c>
      <c r="G2957" s="329">
        <v>188.83</v>
      </c>
    </row>
    <row r="2958" spans="1:7" ht="25.5">
      <c r="A2958" s="324" t="s">
        <v>5124</v>
      </c>
      <c r="B2958" s="325"/>
      <c r="C2958" s="324" t="s">
        <v>5125</v>
      </c>
      <c r="D2958" s="327" t="s">
        <v>4</v>
      </c>
      <c r="E2958" s="329">
        <v>435.19</v>
      </c>
      <c r="F2958" s="329">
        <v>53.67</v>
      </c>
      <c r="G2958" s="329">
        <v>488.86</v>
      </c>
    </row>
    <row r="2959" spans="1:7">
      <c r="A2959" s="324" t="s">
        <v>5126</v>
      </c>
      <c r="B2959" s="325"/>
      <c r="C2959" s="324" t="s">
        <v>5127</v>
      </c>
      <c r="D2959" s="327" t="s">
        <v>4</v>
      </c>
      <c r="E2959" s="329">
        <v>257.7</v>
      </c>
      <c r="F2959" s="329">
        <v>30.74</v>
      </c>
      <c r="G2959" s="329">
        <v>288.44</v>
      </c>
    </row>
    <row r="2960" spans="1:7" ht="25.5">
      <c r="A2960" s="324" t="s">
        <v>5128</v>
      </c>
      <c r="B2960" s="325"/>
      <c r="C2960" s="324" t="s">
        <v>5129</v>
      </c>
      <c r="D2960" s="327" t="s">
        <v>4</v>
      </c>
      <c r="E2960" s="329">
        <v>122.89</v>
      </c>
      <c r="F2960" s="329">
        <v>14.62</v>
      </c>
      <c r="G2960" s="329">
        <v>137.51</v>
      </c>
    </row>
    <row r="2961" spans="1:7" ht="25.5">
      <c r="A2961" s="324" t="s">
        <v>5130</v>
      </c>
      <c r="B2961" s="325"/>
      <c r="C2961" s="324" t="s">
        <v>14279</v>
      </c>
      <c r="D2961" s="327" t="s">
        <v>4</v>
      </c>
      <c r="E2961" s="329">
        <v>38.700000000000003</v>
      </c>
      <c r="F2961" s="329">
        <v>13.49</v>
      </c>
      <c r="G2961" s="329">
        <v>52.19</v>
      </c>
    </row>
    <row r="2962" spans="1:7" ht="38.25">
      <c r="A2962" s="324" t="s">
        <v>5131</v>
      </c>
      <c r="B2962" s="325"/>
      <c r="C2962" s="324" t="s">
        <v>5132</v>
      </c>
      <c r="D2962" s="327" t="s">
        <v>4</v>
      </c>
      <c r="E2962" s="329">
        <v>274.98</v>
      </c>
      <c r="F2962" s="329">
        <v>13.49</v>
      </c>
      <c r="G2962" s="329">
        <v>288.47000000000003</v>
      </c>
    </row>
    <row r="2963" spans="1:7" ht="25.5">
      <c r="A2963" s="324" t="s">
        <v>5133</v>
      </c>
      <c r="B2963" s="325"/>
      <c r="C2963" s="324" t="s">
        <v>5134</v>
      </c>
      <c r="D2963" s="327" t="s">
        <v>197</v>
      </c>
      <c r="E2963" s="329">
        <v>569.33000000000004</v>
      </c>
      <c r="F2963" s="329">
        <v>53.76</v>
      </c>
      <c r="G2963" s="329">
        <v>623.09</v>
      </c>
    </row>
    <row r="2964" spans="1:7" ht="25.5">
      <c r="A2964" s="324" t="s">
        <v>5135</v>
      </c>
      <c r="B2964" s="325"/>
      <c r="C2964" s="324" t="s">
        <v>5136</v>
      </c>
      <c r="D2964" s="327" t="s">
        <v>4</v>
      </c>
      <c r="E2964" s="329">
        <v>2.17</v>
      </c>
      <c r="F2964" s="329">
        <v>13.49</v>
      </c>
      <c r="G2964" s="329">
        <v>15.66</v>
      </c>
    </row>
    <row r="2965" spans="1:7" ht="25.5">
      <c r="A2965" s="324" t="s">
        <v>5137</v>
      </c>
      <c r="B2965" s="325"/>
      <c r="C2965" s="324" t="s">
        <v>5138</v>
      </c>
      <c r="D2965" s="327" t="s">
        <v>4</v>
      </c>
      <c r="E2965" s="329">
        <v>2.4</v>
      </c>
      <c r="F2965" s="329">
        <v>13.49</v>
      </c>
      <c r="G2965" s="329">
        <v>15.89</v>
      </c>
    </row>
    <row r="2966" spans="1:7" ht="51">
      <c r="A2966" s="324" t="s">
        <v>5139</v>
      </c>
      <c r="B2966" s="325"/>
      <c r="C2966" s="324" t="s">
        <v>5140</v>
      </c>
      <c r="D2966" s="327" t="s">
        <v>4</v>
      </c>
      <c r="E2966" s="329">
        <v>420.3</v>
      </c>
      <c r="F2966" s="329">
        <v>14.62</v>
      </c>
      <c r="G2966" s="329">
        <v>434.92</v>
      </c>
    </row>
    <row r="2967" spans="1:7" ht="25.5">
      <c r="A2967" s="324" t="s">
        <v>7284</v>
      </c>
      <c r="B2967" s="325"/>
      <c r="C2967" s="324" t="s">
        <v>7285</v>
      </c>
      <c r="D2967" s="327" t="s">
        <v>4</v>
      </c>
      <c r="E2967" s="329">
        <v>1050.6400000000001</v>
      </c>
      <c r="F2967" s="329">
        <v>53.67</v>
      </c>
      <c r="G2967" s="329">
        <v>1104.31</v>
      </c>
    </row>
    <row r="2968" spans="1:7">
      <c r="A2968" s="324" t="s">
        <v>5141</v>
      </c>
      <c r="B2968" s="325"/>
      <c r="C2968" s="324" t="s">
        <v>5142</v>
      </c>
      <c r="D2968" s="327" t="s">
        <v>4</v>
      </c>
      <c r="E2968" s="329">
        <v>74.930000000000007</v>
      </c>
      <c r="F2968" s="329">
        <v>19.18</v>
      </c>
      <c r="G2968" s="329">
        <v>94.11</v>
      </c>
    </row>
    <row r="2969" spans="1:7">
      <c r="A2969" s="324" t="s">
        <v>5143</v>
      </c>
      <c r="B2969" s="325"/>
      <c r="C2969" s="324" t="s">
        <v>5144</v>
      </c>
      <c r="D2969" s="327" t="s">
        <v>4</v>
      </c>
      <c r="E2969" s="329">
        <v>802.51</v>
      </c>
      <c r="F2969" s="329">
        <v>4.74</v>
      </c>
      <c r="G2969" s="329">
        <v>807.25</v>
      </c>
    </row>
    <row r="2970" spans="1:7">
      <c r="A2970" s="324" t="s">
        <v>5145</v>
      </c>
      <c r="B2970" s="325"/>
      <c r="C2970" s="324" t="s">
        <v>5146</v>
      </c>
      <c r="D2970" s="327" t="s">
        <v>4</v>
      </c>
      <c r="E2970" s="329">
        <v>259.44</v>
      </c>
      <c r="F2970" s="329">
        <v>19.18</v>
      </c>
      <c r="G2970" s="329">
        <v>278.62</v>
      </c>
    </row>
    <row r="2971" spans="1:7">
      <c r="A2971" s="324" t="s">
        <v>13802</v>
      </c>
      <c r="B2971" s="325"/>
      <c r="C2971" s="324" t="s">
        <v>13803</v>
      </c>
      <c r="D2971" s="327" t="s">
        <v>4</v>
      </c>
      <c r="E2971" s="329">
        <v>50.28</v>
      </c>
      <c r="F2971" s="329">
        <v>22.74</v>
      </c>
      <c r="G2971" s="329">
        <v>73.02</v>
      </c>
    </row>
    <row r="2972" spans="1:7" ht="38.25">
      <c r="A2972" s="324" t="s">
        <v>5147</v>
      </c>
      <c r="B2972" s="325"/>
      <c r="C2972" s="324" t="s">
        <v>5148</v>
      </c>
      <c r="D2972" s="327" t="s">
        <v>4</v>
      </c>
      <c r="E2972" s="329">
        <v>303.87</v>
      </c>
      <c r="F2972" s="329">
        <v>19.18</v>
      </c>
      <c r="G2972" s="329">
        <v>323.05</v>
      </c>
    </row>
    <row r="2973" spans="1:7" ht="25.5">
      <c r="A2973" s="324" t="s">
        <v>5149</v>
      </c>
      <c r="B2973" s="325"/>
      <c r="C2973" s="324" t="s">
        <v>5150</v>
      </c>
      <c r="D2973" s="327" t="s">
        <v>4</v>
      </c>
      <c r="E2973" s="329">
        <v>334.93</v>
      </c>
      <c r="F2973" s="329">
        <v>19.18</v>
      </c>
      <c r="G2973" s="329">
        <v>354.11</v>
      </c>
    </row>
    <row r="2974" spans="1:7" ht="25.5">
      <c r="A2974" s="330" t="s">
        <v>5151</v>
      </c>
      <c r="B2974" s="331" t="s">
        <v>5152</v>
      </c>
      <c r="C2974" s="330"/>
      <c r="D2974" s="332"/>
      <c r="E2974" s="333"/>
      <c r="F2974" s="333"/>
      <c r="G2974" s="333"/>
    </row>
    <row r="2975" spans="1:7">
      <c r="A2975" s="324" t="s">
        <v>5153</v>
      </c>
      <c r="B2975" s="325"/>
      <c r="C2975" s="324" t="s">
        <v>5154</v>
      </c>
      <c r="D2975" s="327" t="s">
        <v>22</v>
      </c>
      <c r="E2975" s="329">
        <v>334.34</v>
      </c>
      <c r="F2975" s="329">
        <v>22.48</v>
      </c>
      <c r="G2975" s="329">
        <v>356.82</v>
      </c>
    </row>
    <row r="2976" spans="1:7">
      <c r="A2976" s="324" t="s">
        <v>5155</v>
      </c>
      <c r="B2976" s="325"/>
      <c r="C2976" s="324" t="s">
        <v>5156</v>
      </c>
      <c r="D2976" s="327" t="s">
        <v>22</v>
      </c>
      <c r="E2976" s="329">
        <v>145.80000000000001</v>
      </c>
      <c r="F2976" s="329">
        <v>69.16</v>
      </c>
      <c r="G2976" s="329">
        <v>214.96</v>
      </c>
    </row>
    <row r="2977" spans="1:7">
      <c r="A2977" s="324" t="s">
        <v>5157</v>
      </c>
      <c r="B2977" s="325"/>
      <c r="C2977" s="324" t="s">
        <v>5158</v>
      </c>
      <c r="D2977" s="327" t="s">
        <v>22</v>
      </c>
      <c r="E2977" s="329">
        <v>598.23</v>
      </c>
      <c r="F2977" s="329">
        <v>22.48</v>
      </c>
      <c r="G2977" s="329">
        <v>620.71</v>
      </c>
    </row>
    <row r="2978" spans="1:7" ht="25.5">
      <c r="A2978" s="330" t="s">
        <v>5159</v>
      </c>
      <c r="B2978" s="331" t="s">
        <v>5160</v>
      </c>
      <c r="C2978" s="330"/>
      <c r="D2978" s="332"/>
      <c r="E2978" s="333"/>
      <c r="F2978" s="333"/>
      <c r="G2978" s="333"/>
    </row>
    <row r="2979" spans="1:7">
      <c r="A2979" s="324" t="s">
        <v>5161</v>
      </c>
      <c r="B2979" s="325"/>
      <c r="C2979" s="324" t="s">
        <v>5162</v>
      </c>
      <c r="D2979" s="327" t="s">
        <v>47</v>
      </c>
      <c r="E2979" s="329">
        <v>795.84</v>
      </c>
      <c r="F2979" s="329">
        <v>53.94</v>
      </c>
      <c r="G2979" s="329">
        <v>849.78</v>
      </c>
    </row>
    <row r="2980" spans="1:7">
      <c r="A2980" s="324" t="s">
        <v>5163</v>
      </c>
      <c r="B2980" s="325"/>
      <c r="C2980" s="324" t="s">
        <v>5164</v>
      </c>
      <c r="D2980" s="327" t="s">
        <v>47</v>
      </c>
      <c r="E2980" s="329">
        <v>546.41</v>
      </c>
      <c r="F2980" s="329">
        <v>53.94</v>
      </c>
      <c r="G2980" s="329">
        <v>600.35</v>
      </c>
    </row>
    <row r="2981" spans="1:7">
      <c r="A2981" s="324" t="s">
        <v>5165</v>
      </c>
      <c r="B2981" s="325"/>
      <c r="C2981" s="324" t="s">
        <v>5166</v>
      </c>
      <c r="D2981" s="327" t="s">
        <v>4</v>
      </c>
      <c r="E2981" s="329">
        <v>667.16</v>
      </c>
      <c r="F2981" s="329">
        <v>115.02</v>
      </c>
      <c r="G2981" s="329">
        <v>782.18</v>
      </c>
    </row>
    <row r="2982" spans="1:7" ht="25.5">
      <c r="A2982" s="324" t="s">
        <v>5167</v>
      </c>
      <c r="B2982" s="325"/>
      <c r="C2982" s="324" t="s">
        <v>5168</v>
      </c>
      <c r="D2982" s="327" t="s">
        <v>4</v>
      </c>
      <c r="E2982" s="329">
        <v>138.24</v>
      </c>
      <c r="F2982" s="329">
        <v>19.18</v>
      </c>
      <c r="G2982" s="329">
        <v>157.41999999999999</v>
      </c>
    </row>
    <row r="2983" spans="1:7" ht="25.5">
      <c r="A2983" s="324" t="s">
        <v>5169</v>
      </c>
      <c r="B2983" s="325"/>
      <c r="C2983" s="324" t="s">
        <v>5170</v>
      </c>
      <c r="D2983" s="327" t="s">
        <v>4</v>
      </c>
      <c r="E2983" s="329">
        <v>147</v>
      </c>
      <c r="F2983" s="329">
        <v>19.18</v>
      </c>
      <c r="G2983" s="329">
        <v>166.18</v>
      </c>
    </row>
    <row r="2984" spans="1:7" ht="25.5">
      <c r="A2984" s="324" t="s">
        <v>5171</v>
      </c>
      <c r="B2984" s="325"/>
      <c r="C2984" s="324" t="s">
        <v>5172</v>
      </c>
      <c r="D2984" s="327" t="s">
        <v>4</v>
      </c>
      <c r="E2984" s="329">
        <v>162.56</v>
      </c>
      <c r="F2984" s="329">
        <v>19.18</v>
      </c>
      <c r="G2984" s="329">
        <v>181.74</v>
      </c>
    </row>
    <row r="2985" spans="1:7" ht="25.5">
      <c r="A2985" s="324" t="s">
        <v>5173</v>
      </c>
      <c r="B2985" s="325"/>
      <c r="C2985" s="324" t="s">
        <v>5174</v>
      </c>
      <c r="D2985" s="327" t="s">
        <v>4</v>
      </c>
      <c r="E2985" s="329">
        <v>196.27</v>
      </c>
      <c r="F2985" s="329">
        <v>19.18</v>
      </c>
      <c r="G2985" s="329">
        <v>215.45</v>
      </c>
    </row>
    <row r="2986" spans="1:7" ht="25.5">
      <c r="A2986" s="324" t="s">
        <v>5175</v>
      </c>
      <c r="B2986" s="325"/>
      <c r="C2986" s="324" t="s">
        <v>5176</v>
      </c>
      <c r="D2986" s="327" t="s">
        <v>4</v>
      </c>
      <c r="E2986" s="329">
        <v>585.41999999999996</v>
      </c>
      <c r="F2986" s="329">
        <v>19.18</v>
      </c>
      <c r="G2986" s="329">
        <v>604.6</v>
      </c>
    </row>
    <row r="2987" spans="1:7" ht="25.5">
      <c r="A2987" s="324" t="s">
        <v>5177</v>
      </c>
      <c r="B2987" s="325"/>
      <c r="C2987" s="324" t="s">
        <v>5178</v>
      </c>
      <c r="D2987" s="327" t="s">
        <v>4</v>
      </c>
      <c r="E2987" s="329">
        <v>314.97000000000003</v>
      </c>
      <c r="F2987" s="329">
        <v>19.18</v>
      </c>
      <c r="G2987" s="329">
        <v>334.15</v>
      </c>
    </row>
    <row r="2988" spans="1:7" ht="25.5">
      <c r="A2988" s="324" t="s">
        <v>7286</v>
      </c>
      <c r="B2988" s="325"/>
      <c r="C2988" s="324" t="s">
        <v>7287</v>
      </c>
      <c r="D2988" s="327" t="s">
        <v>4</v>
      </c>
      <c r="E2988" s="329">
        <v>383.45</v>
      </c>
      <c r="F2988" s="329">
        <v>19.18</v>
      </c>
      <c r="G2988" s="329">
        <v>402.63</v>
      </c>
    </row>
    <row r="2989" spans="1:7" ht="25.5">
      <c r="A2989" s="324" t="s">
        <v>5179</v>
      </c>
      <c r="B2989" s="325"/>
      <c r="C2989" s="324" t="s">
        <v>5180</v>
      </c>
      <c r="D2989" s="327" t="s">
        <v>4</v>
      </c>
      <c r="E2989" s="329">
        <v>467.29</v>
      </c>
      <c r="F2989" s="329">
        <v>19.18</v>
      </c>
      <c r="G2989" s="329">
        <v>486.47</v>
      </c>
    </row>
    <row r="2990" spans="1:7" ht="25.5">
      <c r="A2990" s="324" t="s">
        <v>5181</v>
      </c>
      <c r="B2990" s="325"/>
      <c r="C2990" s="324" t="s">
        <v>5182</v>
      </c>
      <c r="D2990" s="327" t="s">
        <v>4</v>
      </c>
      <c r="E2990" s="329">
        <v>604.97</v>
      </c>
      <c r="F2990" s="329">
        <v>19.18</v>
      </c>
      <c r="G2990" s="329">
        <v>624.15</v>
      </c>
    </row>
    <row r="2991" spans="1:7" ht="25.5">
      <c r="A2991" s="324" t="s">
        <v>5183</v>
      </c>
      <c r="B2991" s="325"/>
      <c r="C2991" s="324" t="s">
        <v>5184</v>
      </c>
      <c r="D2991" s="327" t="s">
        <v>4</v>
      </c>
      <c r="E2991" s="329">
        <v>782.97</v>
      </c>
      <c r="F2991" s="329">
        <v>19.18</v>
      </c>
      <c r="G2991" s="329">
        <v>802.15</v>
      </c>
    </row>
    <row r="2992" spans="1:7" ht="25.5">
      <c r="A2992" s="324" t="s">
        <v>5185</v>
      </c>
      <c r="B2992" s="325"/>
      <c r="C2992" s="324" t="s">
        <v>5186</v>
      </c>
      <c r="D2992" s="327" t="s">
        <v>4</v>
      </c>
      <c r="E2992" s="329">
        <v>700.65</v>
      </c>
      <c r="F2992" s="329">
        <v>19.18</v>
      </c>
      <c r="G2992" s="329">
        <v>719.83</v>
      </c>
    </row>
    <row r="2993" spans="1:7" ht="25.5">
      <c r="A2993" s="324" t="s">
        <v>5187</v>
      </c>
      <c r="B2993" s="325"/>
      <c r="C2993" s="324" t="s">
        <v>5188</v>
      </c>
      <c r="D2993" s="327" t="s">
        <v>4</v>
      </c>
      <c r="E2993" s="329">
        <v>1105.9100000000001</v>
      </c>
      <c r="F2993" s="329">
        <v>19.18</v>
      </c>
      <c r="G2993" s="329">
        <v>1125.0899999999999</v>
      </c>
    </row>
    <row r="2994" spans="1:7" ht="25.5">
      <c r="A2994" s="324" t="s">
        <v>5189</v>
      </c>
      <c r="B2994" s="325"/>
      <c r="C2994" s="324" t="s">
        <v>5190</v>
      </c>
      <c r="D2994" s="327" t="s">
        <v>4</v>
      </c>
      <c r="E2994" s="329">
        <v>2904.65</v>
      </c>
      <c r="F2994" s="329">
        <v>19.18</v>
      </c>
      <c r="G2994" s="329">
        <v>2923.83</v>
      </c>
    </row>
    <row r="2995" spans="1:7" ht="25.5">
      <c r="A2995" s="324" t="s">
        <v>5191</v>
      </c>
      <c r="B2995" s="325"/>
      <c r="C2995" s="324" t="s">
        <v>5192</v>
      </c>
      <c r="D2995" s="327" t="s">
        <v>4</v>
      </c>
      <c r="E2995" s="329">
        <v>1337.25</v>
      </c>
      <c r="F2995" s="329">
        <v>19.18</v>
      </c>
      <c r="G2995" s="329">
        <v>1356.43</v>
      </c>
    </row>
    <row r="2996" spans="1:7" ht="25.5">
      <c r="A2996" s="324" t="s">
        <v>5193</v>
      </c>
      <c r="B2996" s="325"/>
      <c r="C2996" s="324" t="s">
        <v>5194</v>
      </c>
      <c r="D2996" s="327" t="s">
        <v>4</v>
      </c>
      <c r="E2996" s="329">
        <v>391.08</v>
      </c>
      <c r="F2996" s="329">
        <v>19.18</v>
      </c>
      <c r="G2996" s="329">
        <v>410.26</v>
      </c>
    </row>
    <row r="2997" spans="1:7" ht="25.5">
      <c r="A2997" s="324" t="s">
        <v>5195</v>
      </c>
      <c r="B2997" s="325"/>
      <c r="C2997" s="324" t="s">
        <v>5196</v>
      </c>
      <c r="D2997" s="327" t="s">
        <v>4</v>
      </c>
      <c r="E2997" s="329">
        <v>422.02</v>
      </c>
      <c r="F2997" s="329">
        <v>19.18</v>
      </c>
      <c r="G2997" s="329">
        <v>441.2</v>
      </c>
    </row>
    <row r="2998" spans="1:7" ht="25.5">
      <c r="A2998" s="324" t="s">
        <v>5197</v>
      </c>
      <c r="B2998" s="325"/>
      <c r="C2998" s="324" t="s">
        <v>5198</v>
      </c>
      <c r="D2998" s="327" t="s">
        <v>4</v>
      </c>
      <c r="E2998" s="329">
        <v>721</v>
      </c>
      <c r="F2998" s="329">
        <v>19.18</v>
      </c>
      <c r="G2998" s="329">
        <v>740.18</v>
      </c>
    </row>
    <row r="2999" spans="1:7" ht="25.5">
      <c r="A2999" s="330" t="s">
        <v>5199</v>
      </c>
      <c r="B2999" s="331" t="s">
        <v>5200</v>
      </c>
      <c r="C2999" s="330"/>
      <c r="D2999" s="332"/>
      <c r="E2999" s="333"/>
      <c r="F2999" s="333"/>
      <c r="G2999" s="333"/>
    </row>
    <row r="3000" spans="1:7">
      <c r="A3000" s="324" t="s">
        <v>5201</v>
      </c>
      <c r="B3000" s="325"/>
      <c r="C3000" s="324" t="s">
        <v>5202</v>
      </c>
      <c r="D3000" s="327" t="s">
        <v>4</v>
      </c>
      <c r="E3000" s="329">
        <v>8.48</v>
      </c>
      <c r="F3000" s="329">
        <v>15.33</v>
      </c>
      <c r="G3000" s="329">
        <v>23.81</v>
      </c>
    </row>
    <row r="3001" spans="1:7">
      <c r="A3001" s="324" t="s">
        <v>5203</v>
      </c>
      <c r="B3001" s="325"/>
      <c r="C3001" s="324" t="s">
        <v>5204</v>
      </c>
      <c r="D3001" s="327" t="s">
        <v>4</v>
      </c>
      <c r="E3001" s="329">
        <v>0.05</v>
      </c>
      <c r="F3001" s="329">
        <v>19.18</v>
      </c>
      <c r="G3001" s="329">
        <v>19.23</v>
      </c>
    </row>
    <row r="3002" spans="1:7">
      <c r="A3002" s="324" t="s">
        <v>5205</v>
      </c>
      <c r="B3002" s="325"/>
      <c r="C3002" s="324" t="s">
        <v>5206</v>
      </c>
      <c r="D3002" s="327" t="s">
        <v>4</v>
      </c>
      <c r="E3002" s="329">
        <v>0.05</v>
      </c>
      <c r="F3002" s="329">
        <v>19.18</v>
      </c>
      <c r="G3002" s="329">
        <v>19.23</v>
      </c>
    </row>
    <row r="3003" spans="1:7" ht="25.5">
      <c r="A3003" s="324" t="s">
        <v>5207</v>
      </c>
      <c r="B3003" s="325"/>
      <c r="C3003" s="324" t="s">
        <v>5208</v>
      </c>
      <c r="D3003" s="327" t="s">
        <v>4</v>
      </c>
      <c r="E3003" s="329">
        <v>0.59</v>
      </c>
      <c r="F3003" s="329">
        <v>53.94</v>
      </c>
      <c r="G3003" s="329">
        <v>54.53</v>
      </c>
    </row>
    <row r="3004" spans="1:7" ht="25.5">
      <c r="A3004" s="324" t="s">
        <v>5209</v>
      </c>
      <c r="B3004" s="325"/>
      <c r="C3004" s="324" t="s">
        <v>5210</v>
      </c>
      <c r="D3004" s="327" t="s">
        <v>4</v>
      </c>
      <c r="E3004" s="329">
        <v>0</v>
      </c>
      <c r="F3004" s="329">
        <v>95.86</v>
      </c>
      <c r="G3004" s="329">
        <v>95.86</v>
      </c>
    </row>
    <row r="3005" spans="1:7">
      <c r="A3005" s="324" t="s">
        <v>5211</v>
      </c>
      <c r="B3005" s="325"/>
      <c r="C3005" s="324" t="s">
        <v>5212</v>
      </c>
      <c r="D3005" s="327" t="s">
        <v>4</v>
      </c>
      <c r="E3005" s="329">
        <v>27.7</v>
      </c>
      <c r="F3005" s="329">
        <v>4.68</v>
      </c>
      <c r="G3005" s="329">
        <v>32.380000000000003</v>
      </c>
    </row>
    <row r="3006" spans="1:7">
      <c r="A3006" s="324" t="s">
        <v>5213</v>
      </c>
      <c r="B3006" s="325"/>
      <c r="C3006" s="324" t="s">
        <v>5214</v>
      </c>
      <c r="D3006" s="327" t="s">
        <v>4</v>
      </c>
      <c r="E3006" s="329">
        <v>4.42</v>
      </c>
      <c r="F3006" s="329">
        <v>4.68</v>
      </c>
      <c r="G3006" s="329">
        <v>9.1</v>
      </c>
    </row>
    <row r="3007" spans="1:7">
      <c r="A3007" s="324" t="s">
        <v>5215</v>
      </c>
      <c r="B3007" s="325"/>
      <c r="C3007" s="324" t="s">
        <v>5216</v>
      </c>
      <c r="D3007" s="327" t="s">
        <v>4</v>
      </c>
      <c r="E3007" s="329">
        <v>86.61</v>
      </c>
      <c r="F3007" s="329">
        <v>2.65</v>
      </c>
      <c r="G3007" s="329">
        <v>89.26</v>
      </c>
    </row>
    <row r="3008" spans="1:7" ht="25.5">
      <c r="A3008" s="324" t="s">
        <v>5217</v>
      </c>
      <c r="B3008" s="325"/>
      <c r="C3008" s="324" t="s">
        <v>5218</v>
      </c>
      <c r="D3008" s="327" t="s">
        <v>4</v>
      </c>
      <c r="E3008" s="329">
        <v>25.31</v>
      </c>
      <c r="F3008" s="329">
        <v>1.56</v>
      </c>
      <c r="G3008" s="329">
        <v>26.87</v>
      </c>
    </row>
    <row r="3009" spans="1:7">
      <c r="A3009" s="324" t="s">
        <v>5219</v>
      </c>
      <c r="B3009" s="325"/>
      <c r="C3009" s="324" t="s">
        <v>5220</v>
      </c>
      <c r="D3009" s="327" t="s">
        <v>4</v>
      </c>
      <c r="E3009" s="329">
        <v>45.66</v>
      </c>
      <c r="F3009" s="329">
        <v>4.68</v>
      </c>
      <c r="G3009" s="329">
        <v>50.34</v>
      </c>
    </row>
    <row r="3010" spans="1:7">
      <c r="A3010" s="324" t="s">
        <v>5221</v>
      </c>
      <c r="B3010" s="325"/>
      <c r="C3010" s="324" t="s">
        <v>5222</v>
      </c>
      <c r="D3010" s="327" t="s">
        <v>4</v>
      </c>
      <c r="E3010" s="329">
        <v>31.06</v>
      </c>
      <c r="F3010" s="329">
        <v>2.65</v>
      </c>
      <c r="G3010" s="329">
        <v>33.71</v>
      </c>
    </row>
    <row r="3011" spans="1:7">
      <c r="A3011" s="324" t="s">
        <v>5223</v>
      </c>
      <c r="B3011" s="325"/>
      <c r="C3011" s="324" t="s">
        <v>5224</v>
      </c>
      <c r="D3011" s="327" t="s">
        <v>4</v>
      </c>
      <c r="E3011" s="329">
        <v>36.950000000000003</v>
      </c>
      <c r="F3011" s="329">
        <v>2.65</v>
      </c>
      <c r="G3011" s="329">
        <v>39.6</v>
      </c>
    </row>
    <row r="3012" spans="1:7">
      <c r="A3012" s="324" t="s">
        <v>5225</v>
      </c>
      <c r="B3012" s="325"/>
      <c r="C3012" s="324" t="s">
        <v>5226</v>
      </c>
      <c r="D3012" s="327" t="s">
        <v>4</v>
      </c>
      <c r="E3012" s="329">
        <v>44.33</v>
      </c>
      <c r="F3012" s="329">
        <v>34.51</v>
      </c>
      <c r="G3012" s="329">
        <v>78.84</v>
      </c>
    </row>
    <row r="3013" spans="1:7">
      <c r="A3013" s="324" t="s">
        <v>5227</v>
      </c>
      <c r="B3013" s="325"/>
      <c r="C3013" s="324" t="s">
        <v>5228</v>
      </c>
      <c r="D3013" s="327" t="s">
        <v>4</v>
      </c>
      <c r="E3013" s="329">
        <v>112.61</v>
      </c>
      <c r="F3013" s="329">
        <v>19.18</v>
      </c>
      <c r="G3013" s="329">
        <v>131.79</v>
      </c>
    </row>
    <row r="3014" spans="1:7">
      <c r="A3014" s="324" t="s">
        <v>5229</v>
      </c>
      <c r="B3014" s="325"/>
      <c r="C3014" s="324" t="s">
        <v>5230</v>
      </c>
      <c r="D3014" s="327" t="s">
        <v>4</v>
      </c>
      <c r="E3014" s="329">
        <v>130.47</v>
      </c>
      <c r="F3014" s="329">
        <v>19.18</v>
      </c>
      <c r="G3014" s="329">
        <v>149.65</v>
      </c>
    </row>
    <row r="3015" spans="1:7">
      <c r="A3015" s="324" t="s">
        <v>5231</v>
      </c>
      <c r="B3015" s="325"/>
      <c r="C3015" s="324" t="s">
        <v>5232</v>
      </c>
      <c r="D3015" s="327" t="s">
        <v>4</v>
      </c>
      <c r="E3015" s="329">
        <v>30.16</v>
      </c>
      <c r="F3015" s="329">
        <v>4.68</v>
      </c>
      <c r="G3015" s="329">
        <v>34.840000000000003</v>
      </c>
    </row>
    <row r="3016" spans="1:7">
      <c r="A3016" s="324" t="s">
        <v>5233</v>
      </c>
      <c r="B3016" s="325"/>
      <c r="C3016" s="324" t="s">
        <v>5234</v>
      </c>
      <c r="D3016" s="327" t="s">
        <v>4</v>
      </c>
      <c r="E3016" s="329">
        <v>15.25</v>
      </c>
      <c r="F3016" s="329">
        <v>15.33</v>
      </c>
      <c r="G3016" s="329">
        <v>30.58</v>
      </c>
    </row>
    <row r="3017" spans="1:7">
      <c r="A3017" s="324" t="s">
        <v>5235</v>
      </c>
      <c r="B3017" s="325"/>
      <c r="C3017" s="324" t="s">
        <v>5236</v>
      </c>
      <c r="D3017" s="327" t="s">
        <v>4</v>
      </c>
      <c r="E3017" s="329">
        <v>18.41</v>
      </c>
      <c r="F3017" s="329">
        <v>15.33</v>
      </c>
      <c r="G3017" s="329">
        <v>33.74</v>
      </c>
    </row>
    <row r="3018" spans="1:7">
      <c r="A3018" s="324" t="s">
        <v>5237</v>
      </c>
      <c r="B3018" s="325"/>
      <c r="C3018" s="324" t="s">
        <v>5238</v>
      </c>
      <c r="D3018" s="327" t="s">
        <v>4</v>
      </c>
      <c r="E3018" s="329">
        <v>25.52</v>
      </c>
      <c r="F3018" s="329">
        <v>2.34</v>
      </c>
      <c r="G3018" s="329">
        <v>27.86</v>
      </c>
    </row>
    <row r="3019" spans="1:7">
      <c r="A3019" s="324" t="s">
        <v>5239</v>
      </c>
      <c r="B3019" s="325"/>
      <c r="C3019" s="324" t="s">
        <v>5240</v>
      </c>
      <c r="D3019" s="327" t="s">
        <v>4</v>
      </c>
      <c r="E3019" s="329">
        <v>3.87</v>
      </c>
      <c r="F3019" s="329">
        <v>6.52</v>
      </c>
      <c r="G3019" s="329">
        <v>10.39</v>
      </c>
    </row>
    <row r="3020" spans="1:7">
      <c r="A3020" s="324" t="s">
        <v>5241</v>
      </c>
      <c r="B3020" s="325"/>
      <c r="C3020" s="324" t="s">
        <v>5242</v>
      </c>
      <c r="D3020" s="327" t="s">
        <v>4</v>
      </c>
      <c r="E3020" s="329">
        <v>284.79000000000002</v>
      </c>
      <c r="F3020" s="329">
        <v>26.98</v>
      </c>
      <c r="G3020" s="329">
        <v>311.77</v>
      </c>
    </row>
    <row r="3021" spans="1:7">
      <c r="A3021" s="324" t="s">
        <v>5243</v>
      </c>
      <c r="B3021" s="325"/>
      <c r="C3021" s="324" t="s">
        <v>5244</v>
      </c>
      <c r="D3021" s="327" t="s">
        <v>4</v>
      </c>
      <c r="E3021" s="329">
        <v>3.84</v>
      </c>
      <c r="F3021" s="329">
        <v>1.56</v>
      </c>
      <c r="G3021" s="329">
        <v>5.4</v>
      </c>
    </row>
    <row r="3022" spans="1:7">
      <c r="A3022" s="324" t="s">
        <v>5245</v>
      </c>
      <c r="B3022" s="325"/>
      <c r="C3022" s="324" t="s">
        <v>5246</v>
      </c>
      <c r="D3022" s="327" t="s">
        <v>4</v>
      </c>
      <c r="E3022" s="329">
        <v>34.22</v>
      </c>
      <c r="F3022" s="329">
        <v>1.56</v>
      </c>
      <c r="G3022" s="329">
        <v>35.78</v>
      </c>
    </row>
    <row r="3023" spans="1:7">
      <c r="A3023" s="324" t="s">
        <v>5247</v>
      </c>
      <c r="B3023" s="325"/>
      <c r="C3023" s="324" t="s">
        <v>5248</v>
      </c>
      <c r="D3023" s="327" t="s">
        <v>4</v>
      </c>
      <c r="E3023" s="329">
        <v>64.64</v>
      </c>
      <c r="F3023" s="329">
        <v>7.67</v>
      </c>
      <c r="G3023" s="329">
        <v>72.31</v>
      </c>
    </row>
    <row r="3024" spans="1:7">
      <c r="A3024" s="324" t="s">
        <v>5249</v>
      </c>
      <c r="B3024" s="325"/>
      <c r="C3024" s="324" t="s">
        <v>5250</v>
      </c>
      <c r="D3024" s="327" t="s">
        <v>4</v>
      </c>
      <c r="E3024" s="329">
        <v>26.93</v>
      </c>
      <c r="F3024" s="329">
        <v>7.67</v>
      </c>
      <c r="G3024" s="329">
        <v>34.6</v>
      </c>
    </row>
    <row r="3025" spans="1:7">
      <c r="A3025" s="334" t="s">
        <v>5251</v>
      </c>
      <c r="B3025" s="334" t="s">
        <v>5252</v>
      </c>
      <c r="C3025" s="335"/>
      <c r="D3025" s="336"/>
      <c r="E3025" s="337"/>
      <c r="F3025" s="337"/>
      <c r="G3025" s="337"/>
    </row>
    <row r="3026" spans="1:7">
      <c r="A3026" s="315" t="s">
        <v>5253</v>
      </c>
      <c r="B3026" s="315" t="s">
        <v>5254</v>
      </c>
      <c r="C3026" s="316"/>
      <c r="D3026" s="338"/>
      <c r="E3026" s="339"/>
      <c r="F3026" s="339"/>
      <c r="G3026" s="339"/>
    </row>
    <row r="3027" spans="1:7" ht="25.5">
      <c r="A3027" s="324" t="s">
        <v>5255</v>
      </c>
      <c r="B3027" s="325"/>
      <c r="C3027" s="324" t="s">
        <v>5256</v>
      </c>
      <c r="D3027" s="327" t="s">
        <v>4</v>
      </c>
      <c r="E3027" s="329">
        <v>561.20000000000005</v>
      </c>
      <c r="F3027" s="329">
        <v>466.8</v>
      </c>
      <c r="G3027" s="329">
        <v>1028</v>
      </c>
    </row>
    <row r="3028" spans="1:7" ht="25.5">
      <c r="A3028" s="324" t="s">
        <v>5257</v>
      </c>
      <c r="B3028" s="325"/>
      <c r="C3028" s="324" t="s">
        <v>5258</v>
      </c>
      <c r="D3028" s="327" t="s">
        <v>4</v>
      </c>
      <c r="E3028" s="329">
        <v>585.26</v>
      </c>
      <c r="F3028" s="329">
        <v>466.8</v>
      </c>
      <c r="G3028" s="329">
        <v>1052.06</v>
      </c>
    </row>
    <row r="3029" spans="1:7" ht="25.5">
      <c r="A3029" s="324" t="s">
        <v>5259</v>
      </c>
      <c r="B3029" s="325"/>
      <c r="C3029" s="324" t="s">
        <v>5260</v>
      </c>
      <c r="D3029" s="327" t="s">
        <v>4</v>
      </c>
      <c r="E3029" s="329">
        <v>1697.28</v>
      </c>
      <c r="F3029" s="329">
        <v>818.38</v>
      </c>
      <c r="G3029" s="329">
        <v>2515.66</v>
      </c>
    </row>
    <row r="3030" spans="1:7" ht="25.5">
      <c r="A3030" s="324" t="s">
        <v>5261</v>
      </c>
      <c r="B3030" s="325"/>
      <c r="C3030" s="324" t="s">
        <v>5262</v>
      </c>
      <c r="D3030" s="327" t="s">
        <v>4</v>
      </c>
      <c r="E3030" s="329">
        <v>1780.8</v>
      </c>
      <c r="F3030" s="329">
        <v>818.38</v>
      </c>
      <c r="G3030" s="329">
        <v>2599.1799999999998</v>
      </c>
    </row>
    <row r="3031" spans="1:7" ht="25.5">
      <c r="A3031" s="324" t="s">
        <v>5263</v>
      </c>
      <c r="B3031" s="325"/>
      <c r="C3031" s="324" t="s">
        <v>5264</v>
      </c>
      <c r="D3031" s="327" t="s">
        <v>4</v>
      </c>
      <c r="E3031" s="329">
        <v>1981.22</v>
      </c>
      <c r="F3031" s="329">
        <v>818.38</v>
      </c>
      <c r="G3031" s="329">
        <v>2799.6</v>
      </c>
    </row>
    <row r="3032" spans="1:7" ht="25.5">
      <c r="A3032" s="324" t="s">
        <v>5265</v>
      </c>
      <c r="B3032" s="325"/>
      <c r="C3032" s="324" t="s">
        <v>5266</v>
      </c>
      <c r="D3032" s="327" t="s">
        <v>4</v>
      </c>
      <c r="E3032" s="329">
        <v>2139.42</v>
      </c>
      <c r="F3032" s="329">
        <v>818.38</v>
      </c>
      <c r="G3032" s="329">
        <v>2957.8</v>
      </c>
    </row>
    <row r="3033" spans="1:7">
      <c r="A3033" s="330" t="s">
        <v>5267</v>
      </c>
      <c r="B3033" s="331" t="s">
        <v>5268</v>
      </c>
      <c r="C3033" s="330"/>
      <c r="D3033" s="332"/>
      <c r="E3033" s="333"/>
      <c r="F3033" s="333"/>
      <c r="G3033" s="333"/>
    </row>
    <row r="3034" spans="1:7" ht="25.5">
      <c r="A3034" s="324" t="s">
        <v>5269</v>
      </c>
      <c r="B3034" s="325"/>
      <c r="C3034" s="324" t="s">
        <v>5270</v>
      </c>
      <c r="D3034" s="327" t="s">
        <v>4</v>
      </c>
      <c r="E3034" s="329">
        <v>1242.9100000000001</v>
      </c>
      <c r="F3034" s="329">
        <v>591.84</v>
      </c>
      <c r="G3034" s="329">
        <v>1834.75</v>
      </c>
    </row>
    <row r="3035" spans="1:7" ht="25.5">
      <c r="A3035" s="324" t="s">
        <v>5271</v>
      </c>
      <c r="B3035" s="325"/>
      <c r="C3035" s="324" t="s">
        <v>5272</v>
      </c>
      <c r="D3035" s="327" t="s">
        <v>4</v>
      </c>
      <c r="E3035" s="329">
        <v>3186.31</v>
      </c>
      <c r="F3035" s="329">
        <v>1272.8399999999999</v>
      </c>
      <c r="G3035" s="329">
        <v>4459.1499999999996</v>
      </c>
    </row>
    <row r="3036" spans="1:7" ht="25.5">
      <c r="A3036" s="324" t="s">
        <v>5273</v>
      </c>
      <c r="B3036" s="325"/>
      <c r="C3036" s="324" t="s">
        <v>5274</v>
      </c>
      <c r="D3036" s="327" t="s">
        <v>4</v>
      </c>
      <c r="E3036" s="329">
        <v>5429.77</v>
      </c>
      <c r="F3036" s="329">
        <v>1678.02</v>
      </c>
      <c r="G3036" s="329">
        <v>7107.79</v>
      </c>
    </row>
    <row r="3037" spans="1:7" ht="25.5">
      <c r="A3037" s="324" t="s">
        <v>5275</v>
      </c>
      <c r="B3037" s="325"/>
      <c r="C3037" s="324" t="s">
        <v>5276</v>
      </c>
      <c r="D3037" s="327" t="s">
        <v>4</v>
      </c>
      <c r="E3037" s="329">
        <v>7661.73</v>
      </c>
      <c r="F3037" s="329">
        <v>2034.68</v>
      </c>
      <c r="G3037" s="329">
        <v>9696.41</v>
      </c>
    </row>
    <row r="3038" spans="1:7">
      <c r="A3038" s="324" t="s">
        <v>5277</v>
      </c>
      <c r="B3038" s="325"/>
      <c r="C3038" s="324" t="s">
        <v>5278</v>
      </c>
      <c r="D3038" s="327" t="s">
        <v>4</v>
      </c>
      <c r="E3038" s="329">
        <v>394.39</v>
      </c>
      <c r="F3038" s="329">
        <v>403.66</v>
      </c>
      <c r="G3038" s="329">
        <v>798.05</v>
      </c>
    </row>
    <row r="3039" spans="1:7">
      <c r="A3039" s="330" t="s">
        <v>5279</v>
      </c>
      <c r="B3039" s="331" t="s">
        <v>5280</v>
      </c>
      <c r="C3039" s="330"/>
      <c r="D3039" s="332"/>
      <c r="E3039" s="333"/>
      <c r="F3039" s="333"/>
      <c r="G3039" s="333"/>
    </row>
    <row r="3040" spans="1:7" ht="25.5">
      <c r="A3040" s="324" t="s">
        <v>5281</v>
      </c>
      <c r="B3040" s="325"/>
      <c r="C3040" s="324" t="s">
        <v>5282</v>
      </c>
      <c r="D3040" s="327" t="s">
        <v>4</v>
      </c>
      <c r="E3040" s="329">
        <v>2063.39</v>
      </c>
      <c r="F3040" s="329">
        <v>28.75</v>
      </c>
      <c r="G3040" s="329">
        <v>2092.14</v>
      </c>
    </row>
    <row r="3041" spans="1:7" ht="25.5">
      <c r="A3041" s="324" t="s">
        <v>5283</v>
      </c>
      <c r="B3041" s="325"/>
      <c r="C3041" s="324" t="s">
        <v>5284</v>
      </c>
      <c r="D3041" s="327" t="s">
        <v>4</v>
      </c>
      <c r="E3041" s="329">
        <v>3195.4</v>
      </c>
      <c r="F3041" s="329">
        <v>28.75</v>
      </c>
      <c r="G3041" s="329">
        <v>3224.15</v>
      </c>
    </row>
    <row r="3042" spans="1:7">
      <c r="A3042" s="324" t="s">
        <v>5285</v>
      </c>
      <c r="B3042" s="325"/>
      <c r="C3042" s="324" t="s">
        <v>5286</v>
      </c>
      <c r="D3042" s="327" t="s">
        <v>4</v>
      </c>
      <c r="E3042" s="329">
        <v>414.32</v>
      </c>
      <c r="F3042" s="329">
        <v>46.01</v>
      </c>
      <c r="G3042" s="329">
        <v>460.33</v>
      </c>
    </row>
    <row r="3043" spans="1:7" ht="25.5">
      <c r="A3043" s="324" t="s">
        <v>5287</v>
      </c>
      <c r="B3043" s="325"/>
      <c r="C3043" s="324" t="s">
        <v>5288</v>
      </c>
      <c r="D3043" s="327" t="s">
        <v>4</v>
      </c>
      <c r="E3043" s="329">
        <v>693.01</v>
      </c>
      <c r="F3043" s="329">
        <v>46.01</v>
      </c>
      <c r="G3043" s="329">
        <v>739.02</v>
      </c>
    </row>
    <row r="3044" spans="1:7">
      <c r="A3044" s="324" t="s">
        <v>5289</v>
      </c>
      <c r="B3044" s="325"/>
      <c r="C3044" s="324" t="s">
        <v>5290</v>
      </c>
      <c r="D3044" s="327" t="s">
        <v>4</v>
      </c>
      <c r="E3044" s="329">
        <v>1205.22</v>
      </c>
      <c r="F3044" s="329">
        <v>28.75</v>
      </c>
      <c r="G3044" s="329">
        <v>1233.97</v>
      </c>
    </row>
    <row r="3045" spans="1:7">
      <c r="A3045" s="330" t="s">
        <v>5291</v>
      </c>
      <c r="B3045" s="331" t="s">
        <v>5292</v>
      </c>
      <c r="C3045" s="330"/>
      <c r="D3045" s="332"/>
      <c r="E3045" s="333"/>
      <c r="F3045" s="333"/>
      <c r="G3045" s="333"/>
    </row>
    <row r="3046" spans="1:7">
      <c r="A3046" s="324" t="s">
        <v>5293</v>
      </c>
      <c r="B3046" s="325"/>
      <c r="C3046" s="324" t="s">
        <v>5294</v>
      </c>
      <c r="D3046" s="327" t="s">
        <v>4</v>
      </c>
      <c r="E3046" s="329">
        <v>742.75</v>
      </c>
      <c r="F3046" s="329">
        <v>0</v>
      </c>
      <c r="G3046" s="329">
        <v>742.75</v>
      </c>
    </row>
    <row r="3047" spans="1:7">
      <c r="A3047" s="334" t="s">
        <v>5295</v>
      </c>
      <c r="B3047" s="334" t="s">
        <v>5296</v>
      </c>
      <c r="C3047" s="335"/>
      <c r="D3047" s="336"/>
      <c r="E3047" s="337"/>
      <c r="F3047" s="337"/>
      <c r="G3047" s="337"/>
    </row>
    <row r="3048" spans="1:7">
      <c r="A3048" s="315" t="s">
        <v>5297</v>
      </c>
      <c r="B3048" s="315" t="s">
        <v>7288</v>
      </c>
      <c r="C3048" s="316"/>
      <c r="D3048" s="338"/>
      <c r="E3048" s="339"/>
      <c r="F3048" s="339"/>
      <c r="G3048" s="339"/>
    </row>
    <row r="3049" spans="1:7" ht="25.5">
      <c r="A3049" s="324" t="s">
        <v>5298</v>
      </c>
      <c r="B3049" s="325"/>
      <c r="C3049" s="324" t="s">
        <v>5299</v>
      </c>
      <c r="D3049" s="327" t="s">
        <v>47</v>
      </c>
      <c r="E3049" s="329">
        <v>3.47</v>
      </c>
      <c r="F3049" s="329">
        <v>19.18</v>
      </c>
      <c r="G3049" s="329">
        <v>22.65</v>
      </c>
    </row>
    <row r="3050" spans="1:7" ht="25.5">
      <c r="A3050" s="324" t="s">
        <v>5300</v>
      </c>
      <c r="B3050" s="325"/>
      <c r="C3050" s="324" t="s">
        <v>5301</v>
      </c>
      <c r="D3050" s="327" t="s">
        <v>47</v>
      </c>
      <c r="E3050" s="329">
        <v>4.1900000000000004</v>
      </c>
      <c r="F3050" s="329">
        <v>19.18</v>
      </c>
      <c r="G3050" s="329">
        <v>23.37</v>
      </c>
    </row>
    <row r="3051" spans="1:7" ht="25.5">
      <c r="A3051" s="324" t="s">
        <v>5302</v>
      </c>
      <c r="B3051" s="325"/>
      <c r="C3051" s="324" t="s">
        <v>5303</v>
      </c>
      <c r="D3051" s="327" t="s">
        <v>47</v>
      </c>
      <c r="E3051" s="329">
        <v>9.58</v>
      </c>
      <c r="F3051" s="329">
        <v>19.18</v>
      </c>
      <c r="G3051" s="329">
        <v>28.76</v>
      </c>
    </row>
    <row r="3052" spans="1:7" ht="25.5">
      <c r="A3052" s="324" t="s">
        <v>5304</v>
      </c>
      <c r="B3052" s="325"/>
      <c r="C3052" s="324" t="s">
        <v>5305</v>
      </c>
      <c r="D3052" s="327" t="s">
        <v>47</v>
      </c>
      <c r="E3052" s="329">
        <v>12.99</v>
      </c>
      <c r="F3052" s="329">
        <v>19.18</v>
      </c>
      <c r="G3052" s="329">
        <v>32.17</v>
      </c>
    </row>
    <row r="3053" spans="1:7" ht="25.5">
      <c r="A3053" s="324" t="s">
        <v>5306</v>
      </c>
      <c r="B3053" s="325"/>
      <c r="C3053" s="324" t="s">
        <v>5307</v>
      </c>
      <c r="D3053" s="327" t="s">
        <v>47</v>
      </c>
      <c r="E3053" s="329">
        <v>14.08</v>
      </c>
      <c r="F3053" s="329">
        <v>23.01</v>
      </c>
      <c r="G3053" s="329">
        <v>37.090000000000003</v>
      </c>
    </row>
    <row r="3054" spans="1:7" ht="25.5">
      <c r="A3054" s="324" t="s">
        <v>5308</v>
      </c>
      <c r="B3054" s="325"/>
      <c r="C3054" s="324" t="s">
        <v>5309</v>
      </c>
      <c r="D3054" s="327" t="s">
        <v>47</v>
      </c>
      <c r="E3054" s="329">
        <v>25.1</v>
      </c>
      <c r="F3054" s="329">
        <v>26.84</v>
      </c>
      <c r="G3054" s="329">
        <v>51.94</v>
      </c>
    </row>
    <row r="3055" spans="1:7" ht="25.5">
      <c r="A3055" s="324" t="s">
        <v>5310</v>
      </c>
      <c r="B3055" s="325"/>
      <c r="C3055" s="324" t="s">
        <v>5311</v>
      </c>
      <c r="D3055" s="327" t="s">
        <v>47</v>
      </c>
      <c r="E3055" s="329">
        <v>33.94</v>
      </c>
      <c r="F3055" s="329">
        <v>34.51</v>
      </c>
      <c r="G3055" s="329">
        <v>68.45</v>
      </c>
    </row>
    <row r="3056" spans="1:7" ht="25.5">
      <c r="A3056" s="324" t="s">
        <v>5312</v>
      </c>
      <c r="B3056" s="325"/>
      <c r="C3056" s="324" t="s">
        <v>5313</v>
      </c>
      <c r="D3056" s="327" t="s">
        <v>47</v>
      </c>
      <c r="E3056" s="329">
        <v>41.62</v>
      </c>
      <c r="F3056" s="329">
        <v>38.340000000000003</v>
      </c>
      <c r="G3056" s="329">
        <v>79.959999999999994</v>
      </c>
    </row>
    <row r="3057" spans="1:7" ht="25.5">
      <c r="A3057" s="324" t="s">
        <v>5314</v>
      </c>
      <c r="B3057" s="325"/>
      <c r="C3057" s="324" t="s">
        <v>5315</v>
      </c>
      <c r="D3057" s="327" t="s">
        <v>47</v>
      </c>
      <c r="E3057" s="329">
        <v>77.739999999999995</v>
      </c>
      <c r="F3057" s="329">
        <v>42.17</v>
      </c>
      <c r="G3057" s="329">
        <v>119.91</v>
      </c>
    </row>
    <row r="3058" spans="1:7">
      <c r="A3058" s="330" t="s">
        <v>5316</v>
      </c>
      <c r="B3058" s="331" t="s">
        <v>7289</v>
      </c>
      <c r="C3058" s="330"/>
      <c r="D3058" s="332"/>
      <c r="E3058" s="333"/>
      <c r="F3058" s="333"/>
      <c r="G3058" s="333"/>
    </row>
    <row r="3059" spans="1:7" ht="38.25">
      <c r="A3059" s="324" t="s">
        <v>5317</v>
      </c>
      <c r="B3059" s="325"/>
      <c r="C3059" s="324" t="s">
        <v>5318</v>
      </c>
      <c r="D3059" s="327" t="s">
        <v>47</v>
      </c>
      <c r="E3059" s="329">
        <v>7.14</v>
      </c>
      <c r="F3059" s="329">
        <v>19.18</v>
      </c>
      <c r="G3059" s="329">
        <v>26.32</v>
      </c>
    </row>
    <row r="3060" spans="1:7" ht="38.25">
      <c r="A3060" s="324" t="s">
        <v>5319</v>
      </c>
      <c r="B3060" s="325"/>
      <c r="C3060" s="324" t="s">
        <v>5320</v>
      </c>
      <c r="D3060" s="327" t="s">
        <v>47</v>
      </c>
      <c r="E3060" s="329">
        <v>9.8800000000000008</v>
      </c>
      <c r="F3060" s="329">
        <v>23.01</v>
      </c>
      <c r="G3060" s="329">
        <v>32.89</v>
      </c>
    </row>
    <row r="3061" spans="1:7" ht="38.25">
      <c r="A3061" s="324" t="s">
        <v>5321</v>
      </c>
      <c r="B3061" s="325"/>
      <c r="C3061" s="324" t="s">
        <v>5322</v>
      </c>
      <c r="D3061" s="327" t="s">
        <v>47</v>
      </c>
      <c r="E3061" s="329">
        <v>16.260000000000002</v>
      </c>
      <c r="F3061" s="329">
        <v>34.51</v>
      </c>
      <c r="G3061" s="329">
        <v>50.77</v>
      </c>
    </row>
    <row r="3062" spans="1:7" ht="38.25">
      <c r="A3062" s="324" t="s">
        <v>5323</v>
      </c>
      <c r="B3062" s="325"/>
      <c r="C3062" s="324" t="s">
        <v>5324</v>
      </c>
      <c r="D3062" s="327" t="s">
        <v>47</v>
      </c>
      <c r="E3062" s="329">
        <v>15.44</v>
      </c>
      <c r="F3062" s="329">
        <v>42.17</v>
      </c>
      <c r="G3062" s="329">
        <v>57.61</v>
      </c>
    </row>
    <row r="3063" spans="1:7">
      <c r="A3063" s="330" t="s">
        <v>5325</v>
      </c>
      <c r="B3063" s="331" t="s">
        <v>7290</v>
      </c>
      <c r="C3063" s="330"/>
      <c r="D3063" s="332"/>
      <c r="E3063" s="333"/>
      <c r="F3063" s="333"/>
      <c r="G3063" s="333"/>
    </row>
    <row r="3064" spans="1:7" ht="38.25">
      <c r="A3064" s="324" t="s">
        <v>5326</v>
      </c>
      <c r="B3064" s="325"/>
      <c r="C3064" s="324" t="s">
        <v>5327</v>
      </c>
      <c r="D3064" s="327" t="s">
        <v>47</v>
      </c>
      <c r="E3064" s="329">
        <v>15.55</v>
      </c>
      <c r="F3064" s="329">
        <v>23.01</v>
      </c>
      <c r="G3064" s="329">
        <v>38.56</v>
      </c>
    </row>
    <row r="3065" spans="1:7" ht="38.25">
      <c r="A3065" s="324" t="s">
        <v>5328</v>
      </c>
      <c r="B3065" s="325"/>
      <c r="C3065" s="324" t="s">
        <v>5329</v>
      </c>
      <c r="D3065" s="327" t="s">
        <v>47</v>
      </c>
      <c r="E3065" s="329">
        <v>21.47</v>
      </c>
      <c r="F3065" s="329">
        <v>34.51</v>
      </c>
      <c r="G3065" s="329">
        <v>55.98</v>
      </c>
    </row>
    <row r="3066" spans="1:7" ht="38.25">
      <c r="A3066" s="324" t="s">
        <v>5330</v>
      </c>
      <c r="B3066" s="325"/>
      <c r="C3066" s="324" t="s">
        <v>5331</v>
      </c>
      <c r="D3066" s="327" t="s">
        <v>47</v>
      </c>
      <c r="E3066" s="329">
        <v>30.86</v>
      </c>
      <c r="F3066" s="329">
        <v>42.17</v>
      </c>
      <c r="G3066" s="329">
        <v>73.03</v>
      </c>
    </row>
    <row r="3067" spans="1:7" ht="38.25">
      <c r="A3067" s="324" t="s">
        <v>5332</v>
      </c>
      <c r="B3067" s="325"/>
      <c r="C3067" s="324" t="s">
        <v>5333</v>
      </c>
      <c r="D3067" s="327" t="s">
        <v>47</v>
      </c>
      <c r="E3067" s="329">
        <v>68.94</v>
      </c>
      <c r="F3067" s="329">
        <v>42.17</v>
      </c>
      <c r="G3067" s="329">
        <v>111.11</v>
      </c>
    </row>
    <row r="3068" spans="1:7" ht="38.25">
      <c r="A3068" s="324" t="s">
        <v>5334</v>
      </c>
      <c r="B3068" s="325"/>
      <c r="C3068" s="324" t="s">
        <v>5335</v>
      </c>
      <c r="D3068" s="327" t="s">
        <v>47</v>
      </c>
      <c r="E3068" s="329">
        <v>12.87</v>
      </c>
      <c r="F3068" s="329">
        <v>19.18</v>
      </c>
      <c r="G3068" s="329">
        <v>32.049999999999997</v>
      </c>
    </row>
    <row r="3069" spans="1:7" ht="25.5">
      <c r="A3069" s="330" t="s">
        <v>5336</v>
      </c>
      <c r="B3069" s="331" t="s">
        <v>13804</v>
      </c>
      <c r="C3069" s="330"/>
      <c r="D3069" s="332"/>
      <c r="E3069" s="333"/>
      <c r="F3069" s="333"/>
      <c r="G3069" s="333"/>
    </row>
    <row r="3070" spans="1:7" ht="25.5">
      <c r="A3070" s="324" t="s">
        <v>5337</v>
      </c>
      <c r="B3070" s="325"/>
      <c r="C3070" s="324" t="s">
        <v>5338</v>
      </c>
      <c r="D3070" s="327" t="s">
        <v>47</v>
      </c>
      <c r="E3070" s="329">
        <v>12.52</v>
      </c>
      <c r="F3070" s="329">
        <v>13.49</v>
      </c>
      <c r="G3070" s="329">
        <v>26.01</v>
      </c>
    </row>
    <row r="3071" spans="1:7" ht="25.5">
      <c r="A3071" s="324" t="s">
        <v>5339</v>
      </c>
      <c r="B3071" s="325"/>
      <c r="C3071" s="324" t="s">
        <v>5340</v>
      </c>
      <c r="D3071" s="327" t="s">
        <v>47</v>
      </c>
      <c r="E3071" s="329">
        <v>26.08</v>
      </c>
      <c r="F3071" s="329">
        <v>13.49</v>
      </c>
      <c r="G3071" s="329">
        <v>39.57</v>
      </c>
    </row>
    <row r="3072" spans="1:7" ht="25.5">
      <c r="A3072" s="324" t="s">
        <v>5341</v>
      </c>
      <c r="B3072" s="325"/>
      <c r="C3072" s="324" t="s">
        <v>5342</v>
      </c>
      <c r="D3072" s="327" t="s">
        <v>47</v>
      </c>
      <c r="E3072" s="329">
        <v>47.34</v>
      </c>
      <c r="F3072" s="329">
        <v>13.49</v>
      </c>
      <c r="G3072" s="329">
        <v>60.83</v>
      </c>
    </row>
    <row r="3073" spans="1:7" ht="25.5">
      <c r="A3073" s="324" t="s">
        <v>5343</v>
      </c>
      <c r="B3073" s="325"/>
      <c r="C3073" s="324" t="s">
        <v>5344</v>
      </c>
      <c r="D3073" s="327" t="s">
        <v>47</v>
      </c>
      <c r="E3073" s="329">
        <v>58.67</v>
      </c>
      <c r="F3073" s="329">
        <v>13.49</v>
      </c>
      <c r="G3073" s="329">
        <v>72.16</v>
      </c>
    </row>
    <row r="3074" spans="1:7" ht="25.5">
      <c r="A3074" s="324" t="s">
        <v>5345</v>
      </c>
      <c r="B3074" s="325"/>
      <c r="C3074" s="324" t="s">
        <v>5346</v>
      </c>
      <c r="D3074" s="327" t="s">
        <v>47</v>
      </c>
      <c r="E3074" s="329">
        <v>123.6</v>
      </c>
      <c r="F3074" s="329">
        <v>13.49</v>
      </c>
      <c r="G3074" s="329">
        <v>137.09</v>
      </c>
    </row>
    <row r="3075" spans="1:7" ht="25.5">
      <c r="A3075" s="324" t="s">
        <v>5347</v>
      </c>
      <c r="B3075" s="325"/>
      <c r="C3075" s="324" t="s">
        <v>5348</v>
      </c>
      <c r="D3075" s="327" t="s">
        <v>47</v>
      </c>
      <c r="E3075" s="329">
        <v>188.38</v>
      </c>
      <c r="F3075" s="329">
        <v>26.98</v>
      </c>
      <c r="G3075" s="329">
        <v>215.36</v>
      </c>
    </row>
    <row r="3076" spans="1:7" ht="25.5">
      <c r="A3076" s="324" t="s">
        <v>5349</v>
      </c>
      <c r="B3076" s="325"/>
      <c r="C3076" s="324" t="s">
        <v>5350</v>
      </c>
      <c r="D3076" s="327" t="s">
        <v>47</v>
      </c>
      <c r="E3076" s="329">
        <v>305.7</v>
      </c>
      <c r="F3076" s="329">
        <v>26.98</v>
      </c>
      <c r="G3076" s="329">
        <v>332.68</v>
      </c>
    </row>
    <row r="3077" spans="1:7" ht="25.5">
      <c r="A3077" s="324" t="s">
        <v>5351</v>
      </c>
      <c r="B3077" s="325"/>
      <c r="C3077" s="324" t="s">
        <v>5352</v>
      </c>
      <c r="D3077" s="327" t="s">
        <v>47</v>
      </c>
      <c r="E3077" s="329">
        <v>411.25</v>
      </c>
      <c r="F3077" s="329">
        <v>26.98</v>
      </c>
      <c r="G3077" s="329">
        <v>438.23</v>
      </c>
    </row>
    <row r="3078" spans="1:7">
      <c r="A3078" s="330" t="s">
        <v>5353</v>
      </c>
      <c r="B3078" s="331" t="s">
        <v>7291</v>
      </c>
      <c r="C3078" s="330"/>
      <c r="D3078" s="332"/>
      <c r="E3078" s="333"/>
      <c r="F3078" s="333"/>
      <c r="G3078" s="333"/>
    </row>
    <row r="3079" spans="1:7" ht="25.5">
      <c r="A3079" s="324" t="s">
        <v>5354</v>
      </c>
      <c r="B3079" s="325"/>
      <c r="C3079" s="324" t="s">
        <v>5355</v>
      </c>
      <c r="D3079" s="327" t="s">
        <v>47</v>
      </c>
      <c r="E3079" s="329">
        <v>16.07</v>
      </c>
      <c r="F3079" s="329">
        <v>13.49</v>
      </c>
      <c r="G3079" s="329">
        <v>29.56</v>
      </c>
    </row>
    <row r="3080" spans="1:7" ht="25.5">
      <c r="A3080" s="324" t="s">
        <v>5356</v>
      </c>
      <c r="B3080" s="325"/>
      <c r="C3080" s="324" t="s">
        <v>5357</v>
      </c>
      <c r="D3080" s="327" t="s">
        <v>47</v>
      </c>
      <c r="E3080" s="329">
        <v>34.479999999999997</v>
      </c>
      <c r="F3080" s="329">
        <v>13.49</v>
      </c>
      <c r="G3080" s="329">
        <v>47.97</v>
      </c>
    </row>
    <row r="3081" spans="1:7" ht="25.5">
      <c r="A3081" s="324" t="s">
        <v>5358</v>
      </c>
      <c r="B3081" s="325"/>
      <c r="C3081" s="324" t="s">
        <v>5359</v>
      </c>
      <c r="D3081" s="327" t="s">
        <v>47</v>
      </c>
      <c r="E3081" s="329">
        <v>55.7</v>
      </c>
      <c r="F3081" s="329">
        <v>26.98</v>
      </c>
      <c r="G3081" s="329">
        <v>82.68</v>
      </c>
    </row>
    <row r="3082" spans="1:7" ht="25.5">
      <c r="A3082" s="324" t="s">
        <v>5360</v>
      </c>
      <c r="B3082" s="325"/>
      <c r="C3082" s="324" t="s">
        <v>5361</v>
      </c>
      <c r="D3082" s="327" t="s">
        <v>47</v>
      </c>
      <c r="E3082" s="329">
        <v>90.26</v>
      </c>
      <c r="F3082" s="329">
        <v>26.98</v>
      </c>
      <c r="G3082" s="329">
        <v>117.24</v>
      </c>
    </row>
    <row r="3083" spans="1:7" ht="25.5">
      <c r="A3083" s="324" t="s">
        <v>5362</v>
      </c>
      <c r="B3083" s="325"/>
      <c r="C3083" s="324" t="s">
        <v>5363</v>
      </c>
      <c r="D3083" s="327" t="s">
        <v>47</v>
      </c>
      <c r="E3083" s="329">
        <v>147.44</v>
      </c>
      <c r="F3083" s="329">
        <v>26.98</v>
      </c>
      <c r="G3083" s="329">
        <v>174.42</v>
      </c>
    </row>
    <row r="3084" spans="1:7" ht="25.5">
      <c r="A3084" s="324" t="s">
        <v>5364</v>
      </c>
      <c r="B3084" s="325"/>
      <c r="C3084" s="324" t="s">
        <v>5365</v>
      </c>
      <c r="D3084" s="327" t="s">
        <v>47</v>
      </c>
      <c r="E3084" s="329">
        <v>255.01</v>
      </c>
      <c r="F3084" s="329">
        <v>26.98</v>
      </c>
      <c r="G3084" s="329">
        <v>281.99</v>
      </c>
    </row>
    <row r="3085" spans="1:7" ht="25.5">
      <c r="A3085" s="330" t="s">
        <v>5366</v>
      </c>
      <c r="B3085" s="331" t="s">
        <v>7292</v>
      </c>
      <c r="C3085" s="330"/>
      <c r="D3085" s="332"/>
      <c r="E3085" s="333"/>
      <c r="F3085" s="333"/>
      <c r="G3085" s="333"/>
    </row>
    <row r="3086" spans="1:7" ht="25.5">
      <c r="A3086" s="324" t="s">
        <v>5367</v>
      </c>
      <c r="B3086" s="325"/>
      <c r="C3086" s="324" t="s">
        <v>7293</v>
      </c>
      <c r="D3086" s="327" t="s">
        <v>47</v>
      </c>
      <c r="E3086" s="329">
        <v>21.17</v>
      </c>
      <c r="F3086" s="329">
        <v>38.340000000000003</v>
      </c>
      <c r="G3086" s="329">
        <v>59.51</v>
      </c>
    </row>
    <row r="3087" spans="1:7" ht="25.5">
      <c r="A3087" s="324" t="s">
        <v>5368</v>
      </c>
      <c r="B3087" s="325"/>
      <c r="C3087" s="324" t="s">
        <v>7294</v>
      </c>
      <c r="D3087" s="327" t="s">
        <v>47</v>
      </c>
      <c r="E3087" s="329">
        <v>25.14</v>
      </c>
      <c r="F3087" s="329">
        <v>42.17</v>
      </c>
      <c r="G3087" s="329">
        <v>67.31</v>
      </c>
    </row>
    <row r="3088" spans="1:7">
      <c r="A3088" s="324" t="s">
        <v>5369</v>
      </c>
      <c r="B3088" s="325"/>
      <c r="C3088" s="324" t="s">
        <v>7295</v>
      </c>
      <c r="D3088" s="327" t="s">
        <v>47</v>
      </c>
      <c r="E3088" s="329">
        <v>34</v>
      </c>
      <c r="F3088" s="329">
        <v>49.84</v>
      </c>
      <c r="G3088" s="329">
        <v>83.84</v>
      </c>
    </row>
    <row r="3089" spans="1:7" ht="25.5">
      <c r="A3089" s="324" t="s">
        <v>5370</v>
      </c>
      <c r="B3089" s="325"/>
      <c r="C3089" s="324" t="s">
        <v>7296</v>
      </c>
      <c r="D3089" s="327" t="s">
        <v>47</v>
      </c>
      <c r="E3089" s="329">
        <v>43.66</v>
      </c>
      <c r="F3089" s="329">
        <v>53.67</v>
      </c>
      <c r="G3089" s="329">
        <v>97.33</v>
      </c>
    </row>
    <row r="3090" spans="1:7" ht="25.5">
      <c r="A3090" s="324" t="s">
        <v>5371</v>
      </c>
      <c r="B3090" s="325"/>
      <c r="C3090" s="324" t="s">
        <v>7297</v>
      </c>
      <c r="D3090" s="327" t="s">
        <v>47</v>
      </c>
      <c r="E3090" s="329">
        <v>47.39</v>
      </c>
      <c r="F3090" s="329">
        <v>61.35</v>
      </c>
      <c r="G3090" s="329">
        <v>108.74</v>
      </c>
    </row>
    <row r="3091" spans="1:7">
      <c r="A3091" s="324" t="s">
        <v>5372</v>
      </c>
      <c r="B3091" s="325"/>
      <c r="C3091" s="324" t="s">
        <v>7298</v>
      </c>
      <c r="D3091" s="327" t="s">
        <v>47</v>
      </c>
      <c r="E3091" s="329">
        <v>65.010000000000005</v>
      </c>
      <c r="F3091" s="329">
        <v>69.010000000000005</v>
      </c>
      <c r="G3091" s="329">
        <v>134.02000000000001</v>
      </c>
    </row>
    <row r="3092" spans="1:7" ht="25.5">
      <c r="A3092" s="324" t="s">
        <v>5373</v>
      </c>
      <c r="B3092" s="325"/>
      <c r="C3092" s="324" t="s">
        <v>7299</v>
      </c>
      <c r="D3092" s="327" t="s">
        <v>47</v>
      </c>
      <c r="E3092" s="329">
        <v>84.63</v>
      </c>
      <c r="F3092" s="329">
        <v>76.680000000000007</v>
      </c>
      <c r="G3092" s="329">
        <v>161.31</v>
      </c>
    </row>
    <row r="3093" spans="1:7">
      <c r="A3093" s="324" t="s">
        <v>5374</v>
      </c>
      <c r="B3093" s="325"/>
      <c r="C3093" s="324" t="s">
        <v>7300</v>
      </c>
      <c r="D3093" s="327" t="s">
        <v>47</v>
      </c>
      <c r="E3093" s="329">
        <v>96.65</v>
      </c>
      <c r="F3093" s="329">
        <v>86.27</v>
      </c>
      <c r="G3093" s="329">
        <v>182.92</v>
      </c>
    </row>
    <row r="3094" spans="1:7">
      <c r="A3094" s="324" t="s">
        <v>5375</v>
      </c>
      <c r="B3094" s="325"/>
      <c r="C3094" s="324" t="s">
        <v>7301</v>
      </c>
      <c r="D3094" s="327" t="s">
        <v>47</v>
      </c>
      <c r="E3094" s="329">
        <v>140.41999999999999</v>
      </c>
      <c r="F3094" s="329">
        <v>95.86</v>
      </c>
      <c r="G3094" s="329">
        <v>236.28</v>
      </c>
    </row>
    <row r="3095" spans="1:7">
      <c r="A3095" s="324" t="s">
        <v>5376</v>
      </c>
      <c r="B3095" s="325"/>
      <c r="C3095" s="324" t="s">
        <v>7302</v>
      </c>
      <c r="D3095" s="327" t="s">
        <v>47</v>
      </c>
      <c r="E3095" s="329">
        <v>238.03</v>
      </c>
      <c r="F3095" s="329">
        <v>105.43</v>
      </c>
      <c r="G3095" s="329">
        <v>343.46</v>
      </c>
    </row>
    <row r="3096" spans="1:7" ht="25.5">
      <c r="A3096" s="330" t="s">
        <v>5377</v>
      </c>
      <c r="B3096" s="331" t="s">
        <v>7303</v>
      </c>
      <c r="C3096" s="330"/>
      <c r="D3096" s="332"/>
      <c r="E3096" s="333"/>
      <c r="F3096" s="333"/>
      <c r="G3096" s="333"/>
    </row>
    <row r="3097" spans="1:7" ht="25.5">
      <c r="A3097" s="324" t="s">
        <v>5378</v>
      </c>
      <c r="B3097" s="325"/>
      <c r="C3097" s="324" t="s">
        <v>7304</v>
      </c>
      <c r="D3097" s="327" t="s">
        <v>47</v>
      </c>
      <c r="E3097" s="329">
        <v>32.26</v>
      </c>
      <c r="F3097" s="329">
        <v>38.340000000000003</v>
      </c>
      <c r="G3097" s="329">
        <v>70.599999999999994</v>
      </c>
    </row>
    <row r="3098" spans="1:7" ht="25.5">
      <c r="A3098" s="324" t="s">
        <v>5379</v>
      </c>
      <c r="B3098" s="325"/>
      <c r="C3098" s="324" t="s">
        <v>7305</v>
      </c>
      <c r="D3098" s="327" t="s">
        <v>47</v>
      </c>
      <c r="E3098" s="329">
        <v>39.25</v>
      </c>
      <c r="F3098" s="329">
        <v>42.17</v>
      </c>
      <c r="G3098" s="329">
        <v>81.42</v>
      </c>
    </row>
    <row r="3099" spans="1:7" ht="25.5">
      <c r="A3099" s="324" t="s">
        <v>5380</v>
      </c>
      <c r="B3099" s="325"/>
      <c r="C3099" s="324" t="s">
        <v>7306</v>
      </c>
      <c r="D3099" s="327" t="s">
        <v>47</v>
      </c>
      <c r="E3099" s="329">
        <v>45.17</v>
      </c>
      <c r="F3099" s="329">
        <v>49.84</v>
      </c>
      <c r="G3099" s="329">
        <v>95.01</v>
      </c>
    </row>
    <row r="3100" spans="1:7" ht="25.5">
      <c r="A3100" s="324" t="s">
        <v>5381</v>
      </c>
      <c r="B3100" s="325"/>
      <c r="C3100" s="324" t="s">
        <v>7307</v>
      </c>
      <c r="D3100" s="327" t="s">
        <v>47</v>
      </c>
      <c r="E3100" s="329">
        <v>58.61</v>
      </c>
      <c r="F3100" s="329">
        <v>53.67</v>
      </c>
      <c r="G3100" s="329">
        <v>112.28</v>
      </c>
    </row>
    <row r="3101" spans="1:7" ht="25.5">
      <c r="A3101" s="324" t="s">
        <v>5382</v>
      </c>
      <c r="B3101" s="325"/>
      <c r="C3101" s="324" t="s">
        <v>7308</v>
      </c>
      <c r="D3101" s="327" t="s">
        <v>47</v>
      </c>
      <c r="E3101" s="329">
        <v>64.59</v>
      </c>
      <c r="F3101" s="329">
        <v>61.35</v>
      </c>
      <c r="G3101" s="329">
        <v>125.94</v>
      </c>
    </row>
    <row r="3102" spans="1:7" ht="25.5">
      <c r="A3102" s="324" t="s">
        <v>5383</v>
      </c>
      <c r="B3102" s="325"/>
      <c r="C3102" s="324" t="s">
        <v>7309</v>
      </c>
      <c r="D3102" s="327" t="s">
        <v>47</v>
      </c>
      <c r="E3102" s="329">
        <v>80.97</v>
      </c>
      <c r="F3102" s="329">
        <v>69.010000000000005</v>
      </c>
      <c r="G3102" s="329">
        <v>149.97999999999999</v>
      </c>
    </row>
    <row r="3103" spans="1:7" ht="25.5">
      <c r="A3103" s="324" t="s">
        <v>5384</v>
      </c>
      <c r="B3103" s="325"/>
      <c r="C3103" s="324" t="s">
        <v>7310</v>
      </c>
      <c r="D3103" s="327" t="s">
        <v>47</v>
      </c>
      <c r="E3103" s="329">
        <v>129.9</v>
      </c>
      <c r="F3103" s="329">
        <v>76.680000000000007</v>
      </c>
      <c r="G3103" s="329">
        <v>206.58</v>
      </c>
    </row>
    <row r="3104" spans="1:7" ht="25.5">
      <c r="A3104" s="324" t="s">
        <v>5385</v>
      </c>
      <c r="B3104" s="325"/>
      <c r="C3104" s="324" t="s">
        <v>7311</v>
      </c>
      <c r="D3104" s="327" t="s">
        <v>47</v>
      </c>
      <c r="E3104" s="329">
        <v>157.27000000000001</v>
      </c>
      <c r="F3104" s="329">
        <v>86.27</v>
      </c>
      <c r="G3104" s="329">
        <v>243.54</v>
      </c>
    </row>
    <row r="3105" spans="1:7" ht="25.5">
      <c r="A3105" s="324" t="s">
        <v>5386</v>
      </c>
      <c r="B3105" s="325"/>
      <c r="C3105" s="324" t="s">
        <v>7312</v>
      </c>
      <c r="D3105" s="327" t="s">
        <v>47</v>
      </c>
      <c r="E3105" s="329">
        <v>218.81</v>
      </c>
      <c r="F3105" s="329">
        <v>95.86</v>
      </c>
      <c r="G3105" s="329">
        <v>314.67</v>
      </c>
    </row>
    <row r="3106" spans="1:7" ht="25.5">
      <c r="A3106" s="324" t="s">
        <v>5387</v>
      </c>
      <c r="B3106" s="325"/>
      <c r="C3106" s="324" t="s">
        <v>7313</v>
      </c>
      <c r="D3106" s="327" t="s">
        <v>47</v>
      </c>
      <c r="E3106" s="329">
        <v>380.92</v>
      </c>
      <c r="F3106" s="329">
        <v>105.43</v>
      </c>
      <c r="G3106" s="329">
        <v>486.35</v>
      </c>
    </row>
    <row r="3107" spans="1:7" ht="25.5">
      <c r="A3107" s="330" t="s">
        <v>5388</v>
      </c>
      <c r="B3107" s="331" t="s">
        <v>5389</v>
      </c>
      <c r="C3107" s="330"/>
      <c r="D3107" s="332"/>
      <c r="E3107" s="333"/>
      <c r="F3107" s="333"/>
      <c r="G3107" s="333"/>
    </row>
    <row r="3108" spans="1:7" ht="25.5">
      <c r="A3108" s="324" t="s">
        <v>5390</v>
      </c>
      <c r="B3108" s="325"/>
      <c r="C3108" s="324" t="s">
        <v>5391</v>
      </c>
      <c r="D3108" s="327" t="s">
        <v>4</v>
      </c>
      <c r="E3108" s="329">
        <v>44.86</v>
      </c>
      <c r="F3108" s="329">
        <v>11.5</v>
      </c>
      <c r="G3108" s="329">
        <v>56.36</v>
      </c>
    </row>
    <row r="3109" spans="1:7" ht="25.5">
      <c r="A3109" s="324" t="s">
        <v>5392</v>
      </c>
      <c r="B3109" s="325"/>
      <c r="C3109" s="324" t="s">
        <v>5393</v>
      </c>
      <c r="D3109" s="327" t="s">
        <v>4</v>
      </c>
      <c r="E3109" s="329">
        <v>59.93</v>
      </c>
      <c r="F3109" s="329">
        <v>11.5</v>
      </c>
      <c r="G3109" s="329">
        <v>71.430000000000007</v>
      </c>
    </row>
    <row r="3110" spans="1:7" ht="25.5">
      <c r="A3110" s="324" t="s">
        <v>5394</v>
      </c>
      <c r="B3110" s="325"/>
      <c r="C3110" s="324" t="s">
        <v>5395</v>
      </c>
      <c r="D3110" s="327" t="s">
        <v>4</v>
      </c>
      <c r="E3110" s="329">
        <v>73.209999999999994</v>
      </c>
      <c r="F3110" s="329">
        <v>15.33</v>
      </c>
      <c r="G3110" s="329">
        <v>88.54</v>
      </c>
    </row>
    <row r="3111" spans="1:7" ht="25.5">
      <c r="A3111" s="324" t="s">
        <v>5396</v>
      </c>
      <c r="B3111" s="325"/>
      <c r="C3111" s="324" t="s">
        <v>5397</v>
      </c>
      <c r="D3111" s="327" t="s">
        <v>4</v>
      </c>
      <c r="E3111" s="329">
        <v>123.62</v>
      </c>
      <c r="F3111" s="329">
        <v>15.33</v>
      </c>
      <c r="G3111" s="329">
        <v>138.94999999999999</v>
      </c>
    </row>
    <row r="3112" spans="1:7" ht="25.5">
      <c r="A3112" s="324" t="s">
        <v>5398</v>
      </c>
      <c r="B3112" s="325"/>
      <c r="C3112" s="324" t="s">
        <v>5399</v>
      </c>
      <c r="D3112" s="327" t="s">
        <v>4</v>
      </c>
      <c r="E3112" s="329">
        <v>61.09</v>
      </c>
      <c r="F3112" s="329">
        <v>11.5</v>
      </c>
      <c r="G3112" s="329">
        <v>72.59</v>
      </c>
    </row>
    <row r="3113" spans="1:7" ht="25.5">
      <c r="A3113" s="324" t="s">
        <v>5400</v>
      </c>
      <c r="B3113" s="325"/>
      <c r="C3113" s="324" t="s">
        <v>5401</v>
      </c>
      <c r="D3113" s="327" t="s">
        <v>4</v>
      </c>
      <c r="E3113" s="329">
        <v>78.36</v>
      </c>
      <c r="F3113" s="329">
        <v>11.5</v>
      </c>
      <c r="G3113" s="329">
        <v>89.86</v>
      </c>
    </row>
    <row r="3114" spans="1:7" ht="25.5">
      <c r="A3114" s="324" t="s">
        <v>5402</v>
      </c>
      <c r="B3114" s="325"/>
      <c r="C3114" s="324" t="s">
        <v>5403</v>
      </c>
      <c r="D3114" s="327" t="s">
        <v>4</v>
      </c>
      <c r="E3114" s="329">
        <v>107.65</v>
      </c>
      <c r="F3114" s="329">
        <v>15.33</v>
      </c>
      <c r="G3114" s="329">
        <v>122.98</v>
      </c>
    </row>
    <row r="3115" spans="1:7" ht="25.5">
      <c r="A3115" s="324" t="s">
        <v>5404</v>
      </c>
      <c r="B3115" s="325"/>
      <c r="C3115" s="324" t="s">
        <v>5405</v>
      </c>
      <c r="D3115" s="327" t="s">
        <v>4</v>
      </c>
      <c r="E3115" s="329">
        <v>182.01</v>
      </c>
      <c r="F3115" s="329">
        <v>15.33</v>
      </c>
      <c r="G3115" s="329">
        <v>197.34</v>
      </c>
    </row>
    <row r="3116" spans="1:7" ht="25.5">
      <c r="A3116" s="324" t="s">
        <v>5406</v>
      </c>
      <c r="B3116" s="325"/>
      <c r="C3116" s="324" t="s">
        <v>5407</v>
      </c>
      <c r="D3116" s="327" t="s">
        <v>4</v>
      </c>
      <c r="E3116" s="329">
        <v>41.09</v>
      </c>
      <c r="F3116" s="329">
        <v>11.5</v>
      </c>
      <c r="G3116" s="329">
        <v>52.59</v>
      </c>
    </row>
    <row r="3117" spans="1:7" ht="25.5">
      <c r="A3117" s="324" t="s">
        <v>5408</v>
      </c>
      <c r="B3117" s="325"/>
      <c r="C3117" s="324" t="s">
        <v>5409</v>
      </c>
      <c r="D3117" s="327" t="s">
        <v>4</v>
      </c>
      <c r="E3117" s="329">
        <v>50.35</v>
      </c>
      <c r="F3117" s="329">
        <v>11.5</v>
      </c>
      <c r="G3117" s="329">
        <v>61.85</v>
      </c>
    </row>
    <row r="3118" spans="1:7" ht="25.5">
      <c r="A3118" s="324" t="s">
        <v>5410</v>
      </c>
      <c r="B3118" s="325"/>
      <c r="C3118" s="324" t="s">
        <v>5411</v>
      </c>
      <c r="D3118" s="327" t="s">
        <v>4</v>
      </c>
      <c r="E3118" s="329">
        <v>56.39</v>
      </c>
      <c r="F3118" s="329">
        <v>15.33</v>
      </c>
      <c r="G3118" s="329">
        <v>71.72</v>
      </c>
    </row>
    <row r="3119" spans="1:7" ht="25.5">
      <c r="A3119" s="324" t="s">
        <v>5412</v>
      </c>
      <c r="B3119" s="325"/>
      <c r="C3119" s="324" t="s">
        <v>5413</v>
      </c>
      <c r="D3119" s="327" t="s">
        <v>4</v>
      </c>
      <c r="E3119" s="329">
        <v>83.68</v>
      </c>
      <c r="F3119" s="329">
        <v>15.33</v>
      </c>
      <c r="G3119" s="329">
        <v>99.01</v>
      </c>
    </row>
    <row r="3120" spans="1:7" ht="25.5">
      <c r="A3120" s="324" t="s">
        <v>5414</v>
      </c>
      <c r="B3120" s="325"/>
      <c r="C3120" s="324" t="s">
        <v>5415</v>
      </c>
      <c r="D3120" s="327" t="s">
        <v>4</v>
      </c>
      <c r="E3120" s="329">
        <v>31.95</v>
      </c>
      <c r="F3120" s="329">
        <v>11.5</v>
      </c>
      <c r="G3120" s="329">
        <v>43.45</v>
      </c>
    </row>
    <row r="3121" spans="1:7" ht="25.5">
      <c r="A3121" s="324" t="s">
        <v>5416</v>
      </c>
      <c r="B3121" s="325"/>
      <c r="C3121" s="324" t="s">
        <v>5417</v>
      </c>
      <c r="D3121" s="327" t="s">
        <v>4</v>
      </c>
      <c r="E3121" s="329">
        <v>39.46</v>
      </c>
      <c r="F3121" s="329">
        <v>15.33</v>
      </c>
      <c r="G3121" s="329">
        <v>54.79</v>
      </c>
    </row>
    <row r="3122" spans="1:7" ht="25.5">
      <c r="A3122" s="324" t="s">
        <v>5418</v>
      </c>
      <c r="B3122" s="325"/>
      <c r="C3122" s="324" t="s">
        <v>5419</v>
      </c>
      <c r="D3122" s="327" t="s">
        <v>4</v>
      </c>
      <c r="E3122" s="329">
        <v>69.45</v>
      </c>
      <c r="F3122" s="329">
        <v>11.5</v>
      </c>
      <c r="G3122" s="329">
        <v>80.95</v>
      </c>
    </row>
    <row r="3123" spans="1:7" ht="25.5">
      <c r="A3123" s="324" t="s">
        <v>5420</v>
      </c>
      <c r="B3123" s="325"/>
      <c r="C3123" s="324" t="s">
        <v>5421</v>
      </c>
      <c r="D3123" s="327" t="s">
        <v>4</v>
      </c>
      <c r="E3123" s="329">
        <v>91.86</v>
      </c>
      <c r="F3123" s="329">
        <v>15.33</v>
      </c>
      <c r="G3123" s="329">
        <v>107.19</v>
      </c>
    </row>
    <row r="3124" spans="1:7" ht="25.5">
      <c r="A3124" s="324" t="s">
        <v>5422</v>
      </c>
      <c r="B3124" s="325"/>
      <c r="C3124" s="324" t="s">
        <v>5423</v>
      </c>
      <c r="D3124" s="327" t="s">
        <v>4</v>
      </c>
      <c r="E3124" s="329">
        <v>98.53</v>
      </c>
      <c r="F3124" s="329">
        <v>15.33</v>
      </c>
      <c r="G3124" s="329">
        <v>113.86</v>
      </c>
    </row>
    <row r="3125" spans="1:7" ht="25.5">
      <c r="A3125" s="324" t="s">
        <v>5424</v>
      </c>
      <c r="B3125" s="325"/>
      <c r="C3125" s="324" t="s">
        <v>5425</v>
      </c>
      <c r="D3125" s="327" t="s">
        <v>4</v>
      </c>
      <c r="E3125" s="329">
        <v>102.29</v>
      </c>
      <c r="F3125" s="329">
        <v>15.33</v>
      </c>
      <c r="G3125" s="329">
        <v>117.62</v>
      </c>
    </row>
    <row r="3126" spans="1:7" ht="25.5">
      <c r="A3126" s="324" t="s">
        <v>5426</v>
      </c>
      <c r="B3126" s="325"/>
      <c r="C3126" s="324" t="s">
        <v>5427</v>
      </c>
      <c r="D3126" s="327" t="s">
        <v>4</v>
      </c>
      <c r="E3126" s="329">
        <v>119.91</v>
      </c>
      <c r="F3126" s="329">
        <v>15.33</v>
      </c>
      <c r="G3126" s="329">
        <v>135.24</v>
      </c>
    </row>
    <row r="3127" spans="1:7" ht="25.5">
      <c r="A3127" s="324" t="s">
        <v>5428</v>
      </c>
      <c r="B3127" s="325"/>
      <c r="C3127" s="324" t="s">
        <v>5429</v>
      </c>
      <c r="D3127" s="327" t="s">
        <v>4</v>
      </c>
      <c r="E3127" s="329">
        <v>133.35</v>
      </c>
      <c r="F3127" s="329">
        <v>15.33</v>
      </c>
      <c r="G3127" s="329">
        <v>148.68</v>
      </c>
    </row>
    <row r="3128" spans="1:7" ht="25.5">
      <c r="A3128" s="324" t="s">
        <v>5430</v>
      </c>
      <c r="B3128" s="325"/>
      <c r="C3128" s="324" t="s">
        <v>5431</v>
      </c>
      <c r="D3128" s="327" t="s">
        <v>4</v>
      </c>
      <c r="E3128" s="329">
        <v>160.22999999999999</v>
      </c>
      <c r="F3128" s="329">
        <v>19.18</v>
      </c>
      <c r="G3128" s="329">
        <v>179.41</v>
      </c>
    </row>
    <row r="3129" spans="1:7" ht="25.5">
      <c r="A3129" s="324" t="s">
        <v>5432</v>
      </c>
      <c r="B3129" s="325"/>
      <c r="C3129" s="324" t="s">
        <v>5433</v>
      </c>
      <c r="D3129" s="327" t="s">
        <v>4</v>
      </c>
      <c r="E3129" s="329">
        <v>182.76</v>
      </c>
      <c r="F3129" s="329">
        <v>15.33</v>
      </c>
      <c r="G3129" s="329">
        <v>198.09</v>
      </c>
    </row>
    <row r="3130" spans="1:7" ht="25.5">
      <c r="A3130" s="324" t="s">
        <v>5434</v>
      </c>
      <c r="B3130" s="325"/>
      <c r="C3130" s="324" t="s">
        <v>5435</v>
      </c>
      <c r="D3130" s="327" t="s">
        <v>4</v>
      </c>
      <c r="E3130" s="329">
        <v>65.53</v>
      </c>
      <c r="F3130" s="329">
        <v>11.5</v>
      </c>
      <c r="G3130" s="329">
        <v>77.03</v>
      </c>
    </row>
    <row r="3131" spans="1:7" ht="25.5">
      <c r="A3131" s="324" t="s">
        <v>5436</v>
      </c>
      <c r="B3131" s="325"/>
      <c r="C3131" s="324" t="s">
        <v>5437</v>
      </c>
      <c r="D3131" s="327" t="s">
        <v>4</v>
      </c>
      <c r="E3131" s="329">
        <v>79.37</v>
      </c>
      <c r="F3131" s="329">
        <v>15.33</v>
      </c>
      <c r="G3131" s="329">
        <v>94.7</v>
      </c>
    </row>
    <row r="3132" spans="1:7" ht="25.5">
      <c r="A3132" s="324" t="s">
        <v>5438</v>
      </c>
      <c r="B3132" s="325"/>
      <c r="C3132" s="324" t="s">
        <v>5439</v>
      </c>
      <c r="D3132" s="327" t="s">
        <v>4</v>
      </c>
      <c r="E3132" s="329">
        <v>91.3</v>
      </c>
      <c r="F3132" s="329">
        <v>15.33</v>
      </c>
      <c r="G3132" s="329">
        <v>106.63</v>
      </c>
    </row>
    <row r="3133" spans="1:7" ht="25.5">
      <c r="A3133" s="324" t="s">
        <v>5440</v>
      </c>
      <c r="B3133" s="325"/>
      <c r="C3133" s="324" t="s">
        <v>5441</v>
      </c>
      <c r="D3133" s="327" t="s">
        <v>4</v>
      </c>
      <c r="E3133" s="329">
        <v>87.83</v>
      </c>
      <c r="F3133" s="329">
        <v>15.33</v>
      </c>
      <c r="G3133" s="329">
        <v>103.16</v>
      </c>
    </row>
    <row r="3134" spans="1:7" ht="25.5">
      <c r="A3134" s="324" t="s">
        <v>5442</v>
      </c>
      <c r="B3134" s="325"/>
      <c r="C3134" s="324" t="s">
        <v>5443</v>
      </c>
      <c r="D3134" s="327" t="s">
        <v>4</v>
      </c>
      <c r="E3134" s="329">
        <v>100.89</v>
      </c>
      <c r="F3134" s="329">
        <v>15.33</v>
      </c>
      <c r="G3134" s="329">
        <v>116.22</v>
      </c>
    </row>
    <row r="3135" spans="1:7" ht="25.5">
      <c r="A3135" s="324" t="s">
        <v>5444</v>
      </c>
      <c r="B3135" s="325"/>
      <c r="C3135" s="324" t="s">
        <v>5445</v>
      </c>
      <c r="D3135" s="327" t="s">
        <v>4</v>
      </c>
      <c r="E3135" s="329">
        <v>133.62</v>
      </c>
      <c r="F3135" s="329">
        <v>15.33</v>
      </c>
      <c r="G3135" s="329">
        <v>148.94999999999999</v>
      </c>
    </row>
    <row r="3136" spans="1:7" ht="25.5">
      <c r="A3136" s="324" t="s">
        <v>5446</v>
      </c>
      <c r="B3136" s="325"/>
      <c r="C3136" s="324" t="s">
        <v>5447</v>
      </c>
      <c r="D3136" s="327" t="s">
        <v>4</v>
      </c>
      <c r="E3136" s="329">
        <v>30.38</v>
      </c>
      <c r="F3136" s="329">
        <v>15.33</v>
      </c>
      <c r="G3136" s="329">
        <v>45.71</v>
      </c>
    </row>
    <row r="3137" spans="1:7" ht="25.5">
      <c r="A3137" s="324" t="s">
        <v>5448</v>
      </c>
      <c r="B3137" s="325"/>
      <c r="C3137" s="324" t="s">
        <v>5449</v>
      </c>
      <c r="D3137" s="327" t="s">
        <v>4</v>
      </c>
      <c r="E3137" s="329">
        <v>32.83</v>
      </c>
      <c r="F3137" s="329">
        <v>15.33</v>
      </c>
      <c r="G3137" s="329">
        <v>48.16</v>
      </c>
    </row>
    <row r="3138" spans="1:7" ht="25.5">
      <c r="A3138" s="324" t="s">
        <v>5450</v>
      </c>
      <c r="B3138" s="325"/>
      <c r="C3138" s="324" t="s">
        <v>5451</v>
      </c>
      <c r="D3138" s="327" t="s">
        <v>4</v>
      </c>
      <c r="E3138" s="329">
        <v>88.03</v>
      </c>
      <c r="F3138" s="329">
        <v>19.18</v>
      </c>
      <c r="G3138" s="329">
        <v>107.21</v>
      </c>
    </row>
    <row r="3139" spans="1:7" ht="25.5">
      <c r="A3139" s="330" t="s">
        <v>5452</v>
      </c>
      <c r="B3139" s="331" t="s">
        <v>7314</v>
      </c>
      <c r="C3139" s="330"/>
      <c r="D3139" s="332"/>
      <c r="E3139" s="333"/>
      <c r="F3139" s="333"/>
      <c r="G3139" s="333"/>
    </row>
    <row r="3140" spans="1:7" ht="25.5">
      <c r="A3140" s="324" t="s">
        <v>5453</v>
      </c>
      <c r="B3140" s="325"/>
      <c r="C3140" s="324" t="s">
        <v>5454</v>
      </c>
      <c r="D3140" s="327" t="s">
        <v>47</v>
      </c>
      <c r="E3140" s="329">
        <v>37.479999999999997</v>
      </c>
      <c r="F3140" s="329">
        <v>12.65</v>
      </c>
      <c r="G3140" s="329">
        <v>50.13</v>
      </c>
    </row>
    <row r="3141" spans="1:7" ht="25.5">
      <c r="A3141" s="324" t="s">
        <v>5455</v>
      </c>
      <c r="B3141" s="325"/>
      <c r="C3141" s="324" t="s">
        <v>5456</v>
      </c>
      <c r="D3141" s="327" t="s">
        <v>47</v>
      </c>
      <c r="E3141" s="329">
        <v>56.26</v>
      </c>
      <c r="F3141" s="329">
        <v>13.81</v>
      </c>
      <c r="G3141" s="329">
        <v>70.069999999999993</v>
      </c>
    </row>
    <row r="3142" spans="1:7" ht="25.5">
      <c r="A3142" s="324" t="s">
        <v>5457</v>
      </c>
      <c r="B3142" s="325"/>
      <c r="C3142" s="324" t="s">
        <v>5458</v>
      </c>
      <c r="D3142" s="327" t="s">
        <v>47</v>
      </c>
      <c r="E3142" s="329">
        <v>68.75</v>
      </c>
      <c r="F3142" s="329">
        <v>17.25</v>
      </c>
      <c r="G3142" s="329">
        <v>86</v>
      </c>
    </row>
    <row r="3143" spans="1:7" ht="25.5">
      <c r="A3143" s="324" t="s">
        <v>5459</v>
      </c>
      <c r="B3143" s="325"/>
      <c r="C3143" s="324" t="s">
        <v>5460</v>
      </c>
      <c r="D3143" s="327" t="s">
        <v>47</v>
      </c>
      <c r="E3143" s="329">
        <v>109.36</v>
      </c>
      <c r="F3143" s="329">
        <v>19.559999999999999</v>
      </c>
      <c r="G3143" s="329">
        <v>128.91999999999999</v>
      </c>
    </row>
    <row r="3144" spans="1:7" ht="25.5">
      <c r="A3144" s="324" t="s">
        <v>5461</v>
      </c>
      <c r="B3144" s="325"/>
      <c r="C3144" s="324" t="s">
        <v>5462</v>
      </c>
      <c r="D3144" s="327" t="s">
        <v>47</v>
      </c>
      <c r="E3144" s="329">
        <v>123.7</v>
      </c>
      <c r="F3144" s="329">
        <v>19.559999999999999</v>
      </c>
      <c r="G3144" s="329">
        <v>143.26</v>
      </c>
    </row>
    <row r="3145" spans="1:7" ht="25.5">
      <c r="A3145" s="324" t="s">
        <v>5463</v>
      </c>
      <c r="B3145" s="325"/>
      <c r="C3145" s="324" t="s">
        <v>5464</v>
      </c>
      <c r="D3145" s="327" t="s">
        <v>47</v>
      </c>
      <c r="E3145" s="329">
        <v>169.03</v>
      </c>
      <c r="F3145" s="329">
        <v>26.46</v>
      </c>
      <c r="G3145" s="329">
        <v>195.49</v>
      </c>
    </row>
    <row r="3146" spans="1:7" ht="25.5">
      <c r="A3146" s="324" t="s">
        <v>5465</v>
      </c>
      <c r="B3146" s="325"/>
      <c r="C3146" s="324" t="s">
        <v>5466</v>
      </c>
      <c r="D3146" s="327" t="s">
        <v>47</v>
      </c>
      <c r="E3146" s="329">
        <v>230.42</v>
      </c>
      <c r="F3146" s="329">
        <v>31.05</v>
      </c>
      <c r="G3146" s="329">
        <v>261.47000000000003</v>
      </c>
    </row>
    <row r="3147" spans="1:7" ht="25.5">
      <c r="A3147" s="324" t="s">
        <v>5467</v>
      </c>
      <c r="B3147" s="325"/>
      <c r="C3147" s="324" t="s">
        <v>5468</v>
      </c>
      <c r="D3147" s="327" t="s">
        <v>47</v>
      </c>
      <c r="E3147" s="329">
        <v>304.14</v>
      </c>
      <c r="F3147" s="329">
        <v>33.369999999999997</v>
      </c>
      <c r="G3147" s="329">
        <v>337.51</v>
      </c>
    </row>
    <row r="3148" spans="1:7" ht="25.5">
      <c r="A3148" s="324" t="s">
        <v>5469</v>
      </c>
      <c r="B3148" s="325"/>
      <c r="C3148" s="324" t="s">
        <v>5470</v>
      </c>
      <c r="D3148" s="327" t="s">
        <v>47</v>
      </c>
      <c r="E3148" s="329">
        <v>426.88</v>
      </c>
      <c r="F3148" s="329">
        <v>37.950000000000003</v>
      </c>
      <c r="G3148" s="329">
        <v>464.83</v>
      </c>
    </row>
    <row r="3149" spans="1:7" ht="25.5">
      <c r="A3149" s="324" t="s">
        <v>5471</v>
      </c>
      <c r="B3149" s="325"/>
      <c r="C3149" s="324" t="s">
        <v>5472</v>
      </c>
      <c r="D3149" s="327" t="s">
        <v>47</v>
      </c>
      <c r="E3149" s="329">
        <v>36.69</v>
      </c>
      <c r="F3149" s="329">
        <v>13.81</v>
      </c>
      <c r="G3149" s="329">
        <v>50.5</v>
      </c>
    </row>
    <row r="3150" spans="1:7" ht="25.5">
      <c r="A3150" s="324" t="s">
        <v>5473</v>
      </c>
      <c r="B3150" s="325"/>
      <c r="C3150" s="324" t="s">
        <v>5474</v>
      </c>
      <c r="D3150" s="327" t="s">
        <v>47</v>
      </c>
      <c r="E3150" s="329">
        <v>45.74</v>
      </c>
      <c r="F3150" s="329">
        <v>17.25</v>
      </c>
      <c r="G3150" s="329">
        <v>62.99</v>
      </c>
    </row>
    <row r="3151" spans="1:7" ht="25.5">
      <c r="A3151" s="324" t="s">
        <v>5475</v>
      </c>
      <c r="B3151" s="325"/>
      <c r="C3151" s="324" t="s">
        <v>5476</v>
      </c>
      <c r="D3151" s="327" t="s">
        <v>47</v>
      </c>
      <c r="E3151" s="329">
        <v>70.709999999999994</v>
      </c>
      <c r="F3151" s="329">
        <v>19.559999999999999</v>
      </c>
      <c r="G3151" s="329">
        <v>90.27</v>
      </c>
    </row>
    <row r="3152" spans="1:7" ht="25.5">
      <c r="A3152" s="324" t="s">
        <v>5477</v>
      </c>
      <c r="B3152" s="325"/>
      <c r="C3152" s="324" t="s">
        <v>5478</v>
      </c>
      <c r="D3152" s="327" t="s">
        <v>47</v>
      </c>
      <c r="E3152" s="329">
        <v>84.02</v>
      </c>
      <c r="F3152" s="329">
        <v>19.559999999999999</v>
      </c>
      <c r="G3152" s="329">
        <v>103.58</v>
      </c>
    </row>
    <row r="3153" spans="1:7" ht="25.5">
      <c r="A3153" s="324" t="s">
        <v>5479</v>
      </c>
      <c r="B3153" s="325"/>
      <c r="C3153" s="324" t="s">
        <v>5480</v>
      </c>
      <c r="D3153" s="327" t="s">
        <v>47</v>
      </c>
      <c r="E3153" s="329">
        <v>127.85</v>
      </c>
      <c r="F3153" s="329">
        <v>26.46</v>
      </c>
      <c r="G3153" s="329">
        <v>154.31</v>
      </c>
    </row>
    <row r="3154" spans="1:7" ht="25.5">
      <c r="A3154" s="324" t="s">
        <v>5481</v>
      </c>
      <c r="B3154" s="325"/>
      <c r="C3154" s="324" t="s">
        <v>5482</v>
      </c>
      <c r="D3154" s="327" t="s">
        <v>47</v>
      </c>
      <c r="E3154" s="329">
        <v>172.77</v>
      </c>
      <c r="F3154" s="329">
        <v>31.05</v>
      </c>
      <c r="G3154" s="329">
        <v>203.82</v>
      </c>
    </row>
    <row r="3155" spans="1:7" ht="25.5">
      <c r="A3155" s="330" t="s">
        <v>5483</v>
      </c>
      <c r="B3155" s="331" t="s">
        <v>5484</v>
      </c>
      <c r="C3155" s="330"/>
      <c r="D3155" s="332"/>
      <c r="E3155" s="333"/>
      <c r="F3155" s="333"/>
      <c r="G3155" s="333"/>
    </row>
    <row r="3156" spans="1:7">
      <c r="A3156" s="324" t="s">
        <v>5485</v>
      </c>
      <c r="B3156" s="325"/>
      <c r="C3156" s="324" t="s">
        <v>5486</v>
      </c>
      <c r="D3156" s="327" t="s">
        <v>47</v>
      </c>
      <c r="E3156" s="329">
        <v>34.67</v>
      </c>
      <c r="F3156" s="329">
        <v>25.36</v>
      </c>
      <c r="G3156" s="329">
        <v>60.03</v>
      </c>
    </row>
    <row r="3157" spans="1:7">
      <c r="A3157" s="324" t="s">
        <v>5487</v>
      </c>
      <c r="B3157" s="325"/>
      <c r="C3157" s="324" t="s">
        <v>5488</v>
      </c>
      <c r="D3157" s="327" t="s">
        <v>47</v>
      </c>
      <c r="E3157" s="329">
        <v>44.76</v>
      </c>
      <c r="F3157" s="329">
        <v>29.43</v>
      </c>
      <c r="G3157" s="329">
        <v>74.19</v>
      </c>
    </row>
    <row r="3158" spans="1:7">
      <c r="A3158" s="324" t="s">
        <v>5489</v>
      </c>
      <c r="B3158" s="325"/>
      <c r="C3158" s="324" t="s">
        <v>5490</v>
      </c>
      <c r="D3158" s="327" t="s">
        <v>47</v>
      </c>
      <c r="E3158" s="329">
        <v>37.54</v>
      </c>
      <c r="F3158" s="329">
        <v>25.36</v>
      </c>
      <c r="G3158" s="329">
        <v>62.9</v>
      </c>
    </row>
    <row r="3159" spans="1:7">
      <c r="A3159" s="324" t="s">
        <v>5491</v>
      </c>
      <c r="B3159" s="325"/>
      <c r="C3159" s="324" t="s">
        <v>5492</v>
      </c>
      <c r="D3159" s="327" t="s">
        <v>47</v>
      </c>
      <c r="E3159" s="329">
        <v>47.19</v>
      </c>
      <c r="F3159" s="329">
        <v>29.43</v>
      </c>
      <c r="G3159" s="329">
        <v>76.62</v>
      </c>
    </row>
    <row r="3160" spans="1:7">
      <c r="A3160" s="324" t="s">
        <v>5493</v>
      </c>
      <c r="B3160" s="325"/>
      <c r="C3160" s="324" t="s">
        <v>5494</v>
      </c>
      <c r="D3160" s="327" t="s">
        <v>47</v>
      </c>
      <c r="E3160" s="329">
        <v>68.34</v>
      </c>
      <c r="F3160" s="329">
        <v>36.35</v>
      </c>
      <c r="G3160" s="329">
        <v>104.69</v>
      </c>
    </row>
    <row r="3161" spans="1:7">
      <c r="A3161" s="324" t="s">
        <v>5495</v>
      </c>
      <c r="B3161" s="325"/>
      <c r="C3161" s="324" t="s">
        <v>5496</v>
      </c>
      <c r="D3161" s="327" t="s">
        <v>47</v>
      </c>
      <c r="E3161" s="329">
        <v>101.55</v>
      </c>
      <c r="F3161" s="329">
        <v>41.37</v>
      </c>
      <c r="G3161" s="329">
        <v>142.91999999999999</v>
      </c>
    </row>
    <row r="3162" spans="1:7">
      <c r="A3162" s="324" t="s">
        <v>5497</v>
      </c>
      <c r="B3162" s="325"/>
      <c r="C3162" s="324" t="s">
        <v>5498</v>
      </c>
      <c r="D3162" s="327" t="s">
        <v>47</v>
      </c>
      <c r="E3162" s="329">
        <v>181.77</v>
      </c>
      <c r="F3162" s="329">
        <v>53.3</v>
      </c>
      <c r="G3162" s="329">
        <v>235.07</v>
      </c>
    </row>
    <row r="3163" spans="1:7">
      <c r="A3163" s="324" t="s">
        <v>5499</v>
      </c>
      <c r="B3163" s="325"/>
      <c r="C3163" s="324" t="s">
        <v>5500</v>
      </c>
      <c r="D3163" s="327" t="s">
        <v>47</v>
      </c>
      <c r="E3163" s="329">
        <v>263.98</v>
      </c>
      <c r="F3163" s="329">
        <v>67.13</v>
      </c>
      <c r="G3163" s="329">
        <v>331.11</v>
      </c>
    </row>
    <row r="3164" spans="1:7">
      <c r="A3164" s="324" t="s">
        <v>5501</v>
      </c>
      <c r="B3164" s="325"/>
      <c r="C3164" s="324" t="s">
        <v>5502</v>
      </c>
      <c r="D3164" s="327" t="s">
        <v>47</v>
      </c>
      <c r="E3164" s="329">
        <v>379.64</v>
      </c>
      <c r="F3164" s="329">
        <v>100.36</v>
      </c>
      <c r="G3164" s="329">
        <v>480</v>
      </c>
    </row>
    <row r="3165" spans="1:7">
      <c r="A3165" s="324" t="s">
        <v>5503</v>
      </c>
      <c r="B3165" s="325"/>
      <c r="C3165" s="324" t="s">
        <v>5504</v>
      </c>
      <c r="D3165" s="327" t="s">
        <v>47</v>
      </c>
      <c r="E3165" s="329">
        <v>96.9</v>
      </c>
      <c r="F3165" s="329">
        <v>41.37</v>
      </c>
      <c r="G3165" s="329">
        <v>138.27000000000001</v>
      </c>
    </row>
    <row r="3166" spans="1:7">
      <c r="A3166" s="324" t="s">
        <v>5505</v>
      </c>
      <c r="B3166" s="325"/>
      <c r="C3166" s="324" t="s">
        <v>5506</v>
      </c>
      <c r="D3166" s="327" t="s">
        <v>47</v>
      </c>
      <c r="E3166" s="329">
        <v>188.09</v>
      </c>
      <c r="F3166" s="329">
        <v>53.3</v>
      </c>
      <c r="G3166" s="329">
        <v>241.39</v>
      </c>
    </row>
    <row r="3167" spans="1:7">
      <c r="A3167" s="324" t="s">
        <v>5507</v>
      </c>
      <c r="B3167" s="325"/>
      <c r="C3167" s="324" t="s">
        <v>5508</v>
      </c>
      <c r="D3167" s="327" t="s">
        <v>47</v>
      </c>
      <c r="E3167" s="329">
        <v>274.57</v>
      </c>
      <c r="F3167" s="329">
        <v>67.13</v>
      </c>
      <c r="G3167" s="329">
        <v>341.7</v>
      </c>
    </row>
    <row r="3168" spans="1:7">
      <c r="A3168" s="324" t="s">
        <v>5509</v>
      </c>
      <c r="B3168" s="325"/>
      <c r="C3168" s="324" t="s">
        <v>5510</v>
      </c>
      <c r="D3168" s="327" t="s">
        <v>47</v>
      </c>
      <c r="E3168" s="329">
        <v>140.24</v>
      </c>
      <c r="F3168" s="329">
        <v>41.37</v>
      </c>
      <c r="G3168" s="329">
        <v>181.61</v>
      </c>
    </row>
    <row r="3169" spans="1:7">
      <c r="A3169" s="324" t="s">
        <v>5511</v>
      </c>
      <c r="B3169" s="325"/>
      <c r="C3169" s="324" t="s">
        <v>5512</v>
      </c>
      <c r="D3169" s="327" t="s">
        <v>47</v>
      </c>
      <c r="E3169" s="329">
        <v>256</v>
      </c>
      <c r="F3169" s="329">
        <v>53.3</v>
      </c>
      <c r="G3169" s="329">
        <v>309.3</v>
      </c>
    </row>
    <row r="3170" spans="1:7">
      <c r="A3170" s="324" t="s">
        <v>5513</v>
      </c>
      <c r="B3170" s="325"/>
      <c r="C3170" s="324" t="s">
        <v>5514</v>
      </c>
      <c r="D3170" s="327" t="s">
        <v>47</v>
      </c>
      <c r="E3170" s="329">
        <v>373.18</v>
      </c>
      <c r="F3170" s="329">
        <v>67.13</v>
      </c>
      <c r="G3170" s="329">
        <v>440.31</v>
      </c>
    </row>
    <row r="3171" spans="1:7">
      <c r="A3171" s="324" t="s">
        <v>5515</v>
      </c>
      <c r="B3171" s="325"/>
      <c r="C3171" s="324" t="s">
        <v>5516</v>
      </c>
      <c r="D3171" s="327" t="s">
        <v>47</v>
      </c>
      <c r="E3171" s="329">
        <v>21.87</v>
      </c>
      <c r="F3171" s="329">
        <v>24.56</v>
      </c>
      <c r="G3171" s="329">
        <v>46.43</v>
      </c>
    </row>
    <row r="3172" spans="1:7">
      <c r="A3172" s="324" t="s">
        <v>5517</v>
      </c>
      <c r="B3172" s="325"/>
      <c r="C3172" s="324" t="s">
        <v>5518</v>
      </c>
      <c r="D3172" s="327" t="s">
        <v>47</v>
      </c>
      <c r="E3172" s="329">
        <v>27.21</v>
      </c>
      <c r="F3172" s="329">
        <v>31.3</v>
      </c>
      <c r="G3172" s="329">
        <v>58.51</v>
      </c>
    </row>
    <row r="3173" spans="1:7">
      <c r="A3173" s="324" t="s">
        <v>5519</v>
      </c>
      <c r="B3173" s="325"/>
      <c r="C3173" s="324" t="s">
        <v>5520</v>
      </c>
      <c r="D3173" s="327" t="s">
        <v>47</v>
      </c>
      <c r="E3173" s="329">
        <v>48.07</v>
      </c>
      <c r="F3173" s="329">
        <v>52.92</v>
      </c>
      <c r="G3173" s="329">
        <v>100.99</v>
      </c>
    </row>
    <row r="3174" spans="1:7">
      <c r="A3174" s="324" t="s">
        <v>5521</v>
      </c>
      <c r="B3174" s="325"/>
      <c r="C3174" s="324" t="s">
        <v>5522</v>
      </c>
      <c r="D3174" s="327" t="s">
        <v>47</v>
      </c>
      <c r="E3174" s="329">
        <v>617.87</v>
      </c>
      <c r="F3174" s="329">
        <v>150.54</v>
      </c>
      <c r="G3174" s="329">
        <v>768.41</v>
      </c>
    </row>
    <row r="3175" spans="1:7">
      <c r="A3175" s="324" t="s">
        <v>5523</v>
      </c>
      <c r="B3175" s="325"/>
      <c r="C3175" s="324" t="s">
        <v>5524</v>
      </c>
      <c r="D3175" s="327" t="s">
        <v>47</v>
      </c>
      <c r="E3175" s="329">
        <v>64.72</v>
      </c>
      <c r="F3175" s="329">
        <v>29.43</v>
      </c>
      <c r="G3175" s="329">
        <v>94.15</v>
      </c>
    </row>
    <row r="3176" spans="1:7">
      <c r="A3176" s="324" t="s">
        <v>5525</v>
      </c>
      <c r="B3176" s="325"/>
      <c r="C3176" s="324" t="s">
        <v>5526</v>
      </c>
      <c r="D3176" s="327" t="s">
        <v>47</v>
      </c>
      <c r="E3176" s="329">
        <v>58.26</v>
      </c>
      <c r="F3176" s="329">
        <v>29.43</v>
      </c>
      <c r="G3176" s="329">
        <v>87.69</v>
      </c>
    </row>
    <row r="3177" spans="1:7">
      <c r="A3177" s="324" t="s">
        <v>5527</v>
      </c>
      <c r="B3177" s="325"/>
      <c r="C3177" s="324" t="s">
        <v>5528</v>
      </c>
      <c r="D3177" s="327" t="s">
        <v>47</v>
      </c>
      <c r="E3177" s="329">
        <v>86.94</v>
      </c>
      <c r="F3177" s="329">
        <v>29.43</v>
      </c>
      <c r="G3177" s="329">
        <v>116.37</v>
      </c>
    </row>
    <row r="3178" spans="1:7">
      <c r="A3178" s="324" t="s">
        <v>5529</v>
      </c>
      <c r="B3178" s="325"/>
      <c r="C3178" s="324" t="s">
        <v>5530</v>
      </c>
      <c r="D3178" s="327" t="s">
        <v>47</v>
      </c>
      <c r="E3178" s="329">
        <v>142.25</v>
      </c>
      <c r="F3178" s="329">
        <v>46.39</v>
      </c>
      <c r="G3178" s="329">
        <v>188.64</v>
      </c>
    </row>
    <row r="3179" spans="1:7">
      <c r="A3179" s="324" t="s">
        <v>5531</v>
      </c>
      <c r="B3179" s="325"/>
      <c r="C3179" s="324" t="s">
        <v>5532</v>
      </c>
      <c r="D3179" s="327" t="s">
        <v>47</v>
      </c>
      <c r="E3179" s="329">
        <v>75.239999999999995</v>
      </c>
      <c r="F3179" s="329">
        <v>36.35</v>
      </c>
      <c r="G3179" s="329">
        <v>111.59</v>
      </c>
    </row>
    <row r="3180" spans="1:7">
      <c r="A3180" s="324" t="s">
        <v>5533</v>
      </c>
      <c r="B3180" s="325"/>
      <c r="C3180" s="324" t="s">
        <v>5534</v>
      </c>
      <c r="D3180" s="327" t="s">
        <v>47</v>
      </c>
      <c r="E3180" s="329">
        <v>239.42</v>
      </c>
      <c r="F3180" s="329">
        <v>60.21</v>
      </c>
      <c r="G3180" s="329">
        <v>299.63</v>
      </c>
    </row>
    <row r="3181" spans="1:7">
      <c r="A3181" s="324" t="s">
        <v>5535</v>
      </c>
      <c r="B3181" s="325"/>
      <c r="C3181" s="324" t="s">
        <v>5536</v>
      </c>
      <c r="D3181" s="327" t="s">
        <v>47</v>
      </c>
      <c r="E3181" s="329">
        <v>54.72</v>
      </c>
      <c r="F3181" s="329">
        <v>25.36</v>
      </c>
      <c r="G3181" s="329">
        <v>80.08</v>
      </c>
    </row>
    <row r="3182" spans="1:7">
      <c r="A3182" s="324" t="s">
        <v>5537</v>
      </c>
      <c r="B3182" s="325"/>
      <c r="C3182" s="324" t="s">
        <v>5538</v>
      </c>
      <c r="D3182" s="327" t="s">
        <v>47</v>
      </c>
      <c r="E3182" s="329">
        <v>56.67</v>
      </c>
      <c r="F3182" s="329">
        <v>25.36</v>
      </c>
      <c r="G3182" s="329">
        <v>82.03</v>
      </c>
    </row>
    <row r="3183" spans="1:7">
      <c r="A3183" s="324" t="s">
        <v>5539</v>
      </c>
      <c r="B3183" s="325"/>
      <c r="C3183" s="324" t="s">
        <v>5540</v>
      </c>
      <c r="D3183" s="327" t="s">
        <v>47</v>
      </c>
      <c r="E3183" s="329">
        <v>13.99</v>
      </c>
      <c r="F3183" s="329">
        <v>8.9499999999999993</v>
      </c>
      <c r="G3183" s="329">
        <v>22.94</v>
      </c>
    </row>
    <row r="3184" spans="1:7" ht="25.5">
      <c r="A3184" s="330" t="s">
        <v>5541</v>
      </c>
      <c r="B3184" s="331" t="s">
        <v>7315</v>
      </c>
      <c r="C3184" s="330"/>
      <c r="D3184" s="332"/>
      <c r="E3184" s="333"/>
      <c r="F3184" s="333"/>
      <c r="G3184" s="333"/>
    </row>
    <row r="3185" spans="1:7" ht="38.25">
      <c r="A3185" s="324" t="s">
        <v>5542</v>
      </c>
      <c r="B3185" s="325"/>
      <c r="C3185" s="324" t="s">
        <v>5543</v>
      </c>
      <c r="D3185" s="327" t="s">
        <v>47</v>
      </c>
      <c r="E3185" s="329">
        <v>9.5500000000000007</v>
      </c>
      <c r="F3185" s="329">
        <v>1.28</v>
      </c>
      <c r="G3185" s="329">
        <v>10.83</v>
      </c>
    </row>
    <row r="3186" spans="1:7" ht="38.25">
      <c r="A3186" s="324" t="s">
        <v>5544</v>
      </c>
      <c r="B3186" s="325"/>
      <c r="C3186" s="324" t="s">
        <v>5545</v>
      </c>
      <c r="D3186" s="327" t="s">
        <v>47</v>
      </c>
      <c r="E3186" s="329">
        <v>10.8</v>
      </c>
      <c r="F3186" s="329">
        <v>1.28</v>
      </c>
      <c r="G3186" s="329">
        <v>12.08</v>
      </c>
    </row>
    <row r="3187" spans="1:7" ht="38.25">
      <c r="A3187" s="324" t="s">
        <v>5546</v>
      </c>
      <c r="B3187" s="325"/>
      <c r="C3187" s="324" t="s">
        <v>5547</v>
      </c>
      <c r="D3187" s="327" t="s">
        <v>47</v>
      </c>
      <c r="E3187" s="329">
        <v>14.14</v>
      </c>
      <c r="F3187" s="329">
        <v>1.28</v>
      </c>
      <c r="G3187" s="329">
        <v>15.42</v>
      </c>
    </row>
    <row r="3188" spans="1:7" ht="38.25">
      <c r="A3188" s="324" t="s">
        <v>5548</v>
      </c>
      <c r="B3188" s="325"/>
      <c r="C3188" s="324" t="s">
        <v>5549</v>
      </c>
      <c r="D3188" s="327" t="s">
        <v>47</v>
      </c>
      <c r="E3188" s="329">
        <v>33.020000000000003</v>
      </c>
      <c r="F3188" s="329">
        <v>1.28</v>
      </c>
      <c r="G3188" s="329">
        <v>34.299999999999997</v>
      </c>
    </row>
    <row r="3189" spans="1:7" ht="38.25">
      <c r="A3189" s="324" t="s">
        <v>5550</v>
      </c>
      <c r="B3189" s="325"/>
      <c r="C3189" s="324" t="s">
        <v>5551</v>
      </c>
      <c r="D3189" s="327" t="s">
        <v>47</v>
      </c>
      <c r="E3189" s="329">
        <v>56.76</v>
      </c>
      <c r="F3189" s="329">
        <v>1.28</v>
      </c>
      <c r="G3189" s="329">
        <v>58.04</v>
      </c>
    </row>
    <row r="3190" spans="1:7" ht="25.5">
      <c r="A3190" s="318" t="s">
        <v>14717</v>
      </c>
      <c r="B3190" s="319"/>
      <c r="C3190" s="318" t="s">
        <v>14718</v>
      </c>
      <c r="D3190" s="321" t="s">
        <v>47</v>
      </c>
      <c r="E3190" s="323">
        <v>58.05</v>
      </c>
      <c r="F3190" s="323">
        <v>1.92</v>
      </c>
      <c r="G3190" s="323">
        <v>59.97</v>
      </c>
    </row>
    <row r="3191" spans="1:7" ht="25.5">
      <c r="A3191" s="318" t="s">
        <v>14719</v>
      </c>
      <c r="B3191" s="319"/>
      <c r="C3191" s="318" t="s">
        <v>14720</v>
      </c>
      <c r="D3191" s="321" t="s">
        <v>47</v>
      </c>
      <c r="E3191" s="323">
        <v>83.09</v>
      </c>
      <c r="F3191" s="323">
        <v>1.92</v>
      </c>
      <c r="G3191" s="323">
        <v>85.01</v>
      </c>
    </row>
    <row r="3192" spans="1:7" ht="25.5">
      <c r="A3192" s="318" t="s">
        <v>14721</v>
      </c>
      <c r="B3192" s="319"/>
      <c r="C3192" s="318" t="s">
        <v>14722</v>
      </c>
      <c r="D3192" s="321" t="s">
        <v>47</v>
      </c>
      <c r="E3192" s="323">
        <v>125.76</v>
      </c>
      <c r="F3192" s="323">
        <v>1.92</v>
      </c>
      <c r="G3192" s="323">
        <v>127.68</v>
      </c>
    </row>
    <row r="3193" spans="1:7" ht="25.5">
      <c r="A3193" s="318" t="s">
        <v>14723</v>
      </c>
      <c r="B3193" s="319"/>
      <c r="C3193" s="318" t="s">
        <v>14724</v>
      </c>
      <c r="D3193" s="321" t="s">
        <v>47</v>
      </c>
      <c r="E3193" s="323">
        <v>201.63</v>
      </c>
      <c r="F3193" s="323">
        <v>1.92</v>
      </c>
      <c r="G3193" s="323">
        <v>203.55</v>
      </c>
    </row>
    <row r="3194" spans="1:7" ht="25.5">
      <c r="A3194" s="318" t="s">
        <v>14725</v>
      </c>
      <c r="B3194" s="319"/>
      <c r="C3194" s="318" t="s">
        <v>14726</v>
      </c>
      <c r="D3194" s="321" t="s">
        <v>47</v>
      </c>
      <c r="E3194" s="323">
        <v>289.64</v>
      </c>
      <c r="F3194" s="323">
        <v>1.92</v>
      </c>
      <c r="G3194" s="323">
        <v>291.56</v>
      </c>
    </row>
    <row r="3195" spans="1:7" ht="25.5">
      <c r="A3195" s="318" t="s">
        <v>14727</v>
      </c>
      <c r="B3195" s="319"/>
      <c r="C3195" s="318" t="s">
        <v>14728</v>
      </c>
      <c r="D3195" s="321" t="s">
        <v>47</v>
      </c>
      <c r="E3195" s="323">
        <v>479.15</v>
      </c>
      <c r="F3195" s="323">
        <v>1.92</v>
      </c>
      <c r="G3195" s="323">
        <v>481.07</v>
      </c>
    </row>
    <row r="3196" spans="1:7" ht="25.5">
      <c r="A3196" s="318" t="s">
        <v>14729</v>
      </c>
      <c r="B3196" s="319"/>
      <c r="C3196" s="318" t="s">
        <v>14730</v>
      </c>
      <c r="D3196" s="321" t="s">
        <v>47</v>
      </c>
      <c r="E3196" s="323">
        <v>667.55</v>
      </c>
      <c r="F3196" s="323">
        <v>1.92</v>
      </c>
      <c r="G3196" s="323">
        <v>669.47</v>
      </c>
    </row>
    <row r="3197" spans="1:7" ht="25.5">
      <c r="A3197" s="318" t="s">
        <v>14731</v>
      </c>
      <c r="B3197" s="319"/>
      <c r="C3197" s="318" t="s">
        <v>14732</v>
      </c>
      <c r="D3197" s="321" t="s">
        <v>47</v>
      </c>
      <c r="E3197" s="323">
        <v>1065.8399999999999</v>
      </c>
      <c r="F3197" s="323">
        <v>1.92</v>
      </c>
      <c r="G3197" s="323">
        <v>1067.76</v>
      </c>
    </row>
    <row r="3198" spans="1:7" ht="25.5">
      <c r="A3198" s="330" t="s">
        <v>5552</v>
      </c>
      <c r="B3198" s="331" t="s">
        <v>7316</v>
      </c>
      <c r="C3198" s="330"/>
      <c r="D3198" s="332"/>
      <c r="E3198" s="333"/>
      <c r="F3198" s="333"/>
      <c r="G3198" s="333"/>
    </row>
    <row r="3199" spans="1:7" ht="25.5">
      <c r="A3199" s="324" t="s">
        <v>5553</v>
      </c>
      <c r="B3199" s="325"/>
      <c r="C3199" s="324" t="s">
        <v>5554</v>
      </c>
      <c r="D3199" s="327" t="s">
        <v>47</v>
      </c>
      <c r="E3199" s="329">
        <v>331.08</v>
      </c>
      <c r="F3199" s="329">
        <v>26.98</v>
      </c>
      <c r="G3199" s="329">
        <v>358.06</v>
      </c>
    </row>
    <row r="3200" spans="1:7" ht="25.5">
      <c r="A3200" s="324" t="s">
        <v>5555</v>
      </c>
      <c r="B3200" s="325"/>
      <c r="C3200" s="324" t="s">
        <v>5556</v>
      </c>
      <c r="D3200" s="327" t="s">
        <v>47</v>
      </c>
      <c r="E3200" s="329">
        <v>381.75</v>
      </c>
      <c r="F3200" s="329">
        <v>26.98</v>
      </c>
      <c r="G3200" s="329">
        <v>408.73</v>
      </c>
    </row>
    <row r="3201" spans="1:7" ht="25.5">
      <c r="A3201" s="324" t="s">
        <v>5557</v>
      </c>
      <c r="B3201" s="325"/>
      <c r="C3201" s="324" t="s">
        <v>5558</v>
      </c>
      <c r="D3201" s="327" t="s">
        <v>47</v>
      </c>
      <c r="E3201" s="329">
        <v>532.87</v>
      </c>
      <c r="F3201" s="329">
        <v>26.98</v>
      </c>
      <c r="G3201" s="329">
        <v>559.85</v>
      </c>
    </row>
    <row r="3202" spans="1:7" ht="25.5">
      <c r="A3202" s="324" t="s">
        <v>5559</v>
      </c>
      <c r="B3202" s="325"/>
      <c r="C3202" s="324" t="s">
        <v>5560</v>
      </c>
      <c r="D3202" s="327" t="s">
        <v>47</v>
      </c>
      <c r="E3202" s="329">
        <v>706.42</v>
      </c>
      <c r="F3202" s="329">
        <v>26.98</v>
      </c>
      <c r="G3202" s="329">
        <v>733.4</v>
      </c>
    </row>
    <row r="3203" spans="1:7" ht="25.5">
      <c r="A3203" s="324" t="s">
        <v>5561</v>
      </c>
      <c r="B3203" s="325"/>
      <c r="C3203" s="324" t="s">
        <v>5562</v>
      </c>
      <c r="D3203" s="327" t="s">
        <v>47</v>
      </c>
      <c r="E3203" s="329">
        <v>533.07000000000005</v>
      </c>
      <c r="F3203" s="329">
        <v>26.98</v>
      </c>
      <c r="G3203" s="329">
        <v>560.04999999999995</v>
      </c>
    </row>
    <row r="3204" spans="1:7" ht="25.5">
      <c r="A3204" s="324" t="s">
        <v>5563</v>
      </c>
      <c r="B3204" s="325"/>
      <c r="C3204" s="324" t="s">
        <v>5564</v>
      </c>
      <c r="D3204" s="327" t="s">
        <v>47</v>
      </c>
      <c r="E3204" s="329">
        <v>261.44</v>
      </c>
      <c r="F3204" s="329">
        <v>26.98</v>
      </c>
      <c r="G3204" s="329">
        <v>288.42</v>
      </c>
    </row>
    <row r="3205" spans="1:7" ht="25.5">
      <c r="A3205" s="324" t="s">
        <v>5565</v>
      </c>
      <c r="B3205" s="325"/>
      <c r="C3205" s="324" t="s">
        <v>5566</v>
      </c>
      <c r="D3205" s="327" t="s">
        <v>47</v>
      </c>
      <c r="E3205" s="329">
        <v>285.52999999999997</v>
      </c>
      <c r="F3205" s="329">
        <v>26.98</v>
      </c>
      <c r="G3205" s="329">
        <v>312.51</v>
      </c>
    </row>
    <row r="3206" spans="1:7" ht="25.5">
      <c r="A3206" s="324" t="s">
        <v>5567</v>
      </c>
      <c r="B3206" s="325"/>
      <c r="C3206" s="324" t="s">
        <v>5568</v>
      </c>
      <c r="D3206" s="327" t="s">
        <v>47</v>
      </c>
      <c r="E3206" s="329">
        <v>314.85000000000002</v>
      </c>
      <c r="F3206" s="329">
        <v>26.98</v>
      </c>
      <c r="G3206" s="329">
        <v>341.83</v>
      </c>
    </row>
    <row r="3207" spans="1:7" ht="25.5">
      <c r="A3207" s="324" t="s">
        <v>5569</v>
      </c>
      <c r="B3207" s="325"/>
      <c r="C3207" s="324" t="s">
        <v>5570</v>
      </c>
      <c r="D3207" s="327" t="s">
        <v>47</v>
      </c>
      <c r="E3207" s="329">
        <v>403.67</v>
      </c>
      <c r="F3207" s="329">
        <v>26.98</v>
      </c>
      <c r="G3207" s="329">
        <v>430.65</v>
      </c>
    </row>
    <row r="3208" spans="1:7" ht="25.5">
      <c r="A3208" s="324" t="s">
        <v>5571</v>
      </c>
      <c r="B3208" s="325"/>
      <c r="C3208" s="324" t="s">
        <v>5572</v>
      </c>
      <c r="D3208" s="327" t="s">
        <v>47</v>
      </c>
      <c r="E3208" s="329">
        <v>504.3</v>
      </c>
      <c r="F3208" s="329">
        <v>26.98</v>
      </c>
      <c r="G3208" s="329">
        <v>531.28</v>
      </c>
    </row>
    <row r="3209" spans="1:7" ht="25.5">
      <c r="A3209" s="324" t="s">
        <v>5573</v>
      </c>
      <c r="B3209" s="325"/>
      <c r="C3209" s="324" t="s">
        <v>5574</v>
      </c>
      <c r="D3209" s="327" t="s">
        <v>47</v>
      </c>
      <c r="E3209" s="329">
        <v>659.68</v>
      </c>
      <c r="F3209" s="329">
        <v>26.98</v>
      </c>
      <c r="G3209" s="329">
        <v>686.66</v>
      </c>
    </row>
    <row r="3210" spans="1:7" ht="25.5">
      <c r="A3210" s="324" t="s">
        <v>5575</v>
      </c>
      <c r="B3210" s="325"/>
      <c r="C3210" s="324" t="s">
        <v>5576</v>
      </c>
      <c r="D3210" s="327" t="s">
        <v>47</v>
      </c>
      <c r="E3210" s="329">
        <v>791.54</v>
      </c>
      <c r="F3210" s="329">
        <v>26.98</v>
      </c>
      <c r="G3210" s="329">
        <v>818.52</v>
      </c>
    </row>
    <row r="3211" spans="1:7">
      <c r="A3211" s="330" t="s">
        <v>5577</v>
      </c>
      <c r="B3211" s="331" t="s">
        <v>7317</v>
      </c>
      <c r="C3211" s="330"/>
      <c r="D3211" s="332"/>
      <c r="E3211" s="333"/>
      <c r="F3211" s="333"/>
      <c r="G3211" s="333"/>
    </row>
    <row r="3212" spans="1:7" ht="25.5">
      <c r="A3212" s="324" t="s">
        <v>5578</v>
      </c>
      <c r="B3212" s="325"/>
      <c r="C3212" s="324" t="s">
        <v>5579</v>
      </c>
      <c r="D3212" s="327" t="s">
        <v>47</v>
      </c>
      <c r="E3212" s="329">
        <v>102.39</v>
      </c>
      <c r="F3212" s="329">
        <v>16.18</v>
      </c>
      <c r="G3212" s="329">
        <v>118.57</v>
      </c>
    </row>
    <row r="3213" spans="1:7" ht="25.5">
      <c r="A3213" s="324" t="s">
        <v>5580</v>
      </c>
      <c r="B3213" s="325"/>
      <c r="C3213" s="324" t="s">
        <v>5581</v>
      </c>
      <c r="D3213" s="327" t="s">
        <v>47</v>
      </c>
      <c r="E3213" s="329">
        <v>148.63</v>
      </c>
      <c r="F3213" s="329">
        <v>21.57</v>
      </c>
      <c r="G3213" s="329">
        <v>170.2</v>
      </c>
    </row>
    <row r="3214" spans="1:7" ht="25.5">
      <c r="A3214" s="324" t="s">
        <v>5582</v>
      </c>
      <c r="B3214" s="325"/>
      <c r="C3214" s="324" t="s">
        <v>5583</v>
      </c>
      <c r="D3214" s="327" t="s">
        <v>47</v>
      </c>
      <c r="E3214" s="329">
        <v>177.03</v>
      </c>
      <c r="F3214" s="329">
        <v>21.57</v>
      </c>
      <c r="G3214" s="329">
        <v>198.6</v>
      </c>
    </row>
    <row r="3215" spans="1:7" ht="25.5">
      <c r="A3215" s="330" t="s">
        <v>5584</v>
      </c>
      <c r="B3215" s="331" t="s">
        <v>13805</v>
      </c>
      <c r="C3215" s="330"/>
      <c r="D3215" s="332"/>
      <c r="E3215" s="333"/>
      <c r="F3215" s="333"/>
      <c r="G3215" s="333"/>
    </row>
    <row r="3216" spans="1:7" ht="25.5">
      <c r="A3216" s="324" t="s">
        <v>5585</v>
      </c>
      <c r="B3216" s="325"/>
      <c r="C3216" s="324" t="s">
        <v>5586</v>
      </c>
      <c r="D3216" s="327" t="s">
        <v>47</v>
      </c>
      <c r="E3216" s="329">
        <v>425.71</v>
      </c>
      <c r="F3216" s="329">
        <v>30.81</v>
      </c>
      <c r="G3216" s="329">
        <v>456.52</v>
      </c>
    </row>
    <row r="3217" spans="1:7" ht="25.5">
      <c r="A3217" s="324" t="s">
        <v>5587</v>
      </c>
      <c r="B3217" s="325"/>
      <c r="C3217" s="324" t="s">
        <v>5588</v>
      </c>
      <c r="D3217" s="327" t="s">
        <v>47</v>
      </c>
      <c r="E3217" s="329">
        <v>453.78</v>
      </c>
      <c r="F3217" s="329">
        <v>30.81</v>
      </c>
      <c r="G3217" s="329">
        <v>484.59</v>
      </c>
    </row>
    <row r="3218" spans="1:7" ht="25.5">
      <c r="A3218" s="324" t="s">
        <v>5589</v>
      </c>
      <c r="B3218" s="325"/>
      <c r="C3218" s="324" t="s">
        <v>5590</v>
      </c>
      <c r="D3218" s="327" t="s">
        <v>47</v>
      </c>
      <c r="E3218" s="329">
        <v>677.92</v>
      </c>
      <c r="F3218" s="329">
        <v>30.81</v>
      </c>
      <c r="G3218" s="329">
        <v>708.73</v>
      </c>
    </row>
    <row r="3219" spans="1:7" ht="25.5">
      <c r="A3219" s="324" t="s">
        <v>5591</v>
      </c>
      <c r="B3219" s="325"/>
      <c r="C3219" s="324" t="s">
        <v>5592</v>
      </c>
      <c r="D3219" s="327" t="s">
        <v>47</v>
      </c>
      <c r="E3219" s="329">
        <v>782.88</v>
      </c>
      <c r="F3219" s="329">
        <v>30.81</v>
      </c>
      <c r="G3219" s="329">
        <v>813.69</v>
      </c>
    </row>
    <row r="3220" spans="1:7" ht="25.5">
      <c r="A3220" s="324" t="s">
        <v>5593</v>
      </c>
      <c r="B3220" s="325"/>
      <c r="C3220" s="324" t="s">
        <v>5594</v>
      </c>
      <c r="D3220" s="327" t="s">
        <v>47</v>
      </c>
      <c r="E3220" s="329">
        <v>1011.19</v>
      </c>
      <c r="F3220" s="329">
        <v>33.11</v>
      </c>
      <c r="G3220" s="329">
        <v>1044.3</v>
      </c>
    </row>
    <row r="3221" spans="1:7" ht="25.5">
      <c r="A3221" s="324" t="s">
        <v>5595</v>
      </c>
      <c r="B3221" s="325"/>
      <c r="C3221" s="324" t="s">
        <v>5596</v>
      </c>
      <c r="D3221" s="327" t="s">
        <v>47</v>
      </c>
      <c r="E3221" s="329">
        <v>1203.79</v>
      </c>
      <c r="F3221" s="329">
        <v>33.11</v>
      </c>
      <c r="G3221" s="329">
        <v>1236.9000000000001</v>
      </c>
    </row>
    <row r="3222" spans="1:7" ht="25.5">
      <c r="A3222" s="324" t="s">
        <v>5597</v>
      </c>
      <c r="B3222" s="325"/>
      <c r="C3222" s="324" t="s">
        <v>5598</v>
      </c>
      <c r="D3222" s="327" t="s">
        <v>4</v>
      </c>
      <c r="E3222" s="329">
        <v>75.319999999999993</v>
      </c>
      <c r="F3222" s="329">
        <v>16.87</v>
      </c>
      <c r="G3222" s="329">
        <v>92.19</v>
      </c>
    </row>
    <row r="3223" spans="1:7" ht="25.5">
      <c r="A3223" s="324" t="s">
        <v>5599</v>
      </c>
      <c r="B3223" s="325"/>
      <c r="C3223" s="324" t="s">
        <v>5600</v>
      </c>
      <c r="D3223" s="327" t="s">
        <v>4</v>
      </c>
      <c r="E3223" s="329">
        <v>95.56</v>
      </c>
      <c r="F3223" s="329">
        <v>16.87</v>
      </c>
      <c r="G3223" s="329">
        <v>112.43</v>
      </c>
    </row>
    <row r="3224" spans="1:7" ht="25.5">
      <c r="A3224" s="324" t="s">
        <v>5601</v>
      </c>
      <c r="B3224" s="325"/>
      <c r="C3224" s="324" t="s">
        <v>5602</v>
      </c>
      <c r="D3224" s="327" t="s">
        <v>4</v>
      </c>
      <c r="E3224" s="329">
        <v>126.15</v>
      </c>
      <c r="F3224" s="329">
        <v>18.399999999999999</v>
      </c>
      <c r="G3224" s="329">
        <v>144.55000000000001</v>
      </c>
    </row>
    <row r="3225" spans="1:7" ht="25.5">
      <c r="A3225" s="324" t="s">
        <v>5603</v>
      </c>
      <c r="B3225" s="325"/>
      <c r="C3225" s="324" t="s">
        <v>5604</v>
      </c>
      <c r="D3225" s="327" t="s">
        <v>4</v>
      </c>
      <c r="E3225" s="329">
        <v>168.83</v>
      </c>
      <c r="F3225" s="329">
        <v>19.940000000000001</v>
      </c>
      <c r="G3225" s="329">
        <v>188.77</v>
      </c>
    </row>
    <row r="3226" spans="1:7" ht="25.5">
      <c r="A3226" s="324" t="s">
        <v>5605</v>
      </c>
      <c r="B3226" s="325"/>
      <c r="C3226" s="324" t="s">
        <v>5606</v>
      </c>
      <c r="D3226" s="327" t="s">
        <v>4</v>
      </c>
      <c r="E3226" s="329">
        <v>185.97</v>
      </c>
      <c r="F3226" s="329">
        <v>21.47</v>
      </c>
      <c r="G3226" s="329">
        <v>207.44</v>
      </c>
    </row>
    <row r="3227" spans="1:7" ht="25.5">
      <c r="A3227" s="324" t="s">
        <v>5607</v>
      </c>
      <c r="B3227" s="325"/>
      <c r="C3227" s="324" t="s">
        <v>5608</v>
      </c>
      <c r="D3227" s="327" t="s">
        <v>4</v>
      </c>
      <c r="E3227" s="329">
        <v>242.49</v>
      </c>
      <c r="F3227" s="329">
        <v>23.01</v>
      </c>
      <c r="G3227" s="329">
        <v>265.5</v>
      </c>
    </row>
    <row r="3228" spans="1:7" ht="25.5">
      <c r="A3228" s="324" t="s">
        <v>5609</v>
      </c>
      <c r="B3228" s="325"/>
      <c r="C3228" s="324" t="s">
        <v>5610</v>
      </c>
      <c r="D3228" s="327" t="s">
        <v>4</v>
      </c>
      <c r="E3228" s="329">
        <v>343.89</v>
      </c>
      <c r="F3228" s="329">
        <v>24.53</v>
      </c>
      <c r="G3228" s="329">
        <v>368.42</v>
      </c>
    </row>
    <row r="3229" spans="1:7" ht="25.5">
      <c r="A3229" s="324" t="s">
        <v>5611</v>
      </c>
      <c r="B3229" s="325"/>
      <c r="C3229" s="324" t="s">
        <v>5612</v>
      </c>
      <c r="D3229" s="327" t="s">
        <v>4</v>
      </c>
      <c r="E3229" s="329">
        <v>190.2</v>
      </c>
      <c r="F3229" s="329">
        <v>21.47</v>
      </c>
      <c r="G3229" s="329">
        <v>211.67</v>
      </c>
    </row>
    <row r="3230" spans="1:7" ht="25.5">
      <c r="A3230" s="324" t="s">
        <v>5613</v>
      </c>
      <c r="B3230" s="325"/>
      <c r="C3230" s="324" t="s">
        <v>5614</v>
      </c>
      <c r="D3230" s="327" t="s">
        <v>4</v>
      </c>
      <c r="E3230" s="329">
        <v>221.17</v>
      </c>
      <c r="F3230" s="329">
        <v>16.87</v>
      </c>
      <c r="G3230" s="329">
        <v>238.04</v>
      </c>
    </row>
    <row r="3231" spans="1:7" ht="25.5">
      <c r="A3231" s="324" t="s">
        <v>5615</v>
      </c>
      <c r="B3231" s="325"/>
      <c r="C3231" s="324" t="s">
        <v>5616</v>
      </c>
      <c r="D3231" s="327" t="s">
        <v>4</v>
      </c>
      <c r="E3231" s="329">
        <v>273.52</v>
      </c>
      <c r="F3231" s="329">
        <v>21.47</v>
      </c>
      <c r="G3231" s="329">
        <v>294.99</v>
      </c>
    </row>
    <row r="3232" spans="1:7" ht="25.5">
      <c r="A3232" s="324" t="s">
        <v>5617</v>
      </c>
      <c r="B3232" s="325"/>
      <c r="C3232" s="324" t="s">
        <v>5618</v>
      </c>
      <c r="D3232" s="327" t="s">
        <v>4</v>
      </c>
      <c r="E3232" s="329">
        <v>414.25</v>
      </c>
      <c r="F3232" s="329">
        <v>24.53</v>
      </c>
      <c r="G3232" s="329">
        <v>438.78</v>
      </c>
    </row>
    <row r="3233" spans="1:7" ht="25.5">
      <c r="A3233" s="324" t="s">
        <v>5619</v>
      </c>
      <c r="B3233" s="325"/>
      <c r="C3233" s="324" t="s">
        <v>5620</v>
      </c>
      <c r="D3233" s="327" t="s">
        <v>4</v>
      </c>
      <c r="E3233" s="329">
        <v>302.16000000000003</v>
      </c>
      <c r="F3233" s="329">
        <v>18.399999999999999</v>
      </c>
      <c r="G3233" s="329">
        <v>320.56</v>
      </c>
    </row>
    <row r="3234" spans="1:7" ht="38.25">
      <c r="A3234" s="324" t="s">
        <v>5621</v>
      </c>
      <c r="B3234" s="325"/>
      <c r="C3234" s="324" t="s">
        <v>5622</v>
      </c>
      <c r="D3234" s="327" t="s">
        <v>4</v>
      </c>
      <c r="E3234" s="329">
        <v>392.17</v>
      </c>
      <c r="F3234" s="329">
        <v>21.47</v>
      </c>
      <c r="G3234" s="329">
        <v>413.64</v>
      </c>
    </row>
    <row r="3235" spans="1:7" ht="38.25">
      <c r="A3235" s="324" t="s">
        <v>5623</v>
      </c>
      <c r="B3235" s="325"/>
      <c r="C3235" s="324" t="s">
        <v>5624</v>
      </c>
      <c r="D3235" s="327" t="s">
        <v>4</v>
      </c>
      <c r="E3235" s="329">
        <v>605.29</v>
      </c>
      <c r="F3235" s="329">
        <v>24.53</v>
      </c>
      <c r="G3235" s="329">
        <v>629.82000000000005</v>
      </c>
    </row>
    <row r="3236" spans="1:7" ht="25.5">
      <c r="A3236" s="324" t="s">
        <v>5625</v>
      </c>
      <c r="B3236" s="325"/>
      <c r="C3236" s="324" t="s">
        <v>5626</v>
      </c>
      <c r="D3236" s="327" t="s">
        <v>4</v>
      </c>
      <c r="E3236" s="329">
        <v>73.56</v>
      </c>
      <c r="F3236" s="329">
        <v>16.87</v>
      </c>
      <c r="G3236" s="329">
        <v>90.43</v>
      </c>
    </row>
    <row r="3237" spans="1:7" ht="25.5">
      <c r="A3237" s="324" t="s">
        <v>5627</v>
      </c>
      <c r="B3237" s="325"/>
      <c r="C3237" s="324" t="s">
        <v>5628</v>
      </c>
      <c r="D3237" s="327" t="s">
        <v>4</v>
      </c>
      <c r="E3237" s="329">
        <v>98.9</v>
      </c>
      <c r="F3237" s="329">
        <v>18.399999999999999</v>
      </c>
      <c r="G3237" s="329">
        <v>117.3</v>
      </c>
    </row>
    <row r="3238" spans="1:7" ht="25.5">
      <c r="A3238" s="330" t="s">
        <v>5629</v>
      </c>
      <c r="B3238" s="331" t="s">
        <v>7318</v>
      </c>
      <c r="C3238" s="330"/>
      <c r="D3238" s="332"/>
      <c r="E3238" s="333"/>
      <c r="F3238" s="333"/>
      <c r="G3238" s="333"/>
    </row>
    <row r="3239" spans="1:7" ht="25.5">
      <c r="A3239" s="324" t="s">
        <v>5630</v>
      </c>
      <c r="B3239" s="325"/>
      <c r="C3239" s="324" t="s">
        <v>5631</v>
      </c>
      <c r="D3239" s="327" t="s">
        <v>4</v>
      </c>
      <c r="E3239" s="329">
        <v>298.14999999999998</v>
      </c>
      <c r="F3239" s="329">
        <v>21.47</v>
      </c>
      <c r="G3239" s="329">
        <v>319.62</v>
      </c>
    </row>
    <row r="3240" spans="1:7" ht="38.25">
      <c r="A3240" s="324" t="s">
        <v>5632</v>
      </c>
      <c r="B3240" s="325"/>
      <c r="C3240" s="324" t="s">
        <v>5633</v>
      </c>
      <c r="D3240" s="327" t="s">
        <v>4</v>
      </c>
      <c r="E3240" s="329">
        <v>351.08</v>
      </c>
      <c r="F3240" s="329">
        <v>24.53</v>
      </c>
      <c r="G3240" s="329">
        <v>375.61</v>
      </c>
    </row>
    <row r="3241" spans="1:7" ht="38.25">
      <c r="A3241" s="324" t="s">
        <v>5634</v>
      </c>
      <c r="B3241" s="325"/>
      <c r="C3241" s="324" t="s">
        <v>5635</v>
      </c>
      <c r="D3241" s="327" t="s">
        <v>4</v>
      </c>
      <c r="E3241" s="329">
        <v>490.05</v>
      </c>
      <c r="F3241" s="329">
        <v>27.6</v>
      </c>
      <c r="G3241" s="329">
        <v>517.65</v>
      </c>
    </row>
    <row r="3242" spans="1:7" ht="38.25">
      <c r="A3242" s="324" t="s">
        <v>5636</v>
      </c>
      <c r="B3242" s="325"/>
      <c r="C3242" s="324" t="s">
        <v>5637</v>
      </c>
      <c r="D3242" s="327" t="s">
        <v>4</v>
      </c>
      <c r="E3242" s="329">
        <v>869.96</v>
      </c>
      <c r="F3242" s="329">
        <v>30.67</v>
      </c>
      <c r="G3242" s="329">
        <v>900.63</v>
      </c>
    </row>
    <row r="3243" spans="1:7" ht="25.5">
      <c r="A3243" s="324" t="s">
        <v>5638</v>
      </c>
      <c r="B3243" s="325"/>
      <c r="C3243" s="324" t="s">
        <v>5639</v>
      </c>
      <c r="D3243" s="327" t="s">
        <v>4</v>
      </c>
      <c r="E3243" s="329">
        <v>188.88</v>
      </c>
      <c r="F3243" s="329">
        <v>21.47</v>
      </c>
      <c r="G3243" s="329">
        <v>210.35</v>
      </c>
    </row>
    <row r="3244" spans="1:7" ht="25.5">
      <c r="A3244" s="324" t="s">
        <v>5640</v>
      </c>
      <c r="B3244" s="325"/>
      <c r="C3244" s="324" t="s">
        <v>5641</v>
      </c>
      <c r="D3244" s="327" t="s">
        <v>4</v>
      </c>
      <c r="E3244" s="329">
        <v>235.62</v>
      </c>
      <c r="F3244" s="329">
        <v>21.47</v>
      </c>
      <c r="G3244" s="329">
        <v>257.08999999999997</v>
      </c>
    </row>
    <row r="3245" spans="1:7" ht="38.25">
      <c r="A3245" s="324" t="s">
        <v>5642</v>
      </c>
      <c r="B3245" s="325"/>
      <c r="C3245" s="324" t="s">
        <v>5643</v>
      </c>
      <c r="D3245" s="327" t="s">
        <v>4</v>
      </c>
      <c r="E3245" s="329">
        <v>356.03</v>
      </c>
      <c r="F3245" s="329">
        <v>24.53</v>
      </c>
      <c r="G3245" s="329">
        <v>380.56</v>
      </c>
    </row>
    <row r="3246" spans="1:7" ht="38.25">
      <c r="A3246" s="324" t="s">
        <v>5644</v>
      </c>
      <c r="B3246" s="325"/>
      <c r="C3246" s="324" t="s">
        <v>5645</v>
      </c>
      <c r="D3246" s="327" t="s">
        <v>4</v>
      </c>
      <c r="E3246" s="329">
        <v>560.85</v>
      </c>
      <c r="F3246" s="329">
        <v>27.6</v>
      </c>
      <c r="G3246" s="329">
        <v>588.45000000000005</v>
      </c>
    </row>
    <row r="3247" spans="1:7" ht="38.25">
      <c r="A3247" s="324" t="s">
        <v>5646</v>
      </c>
      <c r="B3247" s="325"/>
      <c r="C3247" s="324" t="s">
        <v>5647</v>
      </c>
      <c r="D3247" s="327" t="s">
        <v>4</v>
      </c>
      <c r="E3247" s="329">
        <v>688.34</v>
      </c>
      <c r="F3247" s="329">
        <v>30.67</v>
      </c>
      <c r="G3247" s="329">
        <v>719.01</v>
      </c>
    </row>
    <row r="3248" spans="1:7">
      <c r="A3248" s="330" t="s">
        <v>5648</v>
      </c>
      <c r="B3248" s="331" t="s">
        <v>5649</v>
      </c>
      <c r="C3248" s="330"/>
      <c r="D3248" s="332"/>
      <c r="E3248" s="333"/>
      <c r="F3248" s="333"/>
      <c r="G3248" s="333"/>
    </row>
    <row r="3249" spans="1:7" ht="25.5">
      <c r="A3249" s="324" t="s">
        <v>5650</v>
      </c>
      <c r="B3249" s="325"/>
      <c r="C3249" s="324" t="s">
        <v>5651</v>
      </c>
      <c r="D3249" s="327" t="s">
        <v>47</v>
      </c>
      <c r="E3249" s="329">
        <v>1.0900000000000001</v>
      </c>
      <c r="F3249" s="329">
        <v>52.92</v>
      </c>
      <c r="G3249" s="329">
        <v>54.01</v>
      </c>
    </row>
    <row r="3250" spans="1:7" ht="25.5">
      <c r="A3250" s="324" t="s">
        <v>5652</v>
      </c>
      <c r="B3250" s="325"/>
      <c r="C3250" s="324" t="s">
        <v>5653</v>
      </c>
      <c r="D3250" s="327" t="s">
        <v>47</v>
      </c>
      <c r="E3250" s="329">
        <v>46.92</v>
      </c>
      <c r="F3250" s="329">
        <v>30.79</v>
      </c>
      <c r="G3250" s="329">
        <v>77.709999999999994</v>
      </c>
    </row>
    <row r="3251" spans="1:7" ht="25.5">
      <c r="A3251" s="330" t="s">
        <v>5654</v>
      </c>
      <c r="B3251" s="331" t="s">
        <v>7319</v>
      </c>
      <c r="C3251" s="330"/>
      <c r="D3251" s="332"/>
      <c r="E3251" s="333"/>
      <c r="F3251" s="333"/>
      <c r="G3251" s="333"/>
    </row>
    <row r="3252" spans="1:7" ht="25.5">
      <c r="A3252" s="324" t="s">
        <v>5655</v>
      </c>
      <c r="B3252" s="325"/>
      <c r="C3252" s="324" t="s">
        <v>5656</v>
      </c>
      <c r="D3252" s="327" t="s">
        <v>47</v>
      </c>
      <c r="E3252" s="329">
        <v>32.4</v>
      </c>
      <c r="F3252" s="329">
        <v>53.67</v>
      </c>
      <c r="G3252" s="329">
        <v>86.07</v>
      </c>
    </row>
    <row r="3253" spans="1:7" ht="25.5">
      <c r="A3253" s="324" t="s">
        <v>5657</v>
      </c>
      <c r="B3253" s="325"/>
      <c r="C3253" s="324" t="s">
        <v>5658</v>
      </c>
      <c r="D3253" s="327" t="s">
        <v>47</v>
      </c>
      <c r="E3253" s="329">
        <v>47.62</v>
      </c>
      <c r="F3253" s="329">
        <v>61.35</v>
      </c>
      <c r="G3253" s="329">
        <v>108.97</v>
      </c>
    </row>
    <row r="3254" spans="1:7" ht="25.5">
      <c r="A3254" s="324" t="s">
        <v>5659</v>
      </c>
      <c r="B3254" s="325"/>
      <c r="C3254" s="324" t="s">
        <v>5660</v>
      </c>
      <c r="D3254" s="327" t="s">
        <v>47</v>
      </c>
      <c r="E3254" s="329">
        <v>53.3</v>
      </c>
      <c r="F3254" s="329">
        <v>61.35</v>
      </c>
      <c r="G3254" s="329">
        <v>114.65</v>
      </c>
    </row>
    <row r="3255" spans="1:7" ht="25.5">
      <c r="A3255" s="324" t="s">
        <v>5661</v>
      </c>
      <c r="B3255" s="325"/>
      <c r="C3255" s="324" t="s">
        <v>5662</v>
      </c>
      <c r="D3255" s="327" t="s">
        <v>47</v>
      </c>
      <c r="E3255" s="329">
        <v>63.06</v>
      </c>
      <c r="F3255" s="329">
        <v>69.010000000000005</v>
      </c>
      <c r="G3255" s="329">
        <v>132.07</v>
      </c>
    </row>
    <row r="3256" spans="1:7" ht="25.5">
      <c r="A3256" s="324" t="s">
        <v>5663</v>
      </c>
      <c r="B3256" s="325"/>
      <c r="C3256" s="324" t="s">
        <v>5664</v>
      </c>
      <c r="D3256" s="327" t="s">
        <v>47</v>
      </c>
      <c r="E3256" s="329">
        <v>97.26</v>
      </c>
      <c r="F3256" s="329">
        <v>76.680000000000007</v>
      </c>
      <c r="G3256" s="329">
        <v>173.94</v>
      </c>
    </row>
    <row r="3257" spans="1:7" ht="25.5">
      <c r="A3257" s="324" t="s">
        <v>5665</v>
      </c>
      <c r="B3257" s="325"/>
      <c r="C3257" s="324" t="s">
        <v>5666</v>
      </c>
      <c r="D3257" s="327" t="s">
        <v>47</v>
      </c>
      <c r="E3257" s="329">
        <v>135.1</v>
      </c>
      <c r="F3257" s="329">
        <v>86.27</v>
      </c>
      <c r="G3257" s="329">
        <v>221.37</v>
      </c>
    </row>
    <row r="3258" spans="1:7" ht="25.5">
      <c r="A3258" s="324" t="s">
        <v>5667</v>
      </c>
      <c r="B3258" s="325"/>
      <c r="C3258" s="324" t="s">
        <v>5668</v>
      </c>
      <c r="D3258" s="327" t="s">
        <v>47</v>
      </c>
      <c r="E3258" s="329">
        <v>157.09</v>
      </c>
      <c r="F3258" s="329">
        <v>92.01</v>
      </c>
      <c r="G3258" s="329">
        <v>249.1</v>
      </c>
    </row>
    <row r="3259" spans="1:7" ht="25.5">
      <c r="A3259" s="324" t="s">
        <v>5669</v>
      </c>
      <c r="B3259" s="325"/>
      <c r="C3259" s="324" t="s">
        <v>5670</v>
      </c>
      <c r="D3259" s="327" t="s">
        <v>47</v>
      </c>
      <c r="E3259" s="329">
        <v>191.84</v>
      </c>
      <c r="F3259" s="329">
        <v>95.86</v>
      </c>
      <c r="G3259" s="329">
        <v>287.7</v>
      </c>
    </row>
    <row r="3260" spans="1:7" ht="25.5">
      <c r="A3260" s="324" t="s">
        <v>5671</v>
      </c>
      <c r="B3260" s="325"/>
      <c r="C3260" s="324" t="s">
        <v>5672</v>
      </c>
      <c r="D3260" s="327" t="s">
        <v>47</v>
      </c>
      <c r="E3260" s="329">
        <v>260.75</v>
      </c>
      <c r="F3260" s="329">
        <v>101.6</v>
      </c>
      <c r="G3260" s="329">
        <v>362.35</v>
      </c>
    </row>
    <row r="3261" spans="1:7" ht="25.5">
      <c r="A3261" s="324" t="s">
        <v>5673</v>
      </c>
      <c r="B3261" s="325"/>
      <c r="C3261" s="324" t="s">
        <v>5674</v>
      </c>
      <c r="D3261" s="327" t="s">
        <v>47</v>
      </c>
      <c r="E3261" s="329">
        <v>349.32</v>
      </c>
      <c r="F3261" s="329">
        <v>105.43</v>
      </c>
      <c r="G3261" s="329">
        <v>454.75</v>
      </c>
    </row>
    <row r="3262" spans="1:7" ht="25.5">
      <c r="A3262" s="324" t="s">
        <v>5675</v>
      </c>
      <c r="B3262" s="325"/>
      <c r="C3262" s="324" t="s">
        <v>5676</v>
      </c>
      <c r="D3262" s="327" t="s">
        <v>47</v>
      </c>
      <c r="E3262" s="329">
        <v>550.91999999999996</v>
      </c>
      <c r="F3262" s="329">
        <v>115.02</v>
      </c>
      <c r="G3262" s="329">
        <v>665.94</v>
      </c>
    </row>
    <row r="3263" spans="1:7" ht="25.5">
      <c r="A3263" s="324" t="s">
        <v>5677</v>
      </c>
      <c r="B3263" s="325"/>
      <c r="C3263" s="324" t="s">
        <v>5678</v>
      </c>
      <c r="D3263" s="327" t="s">
        <v>47</v>
      </c>
      <c r="E3263" s="329">
        <v>561.36</v>
      </c>
      <c r="F3263" s="329">
        <v>126.52</v>
      </c>
      <c r="G3263" s="329">
        <v>687.88</v>
      </c>
    </row>
    <row r="3264" spans="1:7" ht="25.5">
      <c r="A3264" s="324" t="s">
        <v>5679</v>
      </c>
      <c r="B3264" s="325"/>
      <c r="C3264" s="324" t="s">
        <v>5680</v>
      </c>
      <c r="D3264" s="327" t="s">
        <v>47</v>
      </c>
      <c r="E3264" s="329">
        <v>837.15</v>
      </c>
      <c r="F3264" s="329">
        <v>134.19999999999999</v>
      </c>
      <c r="G3264" s="329">
        <v>971.35</v>
      </c>
    </row>
    <row r="3265" spans="1:7">
      <c r="A3265" s="330" t="s">
        <v>5681</v>
      </c>
      <c r="B3265" s="331" t="s">
        <v>5682</v>
      </c>
      <c r="C3265" s="330"/>
      <c r="D3265" s="332"/>
      <c r="E3265" s="333"/>
      <c r="F3265" s="333"/>
      <c r="G3265" s="333"/>
    </row>
    <row r="3266" spans="1:7">
      <c r="A3266" s="324" t="s">
        <v>5683</v>
      </c>
      <c r="B3266" s="325"/>
      <c r="C3266" s="324" t="s">
        <v>5684</v>
      </c>
      <c r="D3266" s="327" t="s">
        <v>47</v>
      </c>
      <c r="E3266" s="329">
        <v>88.7</v>
      </c>
      <c r="F3266" s="329">
        <v>12.48</v>
      </c>
      <c r="G3266" s="329">
        <v>101.18</v>
      </c>
    </row>
    <row r="3267" spans="1:7">
      <c r="A3267" s="324" t="s">
        <v>5685</v>
      </c>
      <c r="B3267" s="325"/>
      <c r="C3267" s="324" t="s">
        <v>5686</v>
      </c>
      <c r="D3267" s="327" t="s">
        <v>47</v>
      </c>
      <c r="E3267" s="329">
        <v>109.16</v>
      </c>
      <c r="F3267" s="329">
        <v>18.72</v>
      </c>
      <c r="G3267" s="329">
        <v>127.88</v>
      </c>
    </row>
    <row r="3268" spans="1:7">
      <c r="A3268" s="324" t="s">
        <v>5687</v>
      </c>
      <c r="B3268" s="325"/>
      <c r="C3268" s="324" t="s">
        <v>5688</v>
      </c>
      <c r="D3268" s="327" t="s">
        <v>47</v>
      </c>
      <c r="E3268" s="329">
        <v>144.18</v>
      </c>
      <c r="F3268" s="329">
        <v>21.84</v>
      </c>
      <c r="G3268" s="329">
        <v>166.02</v>
      </c>
    </row>
    <row r="3269" spans="1:7">
      <c r="A3269" s="324" t="s">
        <v>5689</v>
      </c>
      <c r="B3269" s="325"/>
      <c r="C3269" s="324" t="s">
        <v>5690</v>
      </c>
      <c r="D3269" s="327" t="s">
        <v>47</v>
      </c>
      <c r="E3269" s="329">
        <v>191.12</v>
      </c>
      <c r="F3269" s="329">
        <v>24.96</v>
      </c>
      <c r="G3269" s="329">
        <v>216.08</v>
      </c>
    </row>
    <row r="3270" spans="1:7">
      <c r="A3270" s="324" t="s">
        <v>5691</v>
      </c>
      <c r="B3270" s="325"/>
      <c r="C3270" s="324" t="s">
        <v>5692</v>
      </c>
      <c r="D3270" s="327" t="s">
        <v>47</v>
      </c>
      <c r="E3270" s="329">
        <v>242.88</v>
      </c>
      <c r="F3270" s="329">
        <v>31.2</v>
      </c>
      <c r="G3270" s="329">
        <v>274.08</v>
      </c>
    </row>
    <row r="3271" spans="1:7">
      <c r="A3271" s="324" t="s">
        <v>5693</v>
      </c>
      <c r="B3271" s="325"/>
      <c r="C3271" s="324" t="s">
        <v>5694</v>
      </c>
      <c r="D3271" s="327" t="s">
        <v>47</v>
      </c>
      <c r="E3271" s="329">
        <v>307.52999999999997</v>
      </c>
      <c r="F3271" s="329">
        <v>37.44</v>
      </c>
      <c r="G3271" s="329">
        <v>344.97</v>
      </c>
    </row>
    <row r="3272" spans="1:7">
      <c r="A3272" s="324" t="s">
        <v>5695</v>
      </c>
      <c r="B3272" s="325"/>
      <c r="C3272" s="324" t="s">
        <v>5696</v>
      </c>
      <c r="D3272" s="327" t="s">
        <v>47</v>
      </c>
      <c r="E3272" s="329">
        <v>351.68</v>
      </c>
      <c r="F3272" s="329">
        <v>46.8</v>
      </c>
      <c r="G3272" s="329">
        <v>398.48</v>
      </c>
    </row>
    <row r="3273" spans="1:7">
      <c r="A3273" s="324" t="s">
        <v>5697</v>
      </c>
      <c r="B3273" s="325"/>
      <c r="C3273" s="324" t="s">
        <v>5698</v>
      </c>
      <c r="D3273" s="327" t="s">
        <v>47</v>
      </c>
      <c r="E3273" s="329">
        <v>521.94000000000005</v>
      </c>
      <c r="F3273" s="329">
        <v>93.6</v>
      </c>
      <c r="G3273" s="329">
        <v>615.54</v>
      </c>
    </row>
    <row r="3274" spans="1:7">
      <c r="A3274" s="330" t="s">
        <v>5699</v>
      </c>
      <c r="B3274" s="331" t="s">
        <v>7320</v>
      </c>
      <c r="C3274" s="330"/>
      <c r="D3274" s="332"/>
      <c r="E3274" s="333"/>
      <c r="F3274" s="333"/>
      <c r="G3274" s="333"/>
    </row>
    <row r="3275" spans="1:7" ht="25.5">
      <c r="A3275" s="324" t="s">
        <v>5700</v>
      </c>
      <c r="B3275" s="325"/>
      <c r="C3275" s="324" t="s">
        <v>5701</v>
      </c>
      <c r="D3275" s="327" t="s">
        <v>47</v>
      </c>
      <c r="E3275" s="329">
        <v>80.36</v>
      </c>
      <c r="F3275" s="329">
        <v>19.18</v>
      </c>
      <c r="G3275" s="329">
        <v>99.54</v>
      </c>
    </row>
    <row r="3276" spans="1:7" ht="25.5">
      <c r="A3276" s="324" t="s">
        <v>5702</v>
      </c>
      <c r="B3276" s="325"/>
      <c r="C3276" s="324" t="s">
        <v>5703</v>
      </c>
      <c r="D3276" s="327" t="s">
        <v>47</v>
      </c>
      <c r="E3276" s="329">
        <v>106.48</v>
      </c>
      <c r="F3276" s="329">
        <v>19.18</v>
      </c>
      <c r="G3276" s="329">
        <v>125.66</v>
      </c>
    </row>
    <row r="3277" spans="1:7" ht="25.5">
      <c r="A3277" s="324" t="s">
        <v>5704</v>
      </c>
      <c r="B3277" s="325"/>
      <c r="C3277" s="324" t="s">
        <v>5705</v>
      </c>
      <c r="D3277" s="327" t="s">
        <v>47</v>
      </c>
      <c r="E3277" s="329">
        <v>121.06</v>
      </c>
      <c r="F3277" s="329">
        <v>26.98</v>
      </c>
      <c r="G3277" s="329">
        <v>148.04</v>
      </c>
    </row>
    <row r="3278" spans="1:7" ht="25.5">
      <c r="A3278" s="324" t="s">
        <v>5706</v>
      </c>
      <c r="B3278" s="325"/>
      <c r="C3278" s="324" t="s">
        <v>5707</v>
      </c>
      <c r="D3278" s="327" t="s">
        <v>47</v>
      </c>
      <c r="E3278" s="329">
        <v>192.48</v>
      </c>
      <c r="F3278" s="329">
        <v>26.98</v>
      </c>
      <c r="G3278" s="329">
        <v>219.46</v>
      </c>
    </row>
    <row r="3279" spans="1:7" ht="25.5">
      <c r="A3279" s="324" t="s">
        <v>5708</v>
      </c>
      <c r="B3279" s="325"/>
      <c r="C3279" s="324" t="s">
        <v>5709</v>
      </c>
      <c r="D3279" s="327" t="s">
        <v>47</v>
      </c>
      <c r="E3279" s="329">
        <v>342.81</v>
      </c>
      <c r="F3279" s="329">
        <v>26.98</v>
      </c>
      <c r="G3279" s="329">
        <v>369.79</v>
      </c>
    </row>
    <row r="3280" spans="1:7" ht="38.25">
      <c r="A3280" s="324" t="s">
        <v>5710</v>
      </c>
      <c r="B3280" s="325"/>
      <c r="C3280" s="324" t="s">
        <v>5711</v>
      </c>
      <c r="D3280" s="327" t="s">
        <v>4</v>
      </c>
      <c r="E3280" s="329">
        <v>30.15</v>
      </c>
      <c r="F3280" s="329">
        <v>15.33</v>
      </c>
      <c r="G3280" s="329">
        <v>45.48</v>
      </c>
    </row>
    <row r="3281" spans="1:7" ht="38.25">
      <c r="A3281" s="324" t="s">
        <v>5712</v>
      </c>
      <c r="B3281" s="325"/>
      <c r="C3281" s="324" t="s">
        <v>5713</v>
      </c>
      <c r="D3281" s="327" t="s">
        <v>4</v>
      </c>
      <c r="E3281" s="329">
        <v>33.14</v>
      </c>
      <c r="F3281" s="329">
        <v>15.33</v>
      </c>
      <c r="G3281" s="329">
        <v>48.47</v>
      </c>
    </row>
    <row r="3282" spans="1:7" ht="38.25">
      <c r="A3282" s="324" t="s">
        <v>5714</v>
      </c>
      <c r="B3282" s="325"/>
      <c r="C3282" s="324" t="s">
        <v>5715</v>
      </c>
      <c r="D3282" s="327" t="s">
        <v>4</v>
      </c>
      <c r="E3282" s="329">
        <v>34.450000000000003</v>
      </c>
      <c r="F3282" s="329">
        <v>19.18</v>
      </c>
      <c r="G3282" s="329">
        <v>53.63</v>
      </c>
    </row>
    <row r="3283" spans="1:7" ht="38.25">
      <c r="A3283" s="324" t="s">
        <v>5716</v>
      </c>
      <c r="B3283" s="325"/>
      <c r="C3283" s="324" t="s">
        <v>5717</v>
      </c>
      <c r="D3283" s="327" t="s">
        <v>4</v>
      </c>
      <c r="E3283" s="329">
        <v>68.05</v>
      </c>
      <c r="F3283" s="329">
        <v>19.18</v>
      </c>
      <c r="G3283" s="329">
        <v>87.23</v>
      </c>
    </row>
    <row r="3284" spans="1:7" ht="38.25">
      <c r="A3284" s="324" t="s">
        <v>5718</v>
      </c>
      <c r="B3284" s="325"/>
      <c r="C3284" s="324" t="s">
        <v>5719</v>
      </c>
      <c r="D3284" s="327" t="s">
        <v>4</v>
      </c>
      <c r="E3284" s="329">
        <v>101.26</v>
      </c>
      <c r="F3284" s="329">
        <v>19.18</v>
      </c>
      <c r="G3284" s="329">
        <v>120.44</v>
      </c>
    </row>
    <row r="3285" spans="1:7" ht="25.5">
      <c r="A3285" s="324" t="s">
        <v>5720</v>
      </c>
      <c r="B3285" s="325"/>
      <c r="C3285" s="324" t="s">
        <v>5721</v>
      </c>
      <c r="D3285" s="327" t="s">
        <v>197</v>
      </c>
      <c r="E3285" s="329">
        <v>717.94</v>
      </c>
      <c r="F3285" s="329">
        <v>15.33</v>
      </c>
      <c r="G3285" s="329">
        <v>733.27</v>
      </c>
    </row>
    <row r="3286" spans="1:7" ht="25.5">
      <c r="A3286" s="324" t="s">
        <v>5722</v>
      </c>
      <c r="B3286" s="325"/>
      <c r="C3286" s="324" t="s">
        <v>5723</v>
      </c>
      <c r="D3286" s="327" t="s">
        <v>197</v>
      </c>
      <c r="E3286" s="329">
        <v>767.05</v>
      </c>
      <c r="F3286" s="329">
        <v>15.33</v>
      </c>
      <c r="G3286" s="329">
        <v>782.38</v>
      </c>
    </row>
    <row r="3287" spans="1:7" ht="25.5">
      <c r="A3287" s="324" t="s">
        <v>5724</v>
      </c>
      <c r="B3287" s="325"/>
      <c r="C3287" s="324" t="s">
        <v>5725</v>
      </c>
      <c r="D3287" s="327" t="s">
        <v>197</v>
      </c>
      <c r="E3287" s="329">
        <v>727.3</v>
      </c>
      <c r="F3287" s="329">
        <v>19.18</v>
      </c>
      <c r="G3287" s="329">
        <v>746.48</v>
      </c>
    </row>
    <row r="3288" spans="1:7" ht="25.5">
      <c r="A3288" s="324" t="s">
        <v>5726</v>
      </c>
      <c r="B3288" s="325"/>
      <c r="C3288" s="324" t="s">
        <v>5727</v>
      </c>
      <c r="D3288" s="327" t="s">
        <v>197</v>
      </c>
      <c r="E3288" s="329">
        <v>1024.1600000000001</v>
      </c>
      <c r="F3288" s="329">
        <v>19.18</v>
      </c>
      <c r="G3288" s="329">
        <v>1043.3399999999999</v>
      </c>
    </row>
    <row r="3289" spans="1:7" ht="25.5">
      <c r="A3289" s="324" t="s">
        <v>5728</v>
      </c>
      <c r="B3289" s="325"/>
      <c r="C3289" s="324" t="s">
        <v>5729</v>
      </c>
      <c r="D3289" s="327" t="s">
        <v>197</v>
      </c>
      <c r="E3289" s="329">
        <v>1136.8399999999999</v>
      </c>
      <c r="F3289" s="329">
        <v>19.18</v>
      </c>
      <c r="G3289" s="329">
        <v>1156.02</v>
      </c>
    </row>
    <row r="3290" spans="1:7" ht="25.5">
      <c r="A3290" s="324" t="s">
        <v>5730</v>
      </c>
      <c r="B3290" s="325"/>
      <c r="C3290" s="324" t="s">
        <v>5731</v>
      </c>
      <c r="D3290" s="327" t="s">
        <v>197</v>
      </c>
      <c r="E3290" s="329">
        <v>1590.99</v>
      </c>
      <c r="F3290" s="329">
        <v>19.18</v>
      </c>
      <c r="G3290" s="329">
        <v>1610.17</v>
      </c>
    </row>
    <row r="3291" spans="1:7" ht="25.5">
      <c r="A3291" s="324" t="s">
        <v>5732</v>
      </c>
      <c r="B3291" s="325"/>
      <c r="C3291" s="324" t="s">
        <v>5733</v>
      </c>
      <c r="D3291" s="327" t="s">
        <v>47</v>
      </c>
      <c r="E3291" s="329">
        <v>277.07</v>
      </c>
      <c r="F3291" s="329">
        <v>26.98</v>
      </c>
      <c r="G3291" s="329">
        <v>304.05</v>
      </c>
    </row>
    <row r="3292" spans="1:7" ht="25.5">
      <c r="A3292" s="324" t="s">
        <v>5734</v>
      </c>
      <c r="B3292" s="325"/>
      <c r="C3292" s="324" t="s">
        <v>5735</v>
      </c>
      <c r="D3292" s="327" t="s">
        <v>47</v>
      </c>
      <c r="E3292" s="329">
        <v>514.76</v>
      </c>
      <c r="F3292" s="329">
        <v>26.98</v>
      </c>
      <c r="G3292" s="329">
        <v>541.74</v>
      </c>
    </row>
    <row r="3293" spans="1:7" ht="25.5">
      <c r="A3293" s="324" t="s">
        <v>5736</v>
      </c>
      <c r="B3293" s="325"/>
      <c r="C3293" s="324" t="s">
        <v>5737</v>
      </c>
      <c r="D3293" s="327" t="s">
        <v>4</v>
      </c>
      <c r="E3293" s="329">
        <v>87.35</v>
      </c>
      <c r="F3293" s="329">
        <v>15.33</v>
      </c>
      <c r="G3293" s="329">
        <v>102.68</v>
      </c>
    </row>
    <row r="3294" spans="1:7" ht="25.5">
      <c r="A3294" s="324" t="s">
        <v>5738</v>
      </c>
      <c r="B3294" s="325"/>
      <c r="C3294" s="324" t="s">
        <v>5739</v>
      </c>
      <c r="D3294" s="327" t="s">
        <v>4</v>
      </c>
      <c r="E3294" s="329">
        <v>115.56</v>
      </c>
      <c r="F3294" s="329">
        <v>15.33</v>
      </c>
      <c r="G3294" s="329">
        <v>130.88999999999999</v>
      </c>
    </row>
    <row r="3295" spans="1:7" ht="25.5">
      <c r="A3295" s="324" t="s">
        <v>5740</v>
      </c>
      <c r="B3295" s="325"/>
      <c r="C3295" s="324" t="s">
        <v>5741</v>
      </c>
      <c r="D3295" s="327" t="s">
        <v>4</v>
      </c>
      <c r="E3295" s="329">
        <v>124.79</v>
      </c>
      <c r="F3295" s="329">
        <v>19.18</v>
      </c>
      <c r="G3295" s="329">
        <v>143.97</v>
      </c>
    </row>
    <row r="3296" spans="1:7" ht="25.5">
      <c r="A3296" s="324" t="s">
        <v>5742</v>
      </c>
      <c r="B3296" s="325"/>
      <c r="C3296" s="324" t="s">
        <v>5743</v>
      </c>
      <c r="D3296" s="327" t="s">
        <v>4</v>
      </c>
      <c r="E3296" s="329">
        <v>208.9</v>
      </c>
      <c r="F3296" s="329">
        <v>19.18</v>
      </c>
      <c r="G3296" s="329">
        <v>228.08</v>
      </c>
    </row>
    <row r="3297" spans="1:7" ht="25.5">
      <c r="A3297" s="324" t="s">
        <v>5744</v>
      </c>
      <c r="B3297" s="325"/>
      <c r="C3297" s="324" t="s">
        <v>5745</v>
      </c>
      <c r="D3297" s="327" t="s">
        <v>4</v>
      </c>
      <c r="E3297" s="329">
        <v>206.26</v>
      </c>
      <c r="F3297" s="329">
        <v>19.18</v>
      </c>
      <c r="G3297" s="329">
        <v>225.44</v>
      </c>
    </row>
    <row r="3298" spans="1:7" ht="25.5">
      <c r="A3298" s="324" t="s">
        <v>5746</v>
      </c>
      <c r="B3298" s="325"/>
      <c r="C3298" s="324" t="s">
        <v>5747</v>
      </c>
      <c r="D3298" s="327" t="s">
        <v>4</v>
      </c>
      <c r="E3298" s="329">
        <v>483.23</v>
      </c>
      <c r="F3298" s="329">
        <v>19.18</v>
      </c>
      <c r="G3298" s="329">
        <v>502.41</v>
      </c>
    </row>
    <row r="3299" spans="1:7" ht="25.5">
      <c r="A3299" s="324" t="s">
        <v>5748</v>
      </c>
      <c r="B3299" s="325"/>
      <c r="C3299" s="324" t="s">
        <v>5749</v>
      </c>
      <c r="D3299" s="327" t="s">
        <v>4</v>
      </c>
      <c r="E3299" s="329">
        <v>107.85</v>
      </c>
      <c r="F3299" s="329">
        <v>15.33</v>
      </c>
      <c r="G3299" s="329">
        <v>123.18</v>
      </c>
    </row>
    <row r="3300" spans="1:7" ht="25.5">
      <c r="A3300" s="324" t="s">
        <v>5750</v>
      </c>
      <c r="B3300" s="325"/>
      <c r="C3300" s="324" t="s">
        <v>5751</v>
      </c>
      <c r="D3300" s="327" t="s">
        <v>4</v>
      </c>
      <c r="E3300" s="329">
        <v>115.31</v>
      </c>
      <c r="F3300" s="329">
        <v>15.33</v>
      </c>
      <c r="G3300" s="329">
        <v>130.63999999999999</v>
      </c>
    </row>
    <row r="3301" spans="1:7" ht="25.5">
      <c r="A3301" s="324" t="s">
        <v>5752</v>
      </c>
      <c r="B3301" s="325"/>
      <c r="C3301" s="324" t="s">
        <v>5753</v>
      </c>
      <c r="D3301" s="327" t="s">
        <v>4</v>
      </c>
      <c r="E3301" s="329">
        <v>124.64</v>
      </c>
      <c r="F3301" s="329">
        <v>19.18</v>
      </c>
      <c r="G3301" s="329">
        <v>143.82</v>
      </c>
    </row>
    <row r="3302" spans="1:7" ht="25.5">
      <c r="A3302" s="324" t="s">
        <v>5754</v>
      </c>
      <c r="B3302" s="325"/>
      <c r="C3302" s="324" t="s">
        <v>5755</v>
      </c>
      <c r="D3302" s="327" t="s">
        <v>4</v>
      </c>
      <c r="E3302" s="329">
        <v>321.89</v>
      </c>
      <c r="F3302" s="329">
        <v>19.18</v>
      </c>
      <c r="G3302" s="329">
        <v>341.07</v>
      </c>
    </row>
    <row r="3303" spans="1:7" ht="25.5">
      <c r="A3303" s="324" t="s">
        <v>5756</v>
      </c>
      <c r="B3303" s="325"/>
      <c r="C3303" s="324" t="s">
        <v>5757</v>
      </c>
      <c r="D3303" s="327" t="s">
        <v>4</v>
      </c>
      <c r="E3303" s="329">
        <v>457.86</v>
      </c>
      <c r="F3303" s="329">
        <v>19.18</v>
      </c>
      <c r="G3303" s="329">
        <v>477.04</v>
      </c>
    </row>
    <row r="3304" spans="1:7" ht="25.5">
      <c r="A3304" s="324" t="s">
        <v>5758</v>
      </c>
      <c r="B3304" s="325"/>
      <c r="C3304" s="324" t="s">
        <v>5759</v>
      </c>
      <c r="D3304" s="327" t="s">
        <v>4</v>
      </c>
      <c r="E3304" s="329">
        <v>143.69</v>
      </c>
      <c r="F3304" s="329">
        <v>15.33</v>
      </c>
      <c r="G3304" s="329">
        <v>159.02000000000001</v>
      </c>
    </row>
    <row r="3305" spans="1:7" ht="25.5">
      <c r="A3305" s="324" t="s">
        <v>5760</v>
      </c>
      <c r="B3305" s="325"/>
      <c r="C3305" s="324" t="s">
        <v>5761</v>
      </c>
      <c r="D3305" s="327" t="s">
        <v>4</v>
      </c>
      <c r="E3305" s="329">
        <v>175.54</v>
      </c>
      <c r="F3305" s="329">
        <v>15.33</v>
      </c>
      <c r="G3305" s="329">
        <v>190.87</v>
      </c>
    </row>
    <row r="3306" spans="1:7" ht="25.5">
      <c r="A3306" s="324" t="s">
        <v>5762</v>
      </c>
      <c r="B3306" s="325"/>
      <c r="C3306" s="324" t="s">
        <v>5763</v>
      </c>
      <c r="D3306" s="327" t="s">
        <v>4</v>
      </c>
      <c r="E3306" s="329">
        <v>192.39</v>
      </c>
      <c r="F3306" s="329">
        <v>15.33</v>
      </c>
      <c r="G3306" s="329">
        <v>207.72</v>
      </c>
    </row>
    <row r="3307" spans="1:7" ht="25.5">
      <c r="A3307" s="324" t="s">
        <v>5764</v>
      </c>
      <c r="B3307" s="325"/>
      <c r="C3307" s="324" t="s">
        <v>5765</v>
      </c>
      <c r="D3307" s="327" t="s">
        <v>4</v>
      </c>
      <c r="E3307" s="329">
        <v>209.12</v>
      </c>
      <c r="F3307" s="329">
        <v>19.18</v>
      </c>
      <c r="G3307" s="329">
        <v>228.3</v>
      </c>
    </row>
    <row r="3308" spans="1:7" ht="25.5">
      <c r="A3308" s="324" t="s">
        <v>5766</v>
      </c>
      <c r="B3308" s="325"/>
      <c r="C3308" s="324" t="s">
        <v>5767</v>
      </c>
      <c r="D3308" s="327" t="s">
        <v>4</v>
      </c>
      <c r="E3308" s="329">
        <v>229.85</v>
      </c>
      <c r="F3308" s="329">
        <v>19.18</v>
      </c>
      <c r="G3308" s="329">
        <v>249.03</v>
      </c>
    </row>
    <row r="3309" spans="1:7" ht="25.5">
      <c r="A3309" s="324" t="s">
        <v>5768</v>
      </c>
      <c r="B3309" s="325"/>
      <c r="C3309" s="324" t="s">
        <v>5769</v>
      </c>
      <c r="D3309" s="327" t="s">
        <v>4</v>
      </c>
      <c r="E3309" s="329">
        <v>515.70000000000005</v>
      </c>
      <c r="F3309" s="329">
        <v>19.18</v>
      </c>
      <c r="G3309" s="329">
        <v>534.88</v>
      </c>
    </row>
    <row r="3310" spans="1:7" ht="38.25">
      <c r="A3310" s="324" t="s">
        <v>5770</v>
      </c>
      <c r="B3310" s="325"/>
      <c r="C3310" s="324" t="s">
        <v>5771</v>
      </c>
      <c r="D3310" s="327" t="s">
        <v>4</v>
      </c>
      <c r="E3310" s="329">
        <v>88.31</v>
      </c>
      <c r="F3310" s="329">
        <v>19.18</v>
      </c>
      <c r="G3310" s="329">
        <v>107.49</v>
      </c>
    </row>
    <row r="3311" spans="1:7" ht="38.25">
      <c r="A3311" s="324" t="s">
        <v>5772</v>
      </c>
      <c r="B3311" s="325"/>
      <c r="C3311" s="324" t="s">
        <v>5773</v>
      </c>
      <c r="D3311" s="327" t="s">
        <v>4</v>
      </c>
      <c r="E3311" s="329">
        <v>443.35</v>
      </c>
      <c r="F3311" s="329">
        <v>19.18</v>
      </c>
      <c r="G3311" s="329">
        <v>462.53</v>
      </c>
    </row>
    <row r="3312" spans="1:7" ht="25.5">
      <c r="A3312" s="324" t="s">
        <v>5774</v>
      </c>
      <c r="B3312" s="325"/>
      <c r="C3312" s="324" t="s">
        <v>5775</v>
      </c>
      <c r="D3312" s="327" t="s">
        <v>4</v>
      </c>
      <c r="E3312" s="329">
        <v>112.76</v>
      </c>
      <c r="F3312" s="329">
        <v>15.33</v>
      </c>
      <c r="G3312" s="329">
        <v>128.09</v>
      </c>
    </row>
    <row r="3313" spans="1:7" ht="25.5">
      <c r="A3313" s="324" t="s">
        <v>5776</v>
      </c>
      <c r="B3313" s="325"/>
      <c r="C3313" s="324" t="s">
        <v>5777</v>
      </c>
      <c r="D3313" s="327" t="s">
        <v>4</v>
      </c>
      <c r="E3313" s="329">
        <v>133.02000000000001</v>
      </c>
      <c r="F3313" s="329">
        <v>19.18</v>
      </c>
      <c r="G3313" s="329">
        <v>152.19999999999999</v>
      </c>
    </row>
    <row r="3314" spans="1:7" ht="25.5">
      <c r="A3314" s="324" t="s">
        <v>5778</v>
      </c>
      <c r="B3314" s="325"/>
      <c r="C3314" s="324" t="s">
        <v>5779</v>
      </c>
      <c r="D3314" s="327" t="s">
        <v>4</v>
      </c>
      <c r="E3314" s="329">
        <v>200.1</v>
      </c>
      <c r="F3314" s="329">
        <v>19.18</v>
      </c>
      <c r="G3314" s="329">
        <v>219.28</v>
      </c>
    </row>
    <row r="3315" spans="1:7" ht="25.5">
      <c r="A3315" s="324" t="s">
        <v>5780</v>
      </c>
      <c r="B3315" s="325"/>
      <c r="C3315" s="324" t="s">
        <v>5781</v>
      </c>
      <c r="D3315" s="327" t="s">
        <v>4</v>
      </c>
      <c r="E3315" s="329">
        <v>143.68</v>
      </c>
      <c r="F3315" s="329">
        <v>19.18</v>
      </c>
      <c r="G3315" s="329">
        <v>162.86000000000001</v>
      </c>
    </row>
    <row r="3316" spans="1:7" ht="25.5">
      <c r="A3316" s="324" t="s">
        <v>5782</v>
      </c>
      <c r="B3316" s="325"/>
      <c r="C3316" s="324" t="s">
        <v>5783</v>
      </c>
      <c r="D3316" s="327" t="s">
        <v>4</v>
      </c>
      <c r="E3316" s="329">
        <v>252.72</v>
      </c>
      <c r="F3316" s="329">
        <v>19.18</v>
      </c>
      <c r="G3316" s="329">
        <v>271.89999999999998</v>
      </c>
    </row>
    <row r="3317" spans="1:7" ht="25.5">
      <c r="A3317" s="324" t="s">
        <v>5784</v>
      </c>
      <c r="B3317" s="325"/>
      <c r="C3317" s="324" t="s">
        <v>5785</v>
      </c>
      <c r="D3317" s="327" t="s">
        <v>4</v>
      </c>
      <c r="E3317" s="329">
        <v>269.73</v>
      </c>
      <c r="F3317" s="329">
        <v>19.18</v>
      </c>
      <c r="G3317" s="329">
        <v>288.91000000000003</v>
      </c>
    </row>
    <row r="3318" spans="1:7" ht="25.5">
      <c r="A3318" s="324" t="s">
        <v>5786</v>
      </c>
      <c r="B3318" s="325"/>
      <c r="C3318" s="324" t="s">
        <v>5787</v>
      </c>
      <c r="D3318" s="327" t="s">
        <v>4</v>
      </c>
      <c r="E3318" s="329">
        <v>357.17</v>
      </c>
      <c r="F3318" s="329">
        <v>19.18</v>
      </c>
      <c r="G3318" s="329">
        <v>376.35</v>
      </c>
    </row>
    <row r="3319" spans="1:7" ht="25.5">
      <c r="A3319" s="324" t="s">
        <v>5788</v>
      </c>
      <c r="B3319" s="325"/>
      <c r="C3319" s="324" t="s">
        <v>5789</v>
      </c>
      <c r="D3319" s="327" t="s">
        <v>4</v>
      </c>
      <c r="E3319" s="329">
        <v>419.36</v>
      </c>
      <c r="F3319" s="329">
        <v>19.18</v>
      </c>
      <c r="G3319" s="329">
        <v>438.54</v>
      </c>
    </row>
    <row r="3320" spans="1:7" ht="25.5">
      <c r="A3320" s="324" t="s">
        <v>5790</v>
      </c>
      <c r="B3320" s="325"/>
      <c r="C3320" s="324" t="s">
        <v>5791</v>
      </c>
      <c r="D3320" s="327" t="s">
        <v>4</v>
      </c>
      <c r="E3320" s="329">
        <v>827.85</v>
      </c>
      <c r="F3320" s="329">
        <v>19.18</v>
      </c>
      <c r="G3320" s="329">
        <v>847.03</v>
      </c>
    </row>
    <row r="3321" spans="1:7" ht="25.5">
      <c r="A3321" s="324" t="s">
        <v>5792</v>
      </c>
      <c r="B3321" s="325"/>
      <c r="C3321" s="324" t="s">
        <v>5793</v>
      </c>
      <c r="D3321" s="327" t="s">
        <v>4</v>
      </c>
      <c r="E3321" s="329">
        <v>381.68</v>
      </c>
      <c r="F3321" s="329">
        <v>15.33</v>
      </c>
      <c r="G3321" s="329">
        <v>397.01</v>
      </c>
    </row>
    <row r="3322" spans="1:7" ht="25.5">
      <c r="A3322" s="324" t="s">
        <v>5794</v>
      </c>
      <c r="B3322" s="325"/>
      <c r="C3322" s="324" t="s">
        <v>5795</v>
      </c>
      <c r="D3322" s="327" t="s">
        <v>4</v>
      </c>
      <c r="E3322" s="329">
        <v>502.86</v>
      </c>
      <c r="F3322" s="329">
        <v>19.18</v>
      </c>
      <c r="G3322" s="329">
        <v>522.04</v>
      </c>
    </row>
    <row r="3323" spans="1:7" ht="25.5">
      <c r="A3323" s="324" t="s">
        <v>5796</v>
      </c>
      <c r="B3323" s="325"/>
      <c r="C3323" s="324" t="s">
        <v>5797</v>
      </c>
      <c r="D3323" s="327" t="s">
        <v>4</v>
      </c>
      <c r="E3323" s="329">
        <v>792.86</v>
      </c>
      <c r="F3323" s="329">
        <v>19.18</v>
      </c>
      <c r="G3323" s="329">
        <v>812.04</v>
      </c>
    </row>
    <row r="3324" spans="1:7" ht="25.5">
      <c r="A3324" s="324" t="s">
        <v>5798</v>
      </c>
      <c r="B3324" s="325"/>
      <c r="C3324" s="324" t="s">
        <v>5799</v>
      </c>
      <c r="D3324" s="327" t="s">
        <v>4</v>
      </c>
      <c r="E3324" s="329">
        <v>803.09</v>
      </c>
      <c r="F3324" s="329">
        <v>19.18</v>
      </c>
      <c r="G3324" s="329">
        <v>822.27</v>
      </c>
    </row>
    <row r="3325" spans="1:7" ht="25.5">
      <c r="A3325" s="324" t="s">
        <v>5800</v>
      </c>
      <c r="B3325" s="325"/>
      <c r="C3325" s="324" t="s">
        <v>5801</v>
      </c>
      <c r="D3325" s="327" t="s">
        <v>4</v>
      </c>
      <c r="E3325" s="329">
        <v>1352.85</v>
      </c>
      <c r="F3325" s="329">
        <v>19.18</v>
      </c>
      <c r="G3325" s="329">
        <v>1372.03</v>
      </c>
    </row>
    <row r="3326" spans="1:7" ht="51">
      <c r="A3326" s="324" t="s">
        <v>5802</v>
      </c>
      <c r="B3326" s="325"/>
      <c r="C3326" s="324" t="s">
        <v>5803</v>
      </c>
      <c r="D3326" s="327" t="s">
        <v>4</v>
      </c>
      <c r="E3326" s="329">
        <v>382.52</v>
      </c>
      <c r="F3326" s="329">
        <v>15.33</v>
      </c>
      <c r="G3326" s="329">
        <v>397.85</v>
      </c>
    </row>
    <row r="3327" spans="1:7" ht="51">
      <c r="A3327" s="324" t="s">
        <v>5804</v>
      </c>
      <c r="B3327" s="325"/>
      <c r="C3327" s="324" t="s">
        <v>5805</v>
      </c>
      <c r="D3327" s="327" t="s">
        <v>4</v>
      </c>
      <c r="E3327" s="329">
        <v>335.69</v>
      </c>
      <c r="F3327" s="329">
        <v>15.33</v>
      </c>
      <c r="G3327" s="329">
        <v>351.02</v>
      </c>
    </row>
    <row r="3328" spans="1:7" ht="51">
      <c r="A3328" s="324" t="s">
        <v>5806</v>
      </c>
      <c r="B3328" s="325"/>
      <c r="C3328" s="324" t="s">
        <v>5807</v>
      </c>
      <c r="D3328" s="327" t="s">
        <v>4</v>
      </c>
      <c r="E3328" s="329">
        <v>419.2</v>
      </c>
      <c r="F3328" s="329">
        <v>19.18</v>
      </c>
      <c r="G3328" s="329">
        <v>438.38</v>
      </c>
    </row>
    <row r="3329" spans="1:7" ht="51">
      <c r="A3329" s="324" t="s">
        <v>5808</v>
      </c>
      <c r="B3329" s="325"/>
      <c r="C3329" s="324" t="s">
        <v>5809</v>
      </c>
      <c r="D3329" s="327" t="s">
        <v>4</v>
      </c>
      <c r="E3329" s="329">
        <v>666.84</v>
      </c>
      <c r="F3329" s="329">
        <v>19.18</v>
      </c>
      <c r="G3329" s="329">
        <v>686.02</v>
      </c>
    </row>
    <row r="3330" spans="1:7" ht="25.5">
      <c r="A3330" s="324" t="s">
        <v>5810</v>
      </c>
      <c r="B3330" s="325"/>
      <c r="C3330" s="324" t="s">
        <v>5811</v>
      </c>
      <c r="D3330" s="327" t="s">
        <v>4</v>
      </c>
      <c r="E3330" s="329">
        <v>219.28</v>
      </c>
      <c r="F3330" s="329">
        <v>19.18</v>
      </c>
      <c r="G3330" s="329">
        <v>238.46</v>
      </c>
    </row>
    <row r="3331" spans="1:7" ht="25.5">
      <c r="A3331" s="324" t="s">
        <v>5812</v>
      </c>
      <c r="B3331" s="325"/>
      <c r="C3331" s="324" t="s">
        <v>5813</v>
      </c>
      <c r="D3331" s="327" t="s">
        <v>4</v>
      </c>
      <c r="E3331" s="329">
        <v>442.38</v>
      </c>
      <c r="F3331" s="329">
        <v>19.18</v>
      </c>
      <c r="G3331" s="329">
        <v>461.56</v>
      </c>
    </row>
    <row r="3332" spans="1:7" ht="25.5">
      <c r="A3332" s="324" t="s">
        <v>5814</v>
      </c>
      <c r="B3332" s="325"/>
      <c r="C3332" s="324" t="s">
        <v>5815</v>
      </c>
      <c r="D3332" s="327" t="s">
        <v>4</v>
      </c>
      <c r="E3332" s="329">
        <v>652.87</v>
      </c>
      <c r="F3332" s="329">
        <v>19.18</v>
      </c>
      <c r="G3332" s="329">
        <v>672.05</v>
      </c>
    </row>
    <row r="3333" spans="1:7" ht="25.5">
      <c r="A3333" s="324" t="s">
        <v>5816</v>
      </c>
      <c r="B3333" s="325"/>
      <c r="C3333" s="324" t="s">
        <v>5817</v>
      </c>
      <c r="D3333" s="327" t="s">
        <v>4</v>
      </c>
      <c r="E3333" s="329">
        <v>893.35</v>
      </c>
      <c r="F3333" s="329">
        <v>19.18</v>
      </c>
      <c r="G3333" s="329">
        <v>912.53</v>
      </c>
    </row>
    <row r="3334" spans="1:7" ht="25.5">
      <c r="A3334" s="324" t="s">
        <v>5818</v>
      </c>
      <c r="B3334" s="325"/>
      <c r="C3334" s="324" t="s">
        <v>5819</v>
      </c>
      <c r="D3334" s="327" t="s">
        <v>4</v>
      </c>
      <c r="E3334" s="329">
        <v>1272.19</v>
      </c>
      <c r="F3334" s="329">
        <v>19.18</v>
      </c>
      <c r="G3334" s="329">
        <v>1291.3699999999999</v>
      </c>
    </row>
    <row r="3335" spans="1:7">
      <c r="A3335" s="330" t="s">
        <v>5820</v>
      </c>
      <c r="B3335" s="331" t="s">
        <v>7321</v>
      </c>
      <c r="C3335" s="330"/>
      <c r="D3335" s="332"/>
      <c r="E3335" s="333"/>
      <c r="F3335" s="333"/>
      <c r="G3335" s="333"/>
    </row>
    <row r="3336" spans="1:7" ht="25.5">
      <c r="A3336" s="324" t="s">
        <v>5821</v>
      </c>
      <c r="B3336" s="325"/>
      <c r="C3336" s="324" t="s">
        <v>5822</v>
      </c>
      <c r="D3336" s="327" t="s">
        <v>47</v>
      </c>
      <c r="E3336" s="329">
        <v>4.71</v>
      </c>
      <c r="F3336" s="329">
        <v>6.33</v>
      </c>
      <c r="G3336" s="329">
        <v>11.04</v>
      </c>
    </row>
    <row r="3337" spans="1:7" ht="25.5">
      <c r="A3337" s="324" t="s">
        <v>5823</v>
      </c>
      <c r="B3337" s="325"/>
      <c r="C3337" s="324" t="s">
        <v>5824</v>
      </c>
      <c r="D3337" s="327" t="s">
        <v>47</v>
      </c>
      <c r="E3337" s="329">
        <v>6.38</v>
      </c>
      <c r="F3337" s="329">
        <v>6.33</v>
      </c>
      <c r="G3337" s="329">
        <v>12.71</v>
      </c>
    </row>
    <row r="3338" spans="1:7" ht="25.5">
      <c r="A3338" s="324" t="s">
        <v>5825</v>
      </c>
      <c r="B3338" s="325"/>
      <c r="C3338" s="324" t="s">
        <v>5826</v>
      </c>
      <c r="D3338" s="327" t="s">
        <v>47</v>
      </c>
      <c r="E3338" s="329">
        <v>8.67</v>
      </c>
      <c r="F3338" s="329">
        <v>6.33</v>
      </c>
      <c r="G3338" s="329">
        <v>15</v>
      </c>
    </row>
    <row r="3339" spans="1:7" ht="25.5">
      <c r="A3339" s="324" t="s">
        <v>5827</v>
      </c>
      <c r="B3339" s="325"/>
      <c r="C3339" s="324" t="s">
        <v>5828</v>
      </c>
      <c r="D3339" s="327" t="s">
        <v>47</v>
      </c>
      <c r="E3339" s="329">
        <v>10.25</v>
      </c>
      <c r="F3339" s="329">
        <v>9.59</v>
      </c>
      <c r="G3339" s="329">
        <v>19.84</v>
      </c>
    </row>
    <row r="3340" spans="1:7" ht="25.5">
      <c r="A3340" s="324" t="s">
        <v>5829</v>
      </c>
      <c r="B3340" s="325"/>
      <c r="C3340" s="324" t="s">
        <v>5830</v>
      </c>
      <c r="D3340" s="327" t="s">
        <v>47</v>
      </c>
      <c r="E3340" s="329">
        <v>14.29</v>
      </c>
      <c r="F3340" s="329">
        <v>9.59</v>
      </c>
      <c r="G3340" s="329">
        <v>23.88</v>
      </c>
    </row>
    <row r="3341" spans="1:7" ht="25.5">
      <c r="A3341" s="324" t="s">
        <v>5831</v>
      </c>
      <c r="B3341" s="325"/>
      <c r="C3341" s="324" t="s">
        <v>5832</v>
      </c>
      <c r="D3341" s="327" t="s">
        <v>47</v>
      </c>
      <c r="E3341" s="329">
        <v>17.73</v>
      </c>
      <c r="F3341" s="329">
        <v>9.59</v>
      </c>
      <c r="G3341" s="329">
        <v>27.32</v>
      </c>
    </row>
    <row r="3342" spans="1:7" ht="25.5">
      <c r="A3342" s="324" t="s">
        <v>5833</v>
      </c>
      <c r="B3342" s="325"/>
      <c r="C3342" s="324" t="s">
        <v>5834</v>
      </c>
      <c r="D3342" s="327" t="s">
        <v>47</v>
      </c>
      <c r="E3342" s="329">
        <v>20.87</v>
      </c>
      <c r="F3342" s="329">
        <v>9.59</v>
      </c>
      <c r="G3342" s="329">
        <v>30.46</v>
      </c>
    </row>
    <row r="3343" spans="1:7">
      <c r="A3343" s="330" t="s">
        <v>5835</v>
      </c>
      <c r="B3343" s="331" t="s">
        <v>7322</v>
      </c>
      <c r="C3343" s="330"/>
      <c r="D3343" s="332"/>
      <c r="E3343" s="333"/>
      <c r="F3343" s="333"/>
      <c r="G3343" s="333"/>
    </row>
    <row r="3344" spans="1:7" ht="25.5">
      <c r="A3344" s="324" t="s">
        <v>5836</v>
      </c>
      <c r="B3344" s="325"/>
      <c r="C3344" s="324" t="s">
        <v>5837</v>
      </c>
      <c r="D3344" s="327" t="s">
        <v>47</v>
      </c>
      <c r="E3344" s="329">
        <v>26.18</v>
      </c>
      <c r="F3344" s="329">
        <v>13.81</v>
      </c>
      <c r="G3344" s="329">
        <v>39.99</v>
      </c>
    </row>
    <row r="3345" spans="1:7" ht="25.5">
      <c r="A3345" s="324" t="s">
        <v>5838</v>
      </c>
      <c r="B3345" s="325"/>
      <c r="C3345" s="324" t="s">
        <v>5839</v>
      </c>
      <c r="D3345" s="327" t="s">
        <v>47</v>
      </c>
      <c r="E3345" s="329">
        <v>35.94</v>
      </c>
      <c r="F3345" s="329">
        <v>13.81</v>
      </c>
      <c r="G3345" s="329">
        <v>49.75</v>
      </c>
    </row>
    <row r="3346" spans="1:7" ht="25.5">
      <c r="A3346" s="324" t="s">
        <v>5840</v>
      </c>
      <c r="B3346" s="325"/>
      <c r="C3346" s="324" t="s">
        <v>5841</v>
      </c>
      <c r="D3346" s="327" t="s">
        <v>47</v>
      </c>
      <c r="E3346" s="329">
        <v>46.65</v>
      </c>
      <c r="F3346" s="329">
        <v>13.81</v>
      </c>
      <c r="G3346" s="329">
        <v>60.46</v>
      </c>
    </row>
    <row r="3347" spans="1:7" ht="25.5">
      <c r="A3347" s="324" t="s">
        <v>5842</v>
      </c>
      <c r="B3347" s="325"/>
      <c r="C3347" s="324" t="s">
        <v>5843</v>
      </c>
      <c r="D3347" s="327" t="s">
        <v>47</v>
      </c>
      <c r="E3347" s="329">
        <v>55.24</v>
      </c>
      <c r="F3347" s="329">
        <v>13.81</v>
      </c>
      <c r="G3347" s="329">
        <v>69.05</v>
      </c>
    </row>
    <row r="3348" spans="1:7" ht="25.5">
      <c r="A3348" s="324" t="s">
        <v>5844</v>
      </c>
      <c r="B3348" s="325"/>
      <c r="C3348" s="324" t="s">
        <v>5845</v>
      </c>
      <c r="D3348" s="327" t="s">
        <v>47</v>
      </c>
      <c r="E3348" s="329">
        <v>67.16</v>
      </c>
      <c r="F3348" s="329">
        <v>13.81</v>
      </c>
      <c r="G3348" s="329">
        <v>80.97</v>
      </c>
    </row>
    <row r="3349" spans="1:7" ht="25.5">
      <c r="A3349" s="324" t="s">
        <v>5846</v>
      </c>
      <c r="B3349" s="325"/>
      <c r="C3349" s="324" t="s">
        <v>5847</v>
      </c>
      <c r="D3349" s="327" t="s">
        <v>47</v>
      </c>
      <c r="E3349" s="329">
        <v>77.38</v>
      </c>
      <c r="F3349" s="329">
        <v>13.81</v>
      </c>
      <c r="G3349" s="329">
        <v>91.19</v>
      </c>
    </row>
    <row r="3350" spans="1:7" ht="25.5">
      <c r="A3350" s="324" t="s">
        <v>5848</v>
      </c>
      <c r="B3350" s="325"/>
      <c r="C3350" s="324" t="s">
        <v>5849</v>
      </c>
      <c r="D3350" s="327" t="s">
        <v>47</v>
      </c>
      <c r="E3350" s="329">
        <v>87.49</v>
      </c>
      <c r="F3350" s="329">
        <v>13.81</v>
      </c>
      <c r="G3350" s="329">
        <v>101.3</v>
      </c>
    </row>
    <row r="3351" spans="1:7" ht="25.5">
      <c r="A3351" s="324" t="s">
        <v>5850</v>
      </c>
      <c r="B3351" s="325"/>
      <c r="C3351" s="324" t="s">
        <v>5851</v>
      </c>
      <c r="D3351" s="327" t="s">
        <v>47</v>
      </c>
      <c r="E3351" s="329">
        <v>100.27</v>
      </c>
      <c r="F3351" s="329">
        <v>13.81</v>
      </c>
      <c r="G3351" s="329">
        <v>114.08</v>
      </c>
    </row>
    <row r="3352" spans="1:7" ht="25.5">
      <c r="A3352" s="324" t="s">
        <v>5852</v>
      </c>
      <c r="B3352" s="325"/>
      <c r="C3352" s="324" t="s">
        <v>5853</v>
      </c>
      <c r="D3352" s="327" t="s">
        <v>47</v>
      </c>
      <c r="E3352" s="329">
        <v>110.07</v>
      </c>
      <c r="F3352" s="329">
        <v>13.81</v>
      </c>
      <c r="G3352" s="329">
        <v>123.88</v>
      </c>
    </row>
    <row r="3353" spans="1:7" ht="25.5">
      <c r="A3353" s="324" t="s">
        <v>5854</v>
      </c>
      <c r="B3353" s="325"/>
      <c r="C3353" s="324" t="s">
        <v>5855</v>
      </c>
      <c r="D3353" s="327" t="s">
        <v>47</v>
      </c>
      <c r="E3353" s="329">
        <v>120.32</v>
      </c>
      <c r="F3353" s="329">
        <v>13.81</v>
      </c>
      <c r="G3353" s="329">
        <v>134.13</v>
      </c>
    </row>
    <row r="3354" spans="1:7" ht="25.5">
      <c r="A3354" s="324" t="s">
        <v>5856</v>
      </c>
      <c r="B3354" s="325"/>
      <c r="C3354" s="324" t="s">
        <v>5857</v>
      </c>
      <c r="D3354" s="327" t="s">
        <v>47</v>
      </c>
      <c r="E3354" s="329">
        <v>130.54</v>
      </c>
      <c r="F3354" s="329">
        <v>13.81</v>
      </c>
      <c r="G3354" s="329">
        <v>144.35</v>
      </c>
    </row>
    <row r="3355" spans="1:7">
      <c r="A3355" s="330" t="s">
        <v>7323</v>
      </c>
      <c r="B3355" s="331" t="s">
        <v>7324</v>
      </c>
      <c r="C3355" s="330"/>
      <c r="D3355" s="332"/>
      <c r="E3355" s="333"/>
      <c r="F3355" s="333"/>
      <c r="G3355" s="333"/>
    </row>
    <row r="3356" spans="1:7" ht="51">
      <c r="A3356" s="324" t="s">
        <v>7325</v>
      </c>
      <c r="B3356" s="325"/>
      <c r="C3356" s="324" t="s">
        <v>7326</v>
      </c>
      <c r="D3356" s="327" t="s">
        <v>47</v>
      </c>
      <c r="E3356" s="329">
        <v>25.9</v>
      </c>
      <c r="F3356" s="329">
        <v>13.49</v>
      </c>
      <c r="G3356" s="329">
        <v>39.39</v>
      </c>
    </row>
    <row r="3357" spans="1:7" ht="51">
      <c r="A3357" s="324" t="s">
        <v>7327</v>
      </c>
      <c r="B3357" s="325"/>
      <c r="C3357" s="324" t="s">
        <v>7328</v>
      </c>
      <c r="D3357" s="327" t="s">
        <v>47</v>
      </c>
      <c r="E3357" s="329">
        <v>32.58</v>
      </c>
      <c r="F3357" s="329">
        <v>13.49</v>
      </c>
      <c r="G3357" s="329">
        <v>46.07</v>
      </c>
    </row>
    <row r="3358" spans="1:7" ht="51">
      <c r="A3358" s="324" t="s">
        <v>7329</v>
      </c>
      <c r="B3358" s="325"/>
      <c r="C3358" s="324" t="s">
        <v>7330</v>
      </c>
      <c r="D3358" s="327" t="s">
        <v>47</v>
      </c>
      <c r="E3358" s="329">
        <v>33.42</v>
      </c>
      <c r="F3358" s="329">
        <v>13.49</v>
      </c>
      <c r="G3358" s="329">
        <v>46.91</v>
      </c>
    </row>
    <row r="3359" spans="1:7" ht="51">
      <c r="A3359" s="324" t="s">
        <v>7331</v>
      </c>
      <c r="B3359" s="325"/>
      <c r="C3359" s="324" t="s">
        <v>7332</v>
      </c>
      <c r="D3359" s="327" t="s">
        <v>47</v>
      </c>
      <c r="E3359" s="329">
        <v>74.94</v>
      </c>
      <c r="F3359" s="329">
        <v>20.23</v>
      </c>
      <c r="G3359" s="329">
        <v>95.17</v>
      </c>
    </row>
    <row r="3360" spans="1:7" ht="25.5">
      <c r="A3360" s="324" t="s">
        <v>7333</v>
      </c>
      <c r="B3360" s="325"/>
      <c r="C3360" s="324" t="s">
        <v>7334</v>
      </c>
      <c r="D3360" s="327" t="s">
        <v>4</v>
      </c>
      <c r="E3360" s="329">
        <v>8.14</v>
      </c>
      <c r="F3360" s="329">
        <v>8.82</v>
      </c>
      <c r="G3360" s="329">
        <v>16.96</v>
      </c>
    </row>
    <row r="3361" spans="1:7" ht="25.5">
      <c r="A3361" s="324" t="s">
        <v>7335</v>
      </c>
      <c r="B3361" s="325"/>
      <c r="C3361" s="324" t="s">
        <v>7336</v>
      </c>
      <c r="D3361" s="327" t="s">
        <v>4</v>
      </c>
      <c r="E3361" s="329">
        <v>9.77</v>
      </c>
      <c r="F3361" s="329">
        <v>8.82</v>
      </c>
      <c r="G3361" s="329">
        <v>18.59</v>
      </c>
    </row>
    <row r="3362" spans="1:7" ht="25.5">
      <c r="A3362" s="324" t="s">
        <v>7337</v>
      </c>
      <c r="B3362" s="325"/>
      <c r="C3362" s="324" t="s">
        <v>7338</v>
      </c>
      <c r="D3362" s="327" t="s">
        <v>4</v>
      </c>
      <c r="E3362" s="329">
        <v>10.88</v>
      </c>
      <c r="F3362" s="329">
        <v>13.42</v>
      </c>
      <c r="G3362" s="329">
        <v>24.3</v>
      </c>
    </row>
    <row r="3363" spans="1:7" ht="25.5">
      <c r="A3363" s="324" t="s">
        <v>7339</v>
      </c>
      <c r="B3363" s="325"/>
      <c r="C3363" s="324" t="s">
        <v>7340</v>
      </c>
      <c r="D3363" s="327" t="s">
        <v>4</v>
      </c>
      <c r="E3363" s="329">
        <v>24.46</v>
      </c>
      <c r="F3363" s="329">
        <v>15.33</v>
      </c>
      <c r="G3363" s="329">
        <v>39.79</v>
      </c>
    </row>
    <row r="3364" spans="1:7" ht="25.5">
      <c r="A3364" s="324" t="s">
        <v>7341</v>
      </c>
      <c r="B3364" s="325"/>
      <c r="C3364" s="324" t="s">
        <v>7342</v>
      </c>
      <c r="D3364" s="327" t="s">
        <v>4</v>
      </c>
      <c r="E3364" s="329">
        <v>7.45</v>
      </c>
      <c r="F3364" s="329">
        <v>8.82</v>
      </c>
      <c r="G3364" s="329">
        <v>16.27</v>
      </c>
    </row>
    <row r="3365" spans="1:7" ht="25.5">
      <c r="A3365" s="324" t="s">
        <v>7343</v>
      </c>
      <c r="B3365" s="325"/>
      <c r="C3365" s="324" t="s">
        <v>7344</v>
      </c>
      <c r="D3365" s="327" t="s">
        <v>4</v>
      </c>
      <c r="E3365" s="329">
        <v>10.33</v>
      </c>
      <c r="F3365" s="329">
        <v>8.82</v>
      </c>
      <c r="G3365" s="329">
        <v>19.149999999999999</v>
      </c>
    </row>
    <row r="3366" spans="1:7" ht="25.5">
      <c r="A3366" s="324" t="s">
        <v>7345</v>
      </c>
      <c r="B3366" s="325"/>
      <c r="C3366" s="324" t="s">
        <v>7346</v>
      </c>
      <c r="D3366" s="327" t="s">
        <v>4</v>
      </c>
      <c r="E3366" s="329">
        <v>12.11</v>
      </c>
      <c r="F3366" s="329">
        <v>13.42</v>
      </c>
      <c r="G3366" s="329">
        <v>25.53</v>
      </c>
    </row>
    <row r="3367" spans="1:7" ht="38.25">
      <c r="A3367" s="324" t="s">
        <v>7347</v>
      </c>
      <c r="B3367" s="325"/>
      <c r="C3367" s="324" t="s">
        <v>7348</v>
      </c>
      <c r="D3367" s="327" t="s">
        <v>4</v>
      </c>
      <c r="E3367" s="329">
        <v>26.45</v>
      </c>
      <c r="F3367" s="329">
        <v>15.33</v>
      </c>
      <c r="G3367" s="329">
        <v>41.78</v>
      </c>
    </row>
    <row r="3368" spans="1:7" ht="25.5">
      <c r="A3368" s="324" t="s">
        <v>7349</v>
      </c>
      <c r="B3368" s="325"/>
      <c r="C3368" s="324" t="s">
        <v>7350</v>
      </c>
      <c r="D3368" s="327" t="s">
        <v>4</v>
      </c>
      <c r="E3368" s="329">
        <v>8.93</v>
      </c>
      <c r="F3368" s="329">
        <v>8.82</v>
      </c>
      <c r="G3368" s="329">
        <v>17.75</v>
      </c>
    </row>
    <row r="3369" spans="1:7" ht="25.5">
      <c r="A3369" s="324" t="s">
        <v>7351</v>
      </c>
      <c r="B3369" s="325"/>
      <c r="C3369" s="324" t="s">
        <v>7352</v>
      </c>
      <c r="D3369" s="327" t="s">
        <v>4</v>
      </c>
      <c r="E3369" s="329">
        <v>10.43</v>
      </c>
      <c r="F3369" s="329">
        <v>8.82</v>
      </c>
      <c r="G3369" s="329">
        <v>19.25</v>
      </c>
    </row>
    <row r="3370" spans="1:7" ht="25.5">
      <c r="A3370" s="324" t="s">
        <v>7353</v>
      </c>
      <c r="B3370" s="325"/>
      <c r="C3370" s="324" t="s">
        <v>7354</v>
      </c>
      <c r="D3370" s="327" t="s">
        <v>4</v>
      </c>
      <c r="E3370" s="329">
        <v>12.68</v>
      </c>
      <c r="F3370" s="329">
        <v>13.42</v>
      </c>
      <c r="G3370" s="329">
        <v>26.1</v>
      </c>
    </row>
    <row r="3371" spans="1:7" ht="25.5">
      <c r="A3371" s="324" t="s">
        <v>7355</v>
      </c>
      <c r="B3371" s="325"/>
      <c r="C3371" s="324" t="s">
        <v>7356</v>
      </c>
      <c r="D3371" s="327" t="s">
        <v>4</v>
      </c>
      <c r="E3371" s="329">
        <v>22.07</v>
      </c>
      <c r="F3371" s="329">
        <v>15.33</v>
      </c>
      <c r="G3371" s="329">
        <v>37.4</v>
      </c>
    </row>
    <row r="3372" spans="1:7" ht="38.25">
      <c r="A3372" s="324" t="s">
        <v>7357</v>
      </c>
      <c r="B3372" s="325"/>
      <c r="C3372" s="324" t="s">
        <v>7358</v>
      </c>
      <c r="D3372" s="327" t="s">
        <v>4</v>
      </c>
      <c r="E3372" s="329">
        <v>6.84</v>
      </c>
      <c r="F3372" s="329">
        <v>8.82</v>
      </c>
      <c r="G3372" s="329">
        <v>15.66</v>
      </c>
    </row>
    <row r="3373" spans="1:7" ht="38.25">
      <c r="A3373" s="324" t="s">
        <v>7359</v>
      </c>
      <c r="B3373" s="325"/>
      <c r="C3373" s="324" t="s">
        <v>7360</v>
      </c>
      <c r="D3373" s="327" t="s">
        <v>4</v>
      </c>
      <c r="E3373" s="329">
        <v>10.27</v>
      </c>
      <c r="F3373" s="329">
        <v>13.42</v>
      </c>
      <c r="G3373" s="329">
        <v>23.69</v>
      </c>
    </row>
    <row r="3374" spans="1:7" ht="38.25">
      <c r="A3374" s="324" t="s">
        <v>7361</v>
      </c>
      <c r="B3374" s="325"/>
      <c r="C3374" s="324" t="s">
        <v>7362</v>
      </c>
      <c r="D3374" s="327" t="s">
        <v>4</v>
      </c>
      <c r="E3374" s="329">
        <v>17.670000000000002</v>
      </c>
      <c r="F3374" s="329">
        <v>15.33</v>
      </c>
      <c r="G3374" s="329">
        <v>33</v>
      </c>
    </row>
    <row r="3375" spans="1:7" ht="38.25">
      <c r="A3375" s="324" t="s">
        <v>7363</v>
      </c>
      <c r="B3375" s="325"/>
      <c r="C3375" s="324" t="s">
        <v>7364</v>
      </c>
      <c r="D3375" s="327" t="s">
        <v>4</v>
      </c>
      <c r="E3375" s="329">
        <v>22.87</v>
      </c>
      <c r="F3375" s="329">
        <v>8.82</v>
      </c>
      <c r="G3375" s="329">
        <v>31.69</v>
      </c>
    </row>
    <row r="3376" spans="1:7" ht="38.25">
      <c r="A3376" s="324" t="s">
        <v>7365</v>
      </c>
      <c r="B3376" s="325"/>
      <c r="C3376" s="324" t="s">
        <v>7366</v>
      </c>
      <c r="D3376" s="327" t="s">
        <v>4</v>
      </c>
      <c r="E3376" s="329">
        <v>29.41</v>
      </c>
      <c r="F3376" s="329">
        <v>13.42</v>
      </c>
      <c r="G3376" s="329">
        <v>42.83</v>
      </c>
    </row>
    <row r="3377" spans="1:7" ht="38.25">
      <c r="A3377" s="324" t="s">
        <v>7367</v>
      </c>
      <c r="B3377" s="325"/>
      <c r="C3377" s="324" t="s">
        <v>7368</v>
      </c>
      <c r="D3377" s="327" t="s">
        <v>4</v>
      </c>
      <c r="E3377" s="329">
        <v>46.66</v>
      </c>
      <c r="F3377" s="329">
        <v>15.33</v>
      </c>
      <c r="G3377" s="329">
        <v>61.99</v>
      </c>
    </row>
    <row r="3378" spans="1:7" ht="38.25">
      <c r="A3378" s="324" t="s">
        <v>7369</v>
      </c>
      <c r="B3378" s="325"/>
      <c r="C3378" s="324" t="s">
        <v>7370</v>
      </c>
      <c r="D3378" s="327" t="s">
        <v>4</v>
      </c>
      <c r="E3378" s="329">
        <v>42.02</v>
      </c>
      <c r="F3378" s="329">
        <v>15.33</v>
      </c>
      <c r="G3378" s="329">
        <v>57.35</v>
      </c>
    </row>
    <row r="3379" spans="1:7" ht="25.5">
      <c r="A3379" s="324" t="s">
        <v>7371</v>
      </c>
      <c r="B3379" s="325"/>
      <c r="C3379" s="324" t="s">
        <v>7372</v>
      </c>
      <c r="D3379" s="327" t="s">
        <v>4</v>
      </c>
      <c r="E3379" s="329">
        <v>121.66</v>
      </c>
      <c r="F3379" s="329">
        <v>13.42</v>
      </c>
      <c r="G3379" s="329">
        <v>135.08000000000001</v>
      </c>
    </row>
    <row r="3380" spans="1:7" ht="38.25">
      <c r="A3380" s="324" t="s">
        <v>7373</v>
      </c>
      <c r="B3380" s="325"/>
      <c r="C3380" s="324" t="s">
        <v>7374</v>
      </c>
      <c r="D3380" s="327" t="s">
        <v>4</v>
      </c>
      <c r="E3380" s="329">
        <v>19.46</v>
      </c>
      <c r="F3380" s="329">
        <v>8.82</v>
      </c>
      <c r="G3380" s="329">
        <v>28.28</v>
      </c>
    </row>
    <row r="3381" spans="1:7" ht="38.25">
      <c r="A3381" s="324" t="s">
        <v>7375</v>
      </c>
      <c r="B3381" s="325"/>
      <c r="C3381" s="324" t="s">
        <v>7376</v>
      </c>
      <c r="D3381" s="327" t="s">
        <v>4</v>
      </c>
      <c r="E3381" s="329">
        <v>19.79</v>
      </c>
      <c r="F3381" s="329">
        <v>13.42</v>
      </c>
      <c r="G3381" s="329">
        <v>33.21</v>
      </c>
    </row>
    <row r="3382" spans="1:7" ht="38.25">
      <c r="A3382" s="324" t="s">
        <v>7377</v>
      </c>
      <c r="B3382" s="325"/>
      <c r="C3382" s="324" t="s">
        <v>7378</v>
      </c>
      <c r="D3382" s="327" t="s">
        <v>4</v>
      </c>
      <c r="E3382" s="329">
        <v>42.88</v>
      </c>
      <c r="F3382" s="329">
        <v>15.33</v>
      </c>
      <c r="G3382" s="329">
        <v>58.21</v>
      </c>
    </row>
    <row r="3383" spans="1:7" ht="38.25">
      <c r="A3383" s="324" t="s">
        <v>7379</v>
      </c>
      <c r="B3383" s="325"/>
      <c r="C3383" s="324" t="s">
        <v>7380</v>
      </c>
      <c r="D3383" s="327" t="s">
        <v>4</v>
      </c>
      <c r="E3383" s="329">
        <v>19.2</v>
      </c>
      <c r="F3383" s="329">
        <v>13.42</v>
      </c>
      <c r="G3383" s="329">
        <v>32.619999999999997</v>
      </c>
    </row>
    <row r="3384" spans="1:7" ht="38.25">
      <c r="A3384" s="324" t="s">
        <v>7381</v>
      </c>
      <c r="B3384" s="325"/>
      <c r="C3384" s="324" t="s">
        <v>7382</v>
      </c>
      <c r="D3384" s="327" t="s">
        <v>4</v>
      </c>
      <c r="E3384" s="329">
        <v>57.64</v>
      </c>
      <c r="F3384" s="329">
        <v>15.33</v>
      </c>
      <c r="G3384" s="329">
        <v>72.97</v>
      </c>
    </row>
    <row r="3385" spans="1:7" ht="38.25">
      <c r="A3385" s="324" t="s">
        <v>7383</v>
      </c>
      <c r="B3385" s="325"/>
      <c r="C3385" s="324" t="s">
        <v>7384</v>
      </c>
      <c r="D3385" s="327" t="s">
        <v>4</v>
      </c>
      <c r="E3385" s="329">
        <v>39.090000000000003</v>
      </c>
      <c r="F3385" s="329">
        <v>15.33</v>
      </c>
      <c r="G3385" s="329">
        <v>54.42</v>
      </c>
    </row>
    <row r="3386" spans="1:7" ht="25.5">
      <c r="A3386" s="324" t="s">
        <v>7385</v>
      </c>
      <c r="B3386" s="325"/>
      <c r="C3386" s="324" t="s">
        <v>7386</v>
      </c>
      <c r="D3386" s="327" t="s">
        <v>4</v>
      </c>
      <c r="E3386" s="329">
        <v>39.380000000000003</v>
      </c>
      <c r="F3386" s="329">
        <v>15.33</v>
      </c>
      <c r="G3386" s="329">
        <v>54.71</v>
      </c>
    </row>
    <row r="3387" spans="1:7" ht="38.25">
      <c r="A3387" s="324" t="s">
        <v>7387</v>
      </c>
      <c r="B3387" s="325"/>
      <c r="C3387" s="324" t="s">
        <v>7388</v>
      </c>
      <c r="D3387" s="327" t="s">
        <v>4</v>
      </c>
      <c r="E3387" s="329">
        <v>84.35</v>
      </c>
      <c r="F3387" s="329">
        <v>13.42</v>
      </c>
      <c r="G3387" s="329">
        <v>97.77</v>
      </c>
    </row>
    <row r="3388" spans="1:7" ht="38.25">
      <c r="A3388" s="324" t="s">
        <v>7389</v>
      </c>
      <c r="B3388" s="325"/>
      <c r="C3388" s="324" t="s">
        <v>7390</v>
      </c>
      <c r="D3388" s="327" t="s">
        <v>4</v>
      </c>
      <c r="E3388" s="329">
        <v>40.96</v>
      </c>
      <c r="F3388" s="329">
        <v>15.33</v>
      </c>
      <c r="G3388" s="329">
        <v>56.29</v>
      </c>
    </row>
    <row r="3389" spans="1:7" ht="25.5">
      <c r="A3389" s="324" t="s">
        <v>7391</v>
      </c>
      <c r="B3389" s="325"/>
      <c r="C3389" s="324" t="s">
        <v>7392</v>
      </c>
      <c r="D3389" s="327" t="s">
        <v>4</v>
      </c>
      <c r="E3389" s="329">
        <v>69.91</v>
      </c>
      <c r="F3389" s="329">
        <v>8.82</v>
      </c>
      <c r="G3389" s="329">
        <v>78.73</v>
      </c>
    </row>
    <row r="3390" spans="1:7" ht="25.5">
      <c r="A3390" s="324" t="s">
        <v>7393</v>
      </c>
      <c r="B3390" s="325"/>
      <c r="C3390" s="324" t="s">
        <v>7394</v>
      </c>
      <c r="D3390" s="327" t="s">
        <v>4</v>
      </c>
      <c r="E3390" s="329">
        <v>7.73</v>
      </c>
      <c r="F3390" s="329">
        <v>8.82</v>
      </c>
      <c r="G3390" s="329">
        <v>16.55</v>
      </c>
    </row>
    <row r="3391" spans="1:7" ht="25.5">
      <c r="A3391" s="324" t="s">
        <v>7395</v>
      </c>
      <c r="B3391" s="325"/>
      <c r="C3391" s="324" t="s">
        <v>7396</v>
      </c>
      <c r="D3391" s="327" t="s">
        <v>4</v>
      </c>
      <c r="E3391" s="329">
        <v>18.489999999999998</v>
      </c>
      <c r="F3391" s="329">
        <v>8.82</v>
      </c>
      <c r="G3391" s="329">
        <v>27.31</v>
      </c>
    </row>
    <row r="3392" spans="1:7" ht="25.5">
      <c r="A3392" s="324" t="s">
        <v>7397</v>
      </c>
      <c r="B3392" s="325"/>
      <c r="C3392" s="324" t="s">
        <v>7398</v>
      </c>
      <c r="D3392" s="327" t="s">
        <v>4</v>
      </c>
      <c r="E3392" s="329">
        <v>19.63</v>
      </c>
      <c r="F3392" s="329">
        <v>13.42</v>
      </c>
      <c r="G3392" s="329">
        <v>33.049999999999997</v>
      </c>
    </row>
    <row r="3393" spans="1:7" ht="38.25">
      <c r="A3393" s="324" t="s">
        <v>7399</v>
      </c>
      <c r="B3393" s="325"/>
      <c r="C3393" s="324" t="s">
        <v>7400</v>
      </c>
      <c r="D3393" s="327" t="s">
        <v>197</v>
      </c>
      <c r="E3393" s="329">
        <v>77.55</v>
      </c>
      <c r="F3393" s="329">
        <v>3.83</v>
      </c>
      <c r="G3393" s="329">
        <v>81.38</v>
      </c>
    </row>
    <row r="3394" spans="1:7">
      <c r="A3394" s="334" t="s">
        <v>5858</v>
      </c>
      <c r="B3394" s="334" t="s">
        <v>5859</v>
      </c>
      <c r="C3394" s="335"/>
      <c r="D3394" s="336"/>
      <c r="E3394" s="337"/>
      <c r="F3394" s="337"/>
      <c r="G3394" s="337"/>
    </row>
    <row r="3395" spans="1:7">
      <c r="A3395" s="315" t="s">
        <v>5860</v>
      </c>
      <c r="B3395" s="315" t="s">
        <v>5861</v>
      </c>
      <c r="C3395" s="316"/>
      <c r="D3395" s="338"/>
      <c r="E3395" s="339"/>
      <c r="F3395" s="339"/>
      <c r="G3395" s="339"/>
    </row>
    <row r="3396" spans="1:7" ht="25.5">
      <c r="A3396" s="324" t="s">
        <v>5862</v>
      </c>
      <c r="B3396" s="325"/>
      <c r="C3396" s="324" t="s">
        <v>5863</v>
      </c>
      <c r="D3396" s="327" t="s">
        <v>4</v>
      </c>
      <c r="E3396" s="329">
        <v>27.2</v>
      </c>
      <c r="F3396" s="329">
        <v>17.25</v>
      </c>
      <c r="G3396" s="329">
        <v>44.45</v>
      </c>
    </row>
    <row r="3397" spans="1:7" ht="25.5">
      <c r="A3397" s="324" t="s">
        <v>5864</v>
      </c>
      <c r="B3397" s="325"/>
      <c r="C3397" s="324" t="s">
        <v>5865</v>
      </c>
      <c r="D3397" s="327" t="s">
        <v>4</v>
      </c>
      <c r="E3397" s="329">
        <v>33.229999999999997</v>
      </c>
      <c r="F3397" s="329">
        <v>23.01</v>
      </c>
      <c r="G3397" s="329">
        <v>56.24</v>
      </c>
    </row>
    <row r="3398" spans="1:7" ht="25.5">
      <c r="A3398" s="324" t="s">
        <v>5866</v>
      </c>
      <c r="B3398" s="325"/>
      <c r="C3398" s="324" t="s">
        <v>5867</v>
      </c>
      <c r="D3398" s="327" t="s">
        <v>4</v>
      </c>
      <c r="E3398" s="329">
        <v>41.66</v>
      </c>
      <c r="F3398" s="329">
        <v>28.75</v>
      </c>
      <c r="G3398" s="329">
        <v>70.41</v>
      </c>
    </row>
    <row r="3399" spans="1:7" ht="25.5">
      <c r="A3399" s="324" t="s">
        <v>5868</v>
      </c>
      <c r="B3399" s="325"/>
      <c r="C3399" s="324" t="s">
        <v>5869</v>
      </c>
      <c r="D3399" s="327" t="s">
        <v>4</v>
      </c>
      <c r="E3399" s="329">
        <v>58.17</v>
      </c>
      <c r="F3399" s="329">
        <v>34.51</v>
      </c>
      <c r="G3399" s="329">
        <v>92.68</v>
      </c>
    </row>
    <row r="3400" spans="1:7" ht="25.5">
      <c r="A3400" s="324" t="s">
        <v>5870</v>
      </c>
      <c r="B3400" s="325"/>
      <c r="C3400" s="324" t="s">
        <v>5871</v>
      </c>
      <c r="D3400" s="327" t="s">
        <v>4</v>
      </c>
      <c r="E3400" s="329">
        <v>67.510000000000005</v>
      </c>
      <c r="F3400" s="329">
        <v>38.340000000000003</v>
      </c>
      <c r="G3400" s="329">
        <v>105.85</v>
      </c>
    </row>
    <row r="3401" spans="1:7" ht="25.5">
      <c r="A3401" s="324" t="s">
        <v>5872</v>
      </c>
      <c r="B3401" s="325"/>
      <c r="C3401" s="324" t="s">
        <v>5873</v>
      </c>
      <c r="D3401" s="327" t="s">
        <v>4</v>
      </c>
      <c r="E3401" s="329">
        <v>100.95</v>
      </c>
      <c r="F3401" s="329">
        <v>47.93</v>
      </c>
      <c r="G3401" s="329">
        <v>148.88</v>
      </c>
    </row>
    <row r="3402" spans="1:7" ht="25.5">
      <c r="A3402" s="324" t="s">
        <v>5874</v>
      </c>
      <c r="B3402" s="325"/>
      <c r="C3402" s="324" t="s">
        <v>5875</v>
      </c>
      <c r="D3402" s="327" t="s">
        <v>4</v>
      </c>
      <c r="E3402" s="329">
        <v>245.53</v>
      </c>
      <c r="F3402" s="329">
        <v>57.52</v>
      </c>
      <c r="G3402" s="329">
        <v>303.05</v>
      </c>
    </row>
    <row r="3403" spans="1:7" ht="25.5">
      <c r="A3403" s="324" t="s">
        <v>5876</v>
      </c>
      <c r="B3403" s="325"/>
      <c r="C3403" s="324" t="s">
        <v>5877</v>
      </c>
      <c r="D3403" s="327" t="s">
        <v>4</v>
      </c>
      <c r="E3403" s="329">
        <v>348.49</v>
      </c>
      <c r="F3403" s="329">
        <v>76.680000000000007</v>
      </c>
      <c r="G3403" s="329">
        <v>425.17</v>
      </c>
    </row>
    <row r="3404" spans="1:7" ht="25.5">
      <c r="A3404" s="324" t="s">
        <v>5878</v>
      </c>
      <c r="B3404" s="325"/>
      <c r="C3404" s="324" t="s">
        <v>5879</v>
      </c>
      <c r="D3404" s="327" t="s">
        <v>4</v>
      </c>
      <c r="E3404" s="329">
        <v>585.99</v>
      </c>
      <c r="F3404" s="329">
        <v>115.02</v>
      </c>
      <c r="G3404" s="329">
        <v>701.01</v>
      </c>
    </row>
    <row r="3405" spans="1:7" ht="25.5">
      <c r="A3405" s="324" t="s">
        <v>5880</v>
      </c>
      <c r="B3405" s="325"/>
      <c r="C3405" s="324" t="s">
        <v>5881</v>
      </c>
      <c r="D3405" s="327" t="s">
        <v>4</v>
      </c>
      <c r="E3405" s="329">
        <v>42.87</v>
      </c>
      <c r="F3405" s="329">
        <v>23.01</v>
      </c>
      <c r="G3405" s="329">
        <v>65.88</v>
      </c>
    </row>
    <row r="3406" spans="1:7" ht="38.25">
      <c r="A3406" s="324" t="s">
        <v>5882</v>
      </c>
      <c r="B3406" s="325"/>
      <c r="C3406" s="324" t="s">
        <v>5883</v>
      </c>
      <c r="D3406" s="327" t="s">
        <v>4</v>
      </c>
      <c r="E3406" s="329">
        <v>13.41</v>
      </c>
      <c r="F3406" s="329">
        <v>17.25</v>
      </c>
      <c r="G3406" s="329">
        <v>30.66</v>
      </c>
    </row>
    <row r="3407" spans="1:7" ht="38.25">
      <c r="A3407" s="324" t="s">
        <v>5884</v>
      </c>
      <c r="B3407" s="325"/>
      <c r="C3407" s="324" t="s">
        <v>5885</v>
      </c>
      <c r="D3407" s="327" t="s">
        <v>4</v>
      </c>
      <c r="E3407" s="329">
        <v>31.02</v>
      </c>
      <c r="F3407" s="329">
        <v>17.25</v>
      </c>
      <c r="G3407" s="329">
        <v>48.27</v>
      </c>
    </row>
    <row r="3408" spans="1:7" ht="38.25">
      <c r="A3408" s="324" t="s">
        <v>5886</v>
      </c>
      <c r="B3408" s="325"/>
      <c r="C3408" s="324" t="s">
        <v>5887</v>
      </c>
      <c r="D3408" s="327" t="s">
        <v>4</v>
      </c>
      <c r="E3408" s="329">
        <v>25.41</v>
      </c>
      <c r="F3408" s="329">
        <v>17.25</v>
      </c>
      <c r="G3408" s="329">
        <v>42.66</v>
      </c>
    </row>
    <row r="3409" spans="1:7" ht="38.25">
      <c r="A3409" s="324" t="s">
        <v>5888</v>
      </c>
      <c r="B3409" s="325"/>
      <c r="C3409" s="324" t="s">
        <v>5889</v>
      </c>
      <c r="D3409" s="327" t="s">
        <v>4</v>
      </c>
      <c r="E3409" s="329">
        <v>107.9</v>
      </c>
      <c r="F3409" s="329">
        <v>17.25</v>
      </c>
      <c r="G3409" s="329">
        <v>125.15</v>
      </c>
    </row>
    <row r="3410" spans="1:7" ht="38.25">
      <c r="A3410" s="324" t="s">
        <v>5890</v>
      </c>
      <c r="B3410" s="325"/>
      <c r="C3410" s="324" t="s">
        <v>5891</v>
      </c>
      <c r="D3410" s="327" t="s">
        <v>4</v>
      </c>
      <c r="E3410" s="329">
        <v>621</v>
      </c>
      <c r="F3410" s="329">
        <v>38.340000000000003</v>
      </c>
      <c r="G3410" s="329">
        <v>659.34</v>
      </c>
    </row>
    <row r="3411" spans="1:7" ht="25.5">
      <c r="A3411" s="330" t="s">
        <v>5892</v>
      </c>
      <c r="B3411" s="331" t="s">
        <v>5893</v>
      </c>
      <c r="C3411" s="330"/>
      <c r="D3411" s="332"/>
      <c r="E3411" s="333"/>
      <c r="F3411" s="333"/>
      <c r="G3411" s="333"/>
    </row>
    <row r="3412" spans="1:7" ht="25.5">
      <c r="A3412" s="324" t="s">
        <v>5894</v>
      </c>
      <c r="B3412" s="325"/>
      <c r="C3412" s="324" t="s">
        <v>5895</v>
      </c>
      <c r="D3412" s="327" t="s">
        <v>4</v>
      </c>
      <c r="E3412" s="329">
        <v>53.56</v>
      </c>
      <c r="F3412" s="329">
        <v>17.25</v>
      </c>
      <c r="G3412" s="329">
        <v>70.81</v>
      </c>
    </row>
    <row r="3413" spans="1:7" ht="25.5">
      <c r="A3413" s="324" t="s">
        <v>5896</v>
      </c>
      <c r="B3413" s="325"/>
      <c r="C3413" s="324" t="s">
        <v>5897</v>
      </c>
      <c r="D3413" s="327" t="s">
        <v>4</v>
      </c>
      <c r="E3413" s="329">
        <v>59.94</v>
      </c>
      <c r="F3413" s="329">
        <v>17.25</v>
      </c>
      <c r="G3413" s="329">
        <v>77.19</v>
      </c>
    </row>
    <row r="3414" spans="1:7" ht="25.5">
      <c r="A3414" s="324" t="s">
        <v>5898</v>
      </c>
      <c r="B3414" s="325"/>
      <c r="C3414" s="324" t="s">
        <v>5899</v>
      </c>
      <c r="D3414" s="327" t="s">
        <v>4</v>
      </c>
      <c r="E3414" s="329">
        <v>68.83</v>
      </c>
      <c r="F3414" s="329">
        <v>17.25</v>
      </c>
      <c r="G3414" s="329">
        <v>86.08</v>
      </c>
    </row>
    <row r="3415" spans="1:7" ht="25.5">
      <c r="A3415" s="324" t="s">
        <v>5900</v>
      </c>
      <c r="B3415" s="325"/>
      <c r="C3415" s="324" t="s">
        <v>5901</v>
      </c>
      <c r="D3415" s="327" t="s">
        <v>4</v>
      </c>
      <c r="E3415" s="329">
        <v>79.64</v>
      </c>
      <c r="F3415" s="329">
        <v>17.25</v>
      </c>
      <c r="G3415" s="329">
        <v>96.89</v>
      </c>
    </row>
    <row r="3416" spans="1:7" ht="25.5">
      <c r="A3416" s="324" t="s">
        <v>5902</v>
      </c>
      <c r="B3416" s="325"/>
      <c r="C3416" s="324" t="s">
        <v>5903</v>
      </c>
      <c r="D3416" s="327" t="s">
        <v>4</v>
      </c>
      <c r="E3416" s="329">
        <v>92.52</v>
      </c>
      <c r="F3416" s="329">
        <v>17.25</v>
      </c>
      <c r="G3416" s="329">
        <v>109.77</v>
      </c>
    </row>
    <row r="3417" spans="1:7" ht="25.5">
      <c r="A3417" s="324" t="s">
        <v>5904</v>
      </c>
      <c r="B3417" s="325"/>
      <c r="C3417" s="324" t="s">
        <v>5905</v>
      </c>
      <c r="D3417" s="327" t="s">
        <v>4</v>
      </c>
      <c r="E3417" s="329">
        <v>50.26</v>
      </c>
      <c r="F3417" s="329">
        <v>17.25</v>
      </c>
      <c r="G3417" s="329">
        <v>67.510000000000005</v>
      </c>
    </row>
    <row r="3418" spans="1:7" ht="25.5">
      <c r="A3418" s="324" t="s">
        <v>5906</v>
      </c>
      <c r="B3418" s="325"/>
      <c r="C3418" s="324" t="s">
        <v>5907</v>
      </c>
      <c r="D3418" s="327" t="s">
        <v>4</v>
      </c>
      <c r="E3418" s="329">
        <v>61.08</v>
      </c>
      <c r="F3418" s="329">
        <v>17.25</v>
      </c>
      <c r="G3418" s="329">
        <v>78.33</v>
      </c>
    </row>
    <row r="3419" spans="1:7" ht="38.25">
      <c r="A3419" s="324" t="s">
        <v>5908</v>
      </c>
      <c r="B3419" s="325"/>
      <c r="C3419" s="324" t="s">
        <v>5909</v>
      </c>
      <c r="D3419" s="327" t="s">
        <v>4</v>
      </c>
      <c r="E3419" s="329">
        <v>37.409999999999997</v>
      </c>
      <c r="F3419" s="329">
        <v>17.25</v>
      </c>
      <c r="G3419" s="329">
        <v>54.66</v>
      </c>
    </row>
    <row r="3420" spans="1:7" ht="38.25">
      <c r="A3420" s="324" t="s">
        <v>5910</v>
      </c>
      <c r="B3420" s="325"/>
      <c r="C3420" s="324" t="s">
        <v>5911</v>
      </c>
      <c r="D3420" s="327" t="s">
        <v>4</v>
      </c>
      <c r="E3420" s="329">
        <v>53.62</v>
      </c>
      <c r="F3420" s="329">
        <v>17.25</v>
      </c>
      <c r="G3420" s="329">
        <v>70.87</v>
      </c>
    </row>
    <row r="3421" spans="1:7" ht="25.5">
      <c r="A3421" s="330" t="s">
        <v>5912</v>
      </c>
      <c r="B3421" s="331" t="s">
        <v>5913</v>
      </c>
      <c r="C3421" s="330"/>
      <c r="D3421" s="332"/>
      <c r="E3421" s="333"/>
      <c r="F3421" s="333"/>
      <c r="G3421" s="333"/>
    </row>
    <row r="3422" spans="1:7" ht="38.25">
      <c r="A3422" s="324" t="s">
        <v>5914</v>
      </c>
      <c r="B3422" s="325"/>
      <c r="C3422" s="324" t="s">
        <v>5915</v>
      </c>
      <c r="D3422" s="327" t="s">
        <v>4</v>
      </c>
      <c r="E3422" s="329">
        <v>221.4</v>
      </c>
      <c r="F3422" s="329">
        <v>57.52</v>
      </c>
      <c r="G3422" s="329">
        <v>278.92</v>
      </c>
    </row>
    <row r="3423" spans="1:7" ht="25.5">
      <c r="A3423" s="324" t="s">
        <v>5916</v>
      </c>
      <c r="B3423" s="325"/>
      <c r="C3423" s="324" t="s">
        <v>5917</v>
      </c>
      <c r="D3423" s="327" t="s">
        <v>4</v>
      </c>
      <c r="E3423" s="329">
        <v>185.3</v>
      </c>
      <c r="F3423" s="329">
        <v>57.52</v>
      </c>
      <c r="G3423" s="329">
        <v>242.82</v>
      </c>
    </row>
    <row r="3424" spans="1:7" ht="25.5">
      <c r="A3424" s="324" t="s">
        <v>5918</v>
      </c>
      <c r="B3424" s="325"/>
      <c r="C3424" s="324" t="s">
        <v>5919</v>
      </c>
      <c r="D3424" s="327" t="s">
        <v>4</v>
      </c>
      <c r="E3424" s="329">
        <v>199.15</v>
      </c>
      <c r="F3424" s="329">
        <v>57.52</v>
      </c>
      <c r="G3424" s="329">
        <v>256.67</v>
      </c>
    </row>
    <row r="3425" spans="1:7" ht="25.5">
      <c r="A3425" s="324" t="s">
        <v>5920</v>
      </c>
      <c r="B3425" s="325"/>
      <c r="C3425" s="324" t="s">
        <v>5921</v>
      </c>
      <c r="D3425" s="327" t="s">
        <v>4</v>
      </c>
      <c r="E3425" s="329">
        <v>295.68</v>
      </c>
      <c r="F3425" s="329">
        <v>57.52</v>
      </c>
      <c r="G3425" s="329">
        <v>353.2</v>
      </c>
    </row>
    <row r="3426" spans="1:7" ht="25.5">
      <c r="A3426" s="324" t="s">
        <v>5922</v>
      </c>
      <c r="B3426" s="325"/>
      <c r="C3426" s="324" t="s">
        <v>5923</v>
      </c>
      <c r="D3426" s="327" t="s">
        <v>4</v>
      </c>
      <c r="E3426" s="329">
        <v>654.59</v>
      </c>
      <c r="F3426" s="329">
        <v>57.52</v>
      </c>
      <c r="G3426" s="329">
        <v>712.11</v>
      </c>
    </row>
    <row r="3427" spans="1:7">
      <c r="A3427" s="324" t="s">
        <v>5924</v>
      </c>
      <c r="B3427" s="325"/>
      <c r="C3427" s="324" t="s">
        <v>5925</v>
      </c>
      <c r="D3427" s="327" t="s">
        <v>4</v>
      </c>
      <c r="E3427" s="329">
        <v>307.58</v>
      </c>
      <c r="F3427" s="329">
        <v>23.01</v>
      </c>
      <c r="G3427" s="329">
        <v>330.59</v>
      </c>
    </row>
    <row r="3428" spans="1:7" ht="25.5">
      <c r="A3428" s="324" t="s">
        <v>5926</v>
      </c>
      <c r="B3428" s="325"/>
      <c r="C3428" s="324" t="s">
        <v>5927</v>
      </c>
      <c r="D3428" s="327" t="s">
        <v>4</v>
      </c>
      <c r="E3428" s="329">
        <v>211.35</v>
      </c>
      <c r="F3428" s="329">
        <v>23.01</v>
      </c>
      <c r="G3428" s="329">
        <v>234.36</v>
      </c>
    </row>
    <row r="3429" spans="1:7" ht="25.5">
      <c r="A3429" s="324" t="s">
        <v>5928</v>
      </c>
      <c r="B3429" s="325"/>
      <c r="C3429" s="324" t="s">
        <v>5929</v>
      </c>
      <c r="D3429" s="327" t="s">
        <v>4</v>
      </c>
      <c r="E3429" s="329">
        <v>473.23</v>
      </c>
      <c r="F3429" s="329">
        <v>57.52</v>
      </c>
      <c r="G3429" s="329">
        <v>530.75</v>
      </c>
    </row>
    <row r="3430" spans="1:7" ht="25.5">
      <c r="A3430" s="324" t="s">
        <v>5930</v>
      </c>
      <c r="B3430" s="325"/>
      <c r="C3430" s="324" t="s">
        <v>5931</v>
      </c>
      <c r="D3430" s="327" t="s">
        <v>4</v>
      </c>
      <c r="E3430" s="329">
        <v>259.85000000000002</v>
      </c>
      <c r="F3430" s="329">
        <v>17.25</v>
      </c>
      <c r="G3430" s="329">
        <v>277.10000000000002</v>
      </c>
    </row>
    <row r="3431" spans="1:7" ht="38.25">
      <c r="A3431" s="324" t="s">
        <v>5932</v>
      </c>
      <c r="B3431" s="325"/>
      <c r="C3431" s="324" t="s">
        <v>5933</v>
      </c>
      <c r="D3431" s="327" t="s">
        <v>4</v>
      </c>
      <c r="E3431" s="329">
        <v>229.19</v>
      </c>
      <c r="F3431" s="329">
        <v>57.52</v>
      </c>
      <c r="G3431" s="329">
        <v>286.70999999999998</v>
      </c>
    </row>
    <row r="3432" spans="1:7" ht="25.5">
      <c r="A3432" s="330" t="s">
        <v>5934</v>
      </c>
      <c r="B3432" s="331" t="s">
        <v>5935</v>
      </c>
      <c r="C3432" s="330"/>
      <c r="D3432" s="332"/>
      <c r="E3432" s="333"/>
      <c r="F3432" s="333"/>
      <c r="G3432" s="333"/>
    </row>
    <row r="3433" spans="1:7" ht="25.5">
      <c r="A3433" s="324" t="s">
        <v>5936</v>
      </c>
      <c r="B3433" s="325"/>
      <c r="C3433" s="324" t="s">
        <v>5937</v>
      </c>
      <c r="D3433" s="327" t="s">
        <v>4</v>
      </c>
      <c r="E3433" s="329">
        <v>63.5</v>
      </c>
      <c r="F3433" s="329">
        <v>17.25</v>
      </c>
      <c r="G3433" s="329">
        <v>80.75</v>
      </c>
    </row>
    <row r="3434" spans="1:7" ht="25.5">
      <c r="A3434" s="324" t="s">
        <v>5938</v>
      </c>
      <c r="B3434" s="325"/>
      <c r="C3434" s="324" t="s">
        <v>5939</v>
      </c>
      <c r="D3434" s="327" t="s">
        <v>4</v>
      </c>
      <c r="E3434" s="329">
        <v>79.540000000000006</v>
      </c>
      <c r="F3434" s="329">
        <v>17.25</v>
      </c>
      <c r="G3434" s="329">
        <v>96.79</v>
      </c>
    </row>
    <row r="3435" spans="1:7" ht="25.5">
      <c r="A3435" s="324" t="s">
        <v>5940</v>
      </c>
      <c r="B3435" s="325"/>
      <c r="C3435" s="324" t="s">
        <v>5941</v>
      </c>
      <c r="D3435" s="327" t="s">
        <v>4</v>
      </c>
      <c r="E3435" s="329">
        <v>113.3</v>
      </c>
      <c r="F3435" s="329">
        <v>17.25</v>
      </c>
      <c r="G3435" s="329">
        <v>130.55000000000001</v>
      </c>
    </row>
    <row r="3436" spans="1:7" ht="25.5">
      <c r="A3436" s="324" t="s">
        <v>5942</v>
      </c>
      <c r="B3436" s="325"/>
      <c r="C3436" s="324" t="s">
        <v>5943</v>
      </c>
      <c r="D3436" s="327" t="s">
        <v>4</v>
      </c>
      <c r="E3436" s="329">
        <v>128.43</v>
      </c>
      <c r="F3436" s="329">
        <v>17.25</v>
      </c>
      <c r="G3436" s="329">
        <v>145.68</v>
      </c>
    </row>
    <row r="3437" spans="1:7" ht="25.5">
      <c r="A3437" s="324" t="s">
        <v>5944</v>
      </c>
      <c r="B3437" s="325"/>
      <c r="C3437" s="324" t="s">
        <v>5945</v>
      </c>
      <c r="D3437" s="327" t="s">
        <v>4</v>
      </c>
      <c r="E3437" s="329">
        <v>177.49</v>
      </c>
      <c r="F3437" s="329">
        <v>17.25</v>
      </c>
      <c r="G3437" s="329">
        <v>194.74</v>
      </c>
    </row>
    <row r="3438" spans="1:7" ht="25.5">
      <c r="A3438" s="324" t="s">
        <v>5946</v>
      </c>
      <c r="B3438" s="325"/>
      <c r="C3438" s="324" t="s">
        <v>5947</v>
      </c>
      <c r="D3438" s="327" t="s">
        <v>4</v>
      </c>
      <c r="E3438" s="329">
        <v>304.31</v>
      </c>
      <c r="F3438" s="329">
        <v>17.25</v>
      </c>
      <c r="G3438" s="329">
        <v>321.56</v>
      </c>
    </row>
    <row r="3439" spans="1:7" ht="25.5">
      <c r="A3439" s="324" t="s">
        <v>5948</v>
      </c>
      <c r="B3439" s="325"/>
      <c r="C3439" s="324" t="s">
        <v>5949</v>
      </c>
      <c r="D3439" s="327" t="s">
        <v>4</v>
      </c>
      <c r="E3439" s="329">
        <v>367.73</v>
      </c>
      <c r="F3439" s="329">
        <v>17.25</v>
      </c>
      <c r="G3439" s="329">
        <v>384.98</v>
      </c>
    </row>
    <row r="3440" spans="1:7" ht="25.5">
      <c r="A3440" s="324" t="s">
        <v>5950</v>
      </c>
      <c r="B3440" s="325"/>
      <c r="C3440" s="324" t="s">
        <v>5951</v>
      </c>
      <c r="D3440" s="327" t="s">
        <v>4</v>
      </c>
      <c r="E3440" s="329">
        <v>632.09</v>
      </c>
      <c r="F3440" s="329">
        <v>23.01</v>
      </c>
      <c r="G3440" s="329">
        <v>655.1</v>
      </c>
    </row>
    <row r="3441" spans="1:7">
      <c r="A3441" s="324" t="s">
        <v>5952</v>
      </c>
      <c r="B3441" s="325"/>
      <c r="C3441" s="324" t="s">
        <v>5953</v>
      </c>
      <c r="D3441" s="327" t="s">
        <v>4</v>
      </c>
      <c r="E3441" s="329">
        <v>59.81</v>
      </c>
      <c r="F3441" s="329">
        <v>17.25</v>
      </c>
      <c r="G3441" s="329">
        <v>77.06</v>
      </c>
    </row>
    <row r="3442" spans="1:7" ht="25.5">
      <c r="A3442" s="324" t="s">
        <v>5954</v>
      </c>
      <c r="B3442" s="325"/>
      <c r="C3442" s="324" t="s">
        <v>5955</v>
      </c>
      <c r="D3442" s="327" t="s">
        <v>4</v>
      </c>
      <c r="E3442" s="329">
        <v>82.46</v>
      </c>
      <c r="F3442" s="329">
        <v>17.25</v>
      </c>
      <c r="G3442" s="329">
        <v>99.71</v>
      </c>
    </row>
    <row r="3443" spans="1:7" ht="25.5">
      <c r="A3443" s="324" t="s">
        <v>5956</v>
      </c>
      <c r="B3443" s="325"/>
      <c r="C3443" s="324" t="s">
        <v>5957</v>
      </c>
      <c r="D3443" s="327" t="s">
        <v>4</v>
      </c>
      <c r="E3443" s="329">
        <v>101.75</v>
      </c>
      <c r="F3443" s="329">
        <v>17.25</v>
      </c>
      <c r="G3443" s="329">
        <v>119</v>
      </c>
    </row>
    <row r="3444" spans="1:7">
      <c r="A3444" s="324" t="s">
        <v>5958</v>
      </c>
      <c r="B3444" s="325"/>
      <c r="C3444" s="324" t="s">
        <v>5959</v>
      </c>
      <c r="D3444" s="327" t="s">
        <v>4</v>
      </c>
      <c r="E3444" s="329">
        <v>151.25</v>
      </c>
      <c r="F3444" s="329">
        <v>17.25</v>
      </c>
      <c r="G3444" s="329">
        <v>168.5</v>
      </c>
    </row>
    <row r="3445" spans="1:7" ht="25.5">
      <c r="A3445" s="324" t="s">
        <v>5960</v>
      </c>
      <c r="B3445" s="325"/>
      <c r="C3445" s="324" t="s">
        <v>5961</v>
      </c>
      <c r="D3445" s="327" t="s">
        <v>4</v>
      </c>
      <c r="E3445" s="329">
        <v>245.1</v>
      </c>
      <c r="F3445" s="329">
        <v>17.25</v>
      </c>
      <c r="G3445" s="329">
        <v>262.35000000000002</v>
      </c>
    </row>
    <row r="3446" spans="1:7">
      <c r="A3446" s="324" t="s">
        <v>5962</v>
      </c>
      <c r="B3446" s="325"/>
      <c r="C3446" s="324" t="s">
        <v>5963</v>
      </c>
      <c r="D3446" s="327" t="s">
        <v>4</v>
      </c>
      <c r="E3446" s="329">
        <v>357.95</v>
      </c>
      <c r="F3446" s="329">
        <v>17.25</v>
      </c>
      <c r="G3446" s="329">
        <v>375.2</v>
      </c>
    </row>
    <row r="3447" spans="1:7">
      <c r="A3447" s="324" t="s">
        <v>5964</v>
      </c>
      <c r="B3447" s="325"/>
      <c r="C3447" s="324" t="s">
        <v>5965</v>
      </c>
      <c r="D3447" s="327" t="s">
        <v>4</v>
      </c>
      <c r="E3447" s="329">
        <v>605.55999999999995</v>
      </c>
      <c r="F3447" s="329">
        <v>23.01</v>
      </c>
      <c r="G3447" s="329">
        <v>628.57000000000005</v>
      </c>
    </row>
    <row r="3448" spans="1:7" ht="25.5">
      <c r="A3448" s="324" t="s">
        <v>5966</v>
      </c>
      <c r="B3448" s="325"/>
      <c r="C3448" s="324" t="s">
        <v>5967</v>
      </c>
      <c r="D3448" s="327" t="s">
        <v>4</v>
      </c>
      <c r="E3448" s="329">
        <v>53.4</v>
      </c>
      <c r="F3448" s="329">
        <v>17.25</v>
      </c>
      <c r="G3448" s="329">
        <v>70.650000000000006</v>
      </c>
    </row>
    <row r="3449" spans="1:7" ht="25.5">
      <c r="A3449" s="324" t="s">
        <v>5968</v>
      </c>
      <c r="B3449" s="325"/>
      <c r="C3449" s="324" t="s">
        <v>5969</v>
      </c>
      <c r="D3449" s="327" t="s">
        <v>4</v>
      </c>
      <c r="E3449" s="329">
        <v>77.790000000000006</v>
      </c>
      <c r="F3449" s="329">
        <v>17.25</v>
      </c>
      <c r="G3449" s="329">
        <v>95.04</v>
      </c>
    </row>
    <row r="3450" spans="1:7" ht="25.5">
      <c r="A3450" s="324" t="s">
        <v>5970</v>
      </c>
      <c r="B3450" s="325"/>
      <c r="C3450" s="324" t="s">
        <v>5971</v>
      </c>
      <c r="D3450" s="327" t="s">
        <v>4</v>
      </c>
      <c r="E3450" s="329">
        <v>94.05</v>
      </c>
      <c r="F3450" s="329">
        <v>17.25</v>
      </c>
      <c r="G3450" s="329">
        <v>111.3</v>
      </c>
    </row>
    <row r="3451" spans="1:7" ht="25.5">
      <c r="A3451" s="324" t="s">
        <v>5972</v>
      </c>
      <c r="B3451" s="325"/>
      <c r="C3451" s="324" t="s">
        <v>5973</v>
      </c>
      <c r="D3451" s="327" t="s">
        <v>4</v>
      </c>
      <c r="E3451" s="329">
        <v>131.77000000000001</v>
      </c>
      <c r="F3451" s="329">
        <v>17.25</v>
      </c>
      <c r="G3451" s="329">
        <v>149.02000000000001</v>
      </c>
    </row>
    <row r="3452" spans="1:7" ht="25.5">
      <c r="A3452" s="324" t="s">
        <v>5974</v>
      </c>
      <c r="B3452" s="325"/>
      <c r="C3452" s="324" t="s">
        <v>5975</v>
      </c>
      <c r="D3452" s="327" t="s">
        <v>4</v>
      </c>
      <c r="E3452" s="329">
        <v>213.06</v>
      </c>
      <c r="F3452" s="329">
        <v>17.25</v>
      </c>
      <c r="G3452" s="329">
        <v>230.31</v>
      </c>
    </row>
    <row r="3453" spans="1:7" ht="38.25">
      <c r="A3453" s="324" t="s">
        <v>5976</v>
      </c>
      <c r="B3453" s="325"/>
      <c r="C3453" s="324" t="s">
        <v>5977</v>
      </c>
      <c r="D3453" s="327" t="s">
        <v>4</v>
      </c>
      <c r="E3453" s="329">
        <v>3971.93</v>
      </c>
      <c r="F3453" s="329">
        <v>28.75</v>
      </c>
      <c r="G3453" s="329">
        <v>4000.68</v>
      </c>
    </row>
    <row r="3454" spans="1:7" ht="38.25">
      <c r="A3454" s="324" t="s">
        <v>5978</v>
      </c>
      <c r="B3454" s="325"/>
      <c r="C3454" s="324" t="s">
        <v>5979</v>
      </c>
      <c r="D3454" s="327" t="s">
        <v>4</v>
      </c>
      <c r="E3454" s="329">
        <v>106.87</v>
      </c>
      <c r="F3454" s="329">
        <v>17.25</v>
      </c>
      <c r="G3454" s="329">
        <v>124.12</v>
      </c>
    </row>
    <row r="3455" spans="1:7" ht="38.25">
      <c r="A3455" s="324" t="s">
        <v>5980</v>
      </c>
      <c r="B3455" s="325"/>
      <c r="C3455" s="324" t="s">
        <v>5981</v>
      </c>
      <c r="D3455" s="327" t="s">
        <v>4</v>
      </c>
      <c r="E3455" s="329">
        <v>277.62</v>
      </c>
      <c r="F3455" s="329">
        <v>17.25</v>
      </c>
      <c r="G3455" s="329">
        <v>294.87</v>
      </c>
    </row>
    <row r="3456" spans="1:7" ht="25.5">
      <c r="A3456" s="324" t="s">
        <v>5982</v>
      </c>
      <c r="B3456" s="325"/>
      <c r="C3456" s="324" t="s">
        <v>5983</v>
      </c>
      <c r="D3456" s="327" t="s">
        <v>4</v>
      </c>
      <c r="E3456" s="329">
        <v>310.91000000000003</v>
      </c>
      <c r="F3456" s="329">
        <v>17.25</v>
      </c>
      <c r="G3456" s="329">
        <v>328.16</v>
      </c>
    </row>
    <row r="3457" spans="1:7" ht="25.5">
      <c r="A3457" s="324" t="s">
        <v>5984</v>
      </c>
      <c r="B3457" s="325"/>
      <c r="C3457" s="324" t="s">
        <v>5985</v>
      </c>
      <c r="D3457" s="327" t="s">
        <v>4</v>
      </c>
      <c r="E3457" s="329">
        <v>568.51</v>
      </c>
      <c r="F3457" s="329">
        <v>23.01</v>
      </c>
      <c r="G3457" s="329">
        <v>591.52</v>
      </c>
    </row>
    <row r="3458" spans="1:7" ht="25.5">
      <c r="A3458" s="324" t="s">
        <v>5986</v>
      </c>
      <c r="B3458" s="325"/>
      <c r="C3458" s="324" t="s">
        <v>5987</v>
      </c>
      <c r="D3458" s="327" t="s">
        <v>4</v>
      </c>
      <c r="E3458" s="329">
        <v>207.2</v>
      </c>
      <c r="F3458" s="329">
        <v>17.25</v>
      </c>
      <c r="G3458" s="329">
        <v>224.45</v>
      </c>
    </row>
    <row r="3459" spans="1:7" ht="51">
      <c r="A3459" s="324" t="s">
        <v>5988</v>
      </c>
      <c r="B3459" s="325"/>
      <c r="C3459" s="324" t="s">
        <v>5989</v>
      </c>
      <c r="D3459" s="327" t="s">
        <v>4</v>
      </c>
      <c r="E3459" s="329">
        <v>83.29</v>
      </c>
      <c r="F3459" s="329">
        <v>9.59</v>
      </c>
      <c r="G3459" s="329">
        <v>92.88</v>
      </c>
    </row>
    <row r="3460" spans="1:7" ht="51">
      <c r="A3460" s="324" t="s">
        <v>5990</v>
      </c>
      <c r="B3460" s="325"/>
      <c r="C3460" s="324" t="s">
        <v>5991</v>
      </c>
      <c r="D3460" s="327" t="s">
        <v>4</v>
      </c>
      <c r="E3460" s="329">
        <v>3064.27</v>
      </c>
      <c r="F3460" s="329">
        <v>23.01</v>
      </c>
      <c r="G3460" s="329">
        <v>3087.28</v>
      </c>
    </row>
    <row r="3461" spans="1:7" ht="51">
      <c r="A3461" s="324" t="s">
        <v>5992</v>
      </c>
      <c r="B3461" s="325"/>
      <c r="C3461" s="324" t="s">
        <v>5993</v>
      </c>
      <c r="D3461" s="327" t="s">
        <v>4</v>
      </c>
      <c r="E3461" s="329">
        <v>1162.81</v>
      </c>
      <c r="F3461" s="329">
        <v>23.01</v>
      </c>
      <c r="G3461" s="329">
        <v>1185.82</v>
      </c>
    </row>
    <row r="3462" spans="1:7" ht="51">
      <c r="A3462" s="324" t="s">
        <v>5994</v>
      </c>
      <c r="B3462" s="325"/>
      <c r="C3462" s="324" t="s">
        <v>5995</v>
      </c>
      <c r="D3462" s="327" t="s">
        <v>4</v>
      </c>
      <c r="E3462" s="329">
        <v>236.11</v>
      </c>
      <c r="F3462" s="329">
        <v>17.25</v>
      </c>
      <c r="G3462" s="329">
        <v>253.36</v>
      </c>
    </row>
    <row r="3463" spans="1:7" ht="38.25">
      <c r="A3463" s="324" t="s">
        <v>5996</v>
      </c>
      <c r="B3463" s="325"/>
      <c r="C3463" s="324" t="s">
        <v>5997</v>
      </c>
      <c r="D3463" s="327" t="s">
        <v>4</v>
      </c>
      <c r="E3463" s="329">
        <v>3607.9</v>
      </c>
      <c r="F3463" s="329">
        <v>23.01</v>
      </c>
      <c r="G3463" s="329">
        <v>3630.91</v>
      </c>
    </row>
    <row r="3464" spans="1:7" ht="38.25">
      <c r="A3464" s="324" t="s">
        <v>5998</v>
      </c>
      <c r="B3464" s="325"/>
      <c r="C3464" s="324" t="s">
        <v>5999</v>
      </c>
      <c r="D3464" s="327" t="s">
        <v>4</v>
      </c>
      <c r="E3464" s="329">
        <v>105.72</v>
      </c>
      <c r="F3464" s="329">
        <v>17.25</v>
      </c>
      <c r="G3464" s="329">
        <v>122.97</v>
      </c>
    </row>
    <row r="3465" spans="1:7" ht="38.25">
      <c r="A3465" s="324" t="s">
        <v>6000</v>
      </c>
      <c r="B3465" s="325"/>
      <c r="C3465" s="324" t="s">
        <v>6001</v>
      </c>
      <c r="D3465" s="327" t="s">
        <v>4</v>
      </c>
      <c r="E3465" s="329">
        <v>150.4</v>
      </c>
      <c r="F3465" s="329">
        <v>17.25</v>
      </c>
      <c r="G3465" s="329">
        <v>167.65</v>
      </c>
    </row>
    <row r="3466" spans="1:7" ht="38.25">
      <c r="A3466" s="324" t="s">
        <v>6002</v>
      </c>
      <c r="B3466" s="325"/>
      <c r="C3466" s="324" t="s">
        <v>6003</v>
      </c>
      <c r="D3466" s="327" t="s">
        <v>4</v>
      </c>
      <c r="E3466" s="329">
        <v>289.54000000000002</v>
      </c>
      <c r="F3466" s="329">
        <v>17.25</v>
      </c>
      <c r="G3466" s="329">
        <v>306.79000000000002</v>
      </c>
    </row>
    <row r="3467" spans="1:7" ht="38.25">
      <c r="A3467" s="324" t="s">
        <v>6004</v>
      </c>
      <c r="B3467" s="325"/>
      <c r="C3467" s="324" t="s">
        <v>6005</v>
      </c>
      <c r="D3467" s="327" t="s">
        <v>4</v>
      </c>
      <c r="E3467" s="329">
        <v>400.15</v>
      </c>
      <c r="F3467" s="329">
        <v>17.25</v>
      </c>
      <c r="G3467" s="329">
        <v>417.4</v>
      </c>
    </row>
    <row r="3468" spans="1:7" ht="38.25">
      <c r="A3468" s="324" t="s">
        <v>6006</v>
      </c>
      <c r="B3468" s="325"/>
      <c r="C3468" s="324" t="s">
        <v>6007</v>
      </c>
      <c r="D3468" s="327" t="s">
        <v>4</v>
      </c>
      <c r="E3468" s="329">
        <v>623.13</v>
      </c>
      <c r="F3468" s="329">
        <v>17.25</v>
      </c>
      <c r="G3468" s="329">
        <v>640.38</v>
      </c>
    </row>
    <row r="3469" spans="1:7" ht="38.25">
      <c r="A3469" s="324" t="s">
        <v>6008</v>
      </c>
      <c r="B3469" s="325"/>
      <c r="C3469" s="324" t="s">
        <v>6009</v>
      </c>
      <c r="D3469" s="327" t="s">
        <v>4</v>
      </c>
      <c r="E3469" s="329">
        <v>1214.52</v>
      </c>
      <c r="F3469" s="329">
        <v>23.01</v>
      </c>
      <c r="G3469" s="329">
        <v>1237.53</v>
      </c>
    </row>
    <row r="3470" spans="1:7" ht="38.25">
      <c r="A3470" s="324" t="s">
        <v>6010</v>
      </c>
      <c r="B3470" s="325"/>
      <c r="C3470" s="324" t="s">
        <v>6011</v>
      </c>
      <c r="D3470" s="327" t="s">
        <v>4</v>
      </c>
      <c r="E3470" s="329">
        <v>48.86</v>
      </c>
      <c r="F3470" s="329">
        <v>17.25</v>
      </c>
      <c r="G3470" s="329">
        <v>66.11</v>
      </c>
    </row>
    <row r="3471" spans="1:7" ht="38.25">
      <c r="A3471" s="324" t="s">
        <v>6012</v>
      </c>
      <c r="B3471" s="325"/>
      <c r="C3471" s="324" t="s">
        <v>6013</v>
      </c>
      <c r="D3471" s="327" t="s">
        <v>4</v>
      </c>
      <c r="E3471" s="329">
        <v>69.36</v>
      </c>
      <c r="F3471" s="329">
        <v>17.25</v>
      </c>
      <c r="G3471" s="329">
        <v>86.61</v>
      </c>
    </row>
    <row r="3472" spans="1:7" ht="38.25">
      <c r="A3472" s="324" t="s">
        <v>6014</v>
      </c>
      <c r="B3472" s="325"/>
      <c r="C3472" s="324" t="s">
        <v>6015</v>
      </c>
      <c r="D3472" s="327" t="s">
        <v>4</v>
      </c>
      <c r="E3472" s="329">
        <v>280.41000000000003</v>
      </c>
      <c r="F3472" s="329">
        <v>17.25</v>
      </c>
      <c r="G3472" s="329">
        <v>297.66000000000003</v>
      </c>
    </row>
    <row r="3473" spans="1:7" ht="38.25">
      <c r="A3473" s="324" t="s">
        <v>6016</v>
      </c>
      <c r="B3473" s="325"/>
      <c r="C3473" s="324" t="s">
        <v>6017</v>
      </c>
      <c r="D3473" s="327" t="s">
        <v>4</v>
      </c>
      <c r="E3473" s="329">
        <v>404.02</v>
      </c>
      <c r="F3473" s="329">
        <v>17.25</v>
      </c>
      <c r="G3473" s="329">
        <v>421.27</v>
      </c>
    </row>
    <row r="3474" spans="1:7" ht="51">
      <c r="A3474" s="324" t="s">
        <v>6018</v>
      </c>
      <c r="B3474" s="325"/>
      <c r="C3474" s="324" t="s">
        <v>6019</v>
      </c>
      <c r="D3474" s="327" t="s">
        <v>4</v>
      </c>
      <c r="E3474" s="329">
        <v>2495.09</v>
      </c>
      <c r="F3474" s="329">
        <v>76.680000000000007</v>
      </c>
      <c r="G3474" s="329">
        <v>2571.77</v>
      </c>
    </row>
    <row r="3475" spans="1:7" ht="51">
      <c r="A3475" s="324" t="s">
        <v>6020</v>
      </c>
      <c r="B3475" s="325"/>
      <c r="C3475" s="324" t="s">
        <v>6021</v>
      </c>
      <c r="D3475" s="327" t="s">
        <v>4</v>
      </c>
      <c r="E3475" s="329">
        <v>4416.45</v>
      </c>
      <c r="F3475" s="329">
        <v>76.680000000000007</v>
      </c>
      <c r="G3475" s="329">
        <v>4493.13</v>
      </c>
    </row>
    <row r="3476" spans="1:7" ht="25.5">
      <c r="A3476" s="324" t="s">
        <v>6022</v>
      </c>
      <c r="B3476" s="325"/>
      <c r="C3476" s="324" t="s">
        <v>6023</v>
      </c>
      <c r="D3476" s="327" t="s">
        <v>4</v>
      </c>
      <c r="E3476" s="329">
        <v>290.18</v>
      </c>
      <c r="F3476" s="329">
        <v>38.340000000000003</v>
      </c>
      <c r="G3476" s="329">
        <v>328.52</v>
      </c>
    </row>
    <row r="3477" spans="1:7" ht="25.5">
      <c r="A3477" s="330" t="s">
        <v>6024</v>
      </c>
      <c r="B3477" s="331" t="s">
        <v>6025</v>
      </c>
      <c r="C3477" s="330"/>
      <c r="D3477" s="332"/>
      <c r="E3477" s="333"/>
      <c r="F3477" s="333"/>
      <c r="G3477" s="333"/>
    </row>
    <row r="3478" spans="1:7" ht="38.25">
      <c r="A3478" s="324" t="s">
        <v>6026</v>
      </c>
      <c r="B3478" s="325"/>
      <c r="C3478" s="324" t="s">
        <v>6027</v>
      </c>
      <c r="D3478" s="327" t="s">
        <v>4</v>
      </c>
      <c r="E3478" s="329">
        <v>721.34</v>
      </c>
      <c r="F3478" s="329">
        <v>47.93</v>
      </c>
      <c r="G3478" s="329">
        <v>769.27</v>
      </c>
    </row>
    <row r="3479" spans="1:7" ht="25.5">
      <c r="A3479" s="324" t="s">
        <v>6028</v>
      </c>
      <c r="B3479" s="325"/>
      <c r="C3479" s="324" t="s">
        <v>6029</v>
      </c>
      <c r="D3479" s="327" t="s">
        <v>4</v>
      </c>
      <c r="E3479" s="329">
        <v>1131.75</v>
      </c>
      <c r="F3479" s="329">
        <v>134.19999999999999</v>
      </c>
      <c r="G3479" s="329">
        <v>1265.95</v>
      </c>
    </row>
    <row r="3480" spans="1:7" ht="25.5">
      <c r="A3480" s="324" t="s">
        <v>6030</v>
      </c>
      <c r="B3480" s="325"/>
      <c r="C3480" s="324" t="s">
        <v>6031</v>
      </c>
      <c r="D3480" s="327" t="s">
        <v>4</v>
      </c>
      <c r="E3480" s="329">
        <v>1643.49</v>
      </c>
      <c r="F3480" s="329">
        <v>134.19999999999999</v>
      </c>
      <c r="G3480" s="329">
        <v>1777.69</v>
      </c>
    </row>
    <row r="3481" spans="1:7" ht="25.5">
      <c r="A3481" s="324" t="s">
        <v>6032</v>
      </c>
      <c r="B3481" s="325"/>
      <c r="C3481" s="324" t="s">
        <v>6033</v>
      </c>
      <c r="D3481" s="327" t="s">
        <v>4</v>
      </c>
      <c r="E3481" s="329">
        <v>654.04999999999995</v>
      </c>
      <c r="F3481" s="329">
        <v>134.19999999999999</v>
      </c>
      <c r="G3481" s="329">
        <v>788.25</v>
      </c>
    </row>
    <row r="3482" spans="1:7" ht="25.5">
      <c r="A3482" s="324" t="s">
        <v>6034</v>
      </c>
      <c r="B3482" s="325"/>
      <c r="C3482" s="324" t="s">
        <v>6035</v>
      </c>
      <c r="D3482" s="327" t="s">
        <v>4</v>
      </c>
      <c r="E3482" s="329">
        <v>1712.61</v>
      </c>
      <c r="F3482" s="329">
        <v>134.19999999999999</v>
      </c>
      <c r="G3482" s="329">
        <v>1846.81</v>
      </c>
    </row>
    <row r="3483" spans="1:7" ht="25.5">
      <c r="A3483" s="324" t="s">
        <v>6036</v>
      </c>
      <c r="B3483" s="325"/>
      <c r="C3483" s="324" t="s">
        <v>6037</v>
      </c>
      <c r="D3483" s="327" t="s">
        <v>4</v>
      </c>
      <c r="E3483" s="329">
        <v>1120.8</v>
      </c>
      <c r="F3483" s="329">
        <v>76.680000000000007</v>
      </c>
      <c r="G3483" s="329">
        <v>1197.48</v>
      </c>
    </row>
    <row r="3484" spans="1:7" ht="25.5">
      <c r="A3484" s="324" t="s">
        <v>6038</v>
      </c>
      <c r="B3484" s="325"/>
      <c r="C3484" s="324" t="s">
        <v>6039</v>
      </c>
      <c r="D3484" s="327" t="s">
        <v>4</v>
      </c>
      <c r="E3484" s="329">
        <v>1937.91</v>
      </c>
      <c r="F3484" s="329">
        <v>76.680000000000007</v>
      </c>
      <c r="G3484" s="329">
        <v>2014.59</v>
      </c>
    </row>
    <row r="3485" spans="1:7" ht="25.5">
      <c r="A3485" s="324" t="s">
        <v>6040</v>
      </c>
      <c r="B3485" s="325"/>
      <c r="C3485" s="324" t="s">
        <v>6041</v>
      </c>
      <c r="D3485" s="327" t="s">
        <v>4</v>
      </c>
      <c r="E3485" s="329">
        <v>890.43</v>
      </c>
      <c r="F3485" s="329">
        <v>76.680000000000007</v>
      </c>
      <c r="G3485" s="329">
        <v>967.11</v>
      </c>
    </row>
    <row r="3486" spans="1:7" ht="25.5">
      <c r="A3486" s="324" t="s">
        <v>6042</v>
      </c>
      <c r="B3486" s="325"/>
      <c r="C3486" s="324" t="s">
        <v>6043</v>
      </c>
      <c r="D3486" s="327" t="s">
        <v>4</v>
      </c>
      <c r="E3486" s="329">
        <v>418.15</v>
      </c>
      <c r="F3486" s="329">
        <v>76.680000000000007</v>
      </c>
      <c r="G3486" s="329">
        <v>494.83</v>
      </c>
    </row>
    <row r="3487" spans="1:7" ht="38.25">
      <c r="A3487" s="324" t="s">
        <v>6044</v>
      </c>
      <c r="B3487" s="325"/>
      <c r="C3487" s="324" t="s">
        <v>6045</v>
      </c>
      <c r="D3487" s="327" t="s">
        <v>4</v>
      </c>
      <c r="E3487" s="329">
        <v>5424.31</v>
      </c>
      <c r="F3487" s="329">
        <v>47.93</v>
      </c>
      <c r="G3487" s="329">
        <v>5472.24</v>
      </c>
    </row>
    <row r="3488" spans="1:7" ht="38.25">
      <c r="A3488" s="324" t="s">
        <v>6046</v>
      </c>
      <c r="B3488" s="325"/>
      <c r="C3488" s="324" t="s">
        <v>6047</v>
      </c>
      <c r="D3488" s="327" t="s">
        <v>4</v>
      </c>
      <c r="E3488" s="329">
        <v>2017.2</v>
      </c>
      <c r="F3488" s="329">
        <v>23.01</v>
      </c>
      <c r="G3488" s="329">
        <v>2040.21</v>
      </c>
    </row>
    <row r="3489" spans="1:7" ht="25.5">
      <c r="A3489" s="324" t="s">
        <v>6048</v>
      </c>
      <c r="B3489" s="325"/>
      <c r="C3489" s="324" t="s">
        <v>6049</v>
      </c>
      <c r="D3489" s="327" t="s">
        <v>4</v>
      </c>
      <c r="E3489" s="329">
        <v>612.65</v>
      </c>
      <c r="F3489" s="329">
        <v>76.680000000000007</v>
      </c>
      <c r="G3489" s="329">
        <v>689.33</v>
      </c>
    </row>
    <row r="3490" spans="1:7" ht="25.5">
      <c r="A3490" s="324" t="s">
        <v>6050</v>
      </c>
      <c r="B3490" s="325"/>
      <c r="C3490" s="324" t="s">
        <v>6051</v>
      </c>
      <c r="D3490" s="327" t="s">
        <v>4</v>
      </c>
      <c r="E3490" s="329">
        <v>513.83000000000004</v>
      </c>
      <c r="F3490" s="329">
        <v>28.75</v>
      </c>
      <c r="G3490" s="329">
        <v>542.58000000000004</v>
      </c>
    </row>
    <row r="3491" spans="1:7" ht="38.25">
      <c r="A3491" s="324" t="s">
        <v>6052</v>
      </c>
      <c r="B3491" s="325"/>
      <c r="C3491" s="324" t="s">
        <v>6053</v>
      </c>
      <c r="D3491" s="327" t="s">
        <v>4</v>
      </c>
      <c r="E3491" s="329">
        <v>6065.74</v>
      </c>
      <c r="F3491" s="329">
        <v>115.02</v>
      </c>
      <c r="G3491" s="329">
        <v>6180.76</v>
      </c>
    </row>
    <row r="3492" spans="1:7" ht="38.25">
      <c r="A3492" s="324" t="s">
        <v>6054</v>
      </c>
      <c r="B3492" s="325"/>
      <c r="C3492" s="324" t="s">
        <v>6055</v>
      </c>
      <c r="D3492" s="327" t="s">
        <v>4</v>
      </c>
      <c r="E3492" s="329">
        <v>1025.9000000000001</v>
      </c>
      <c r="F3492" s="329">
        <v>76.680000000000007</v>
      </c>
      <c r="G3492" s="329">
        <v>1102.58</v>
      </c>
    </row>
    <row r="3493" spans="1:7" ht="38.25">
      <c r="A3493" s="324" t="s">
        <v>6056</v>
      </c>
      <c r="B3493" s="325"/>
      <c r="C3493" s="324" t="s">
        <v>6057</v>
      </c>
      <c r="D3493" s="327" t="s">
        <v>4</v>
      </c>
      <c r="E3493" s="329">
        <v>1515.63</v>
      </c>
      <c r="F3493" s="329">
        <v>76.680000000000007</v>
      </c>
      <c r="G3493" s="329">
        <v>1592.31</v>
      </c>
    </row>
    <row r="3494" spans="1:7" ht="25.5">
      <c r="A3494" s="324" t="s">
        <v>6058</v>
      </c>
      <c r="B3494" s="325"/>
      <c r="C3494" s="324" t="s">
        <v>6059</v>
      </c>
      <c r="D3494" s="327" t="s">
        <v>4</v>
      </c>
      <c r="E3494" s="329">
        <v>1126.55</v>
      </c>
      <c r="F3494" s="329">
        <v>76.680000000000007</v>
      </c>
      <c r="G3494" s="329">
        <v>1203.23</v>
      </c>
    </row>
    <row r="3495" spans="1:7" ht="25.5">
      <c r="A3495" s="330" t="s">
        <v>6060</v>
      </c>
      <c r="B3495" s="331" t="s">
        <v>6061</v>
      </c>
      <c r="C3495" s="330"/>
      <c r="D3495" s="332"/>
      <c r="E3495" s="333"/>
      <c r="F3495" s="333"/>
      <c r="G3495" s="333"/>
    </row>
    <row r="3496" spans="1:7" ht="51">
      <c r="A3496" s="324" t="s">
        <v>6062</v>
      </c>
      <c r="B3496" s="325"/>
      <c r="C3496" s="324" t="s">
        <v>13806</v>
      </c>
      <c r="D3496" s="327" t="s">
        <v>4</v>
      </c>
      <c r="E3496" s="329">
        <v>54.29</v>
      </c>
      <c r="F3496" s="329">
        <v>17.25</v>
      </c>
      <c r="G3496" s="329">
        <v>71.540000000000006</v>
      </c>
    </row>
    <row r="3497" spans="1:7" ht="51">
      <c r="A3497" s="324" t="s">
        <v>6063</v>
      </c>
      <c r="B3497" s="325"/>
      <c r="C3497" s="324" t="s">
        <v>13807</v>
      </c>
      <c r="D3497" s="327" t="s">
        <v>4</v>
      </c>
      <c r="E3497" s="329">
        <v>68.3</v>
      </c>
      <c r="F3497" s="329">
        <v>23.01</v>
      </c>
      <c r="G3497" s="329">
        <v>91.31</v>
      </c>
    </row>
    <row r="3498" spans="1:7" ht="51">
      <c r="A3498" s="324" t="s">
        <v>6064</v>
      </c>
      <c r="B3498" s="325"/>
      <c r="C3498" s="324" t="s">
        <v>13808</v>
      </c>
      <c r="D3498" s="327" t="s">
        <v>4</v>
      </c>
      <c r="E3498" s="329">
        <v>96.33</v>
      </c>
      <c r="F3498" s="329">
        <v>28.75</v>
      </c>
      <c r="G3498" s="329">
        <v>125.08</v>
      </c>
    </row>
    <row r="3499" spans="1:7" ht="38.25">
      <c r="A3499" s="324" t="s">
        <v>6065</v>
      </c>
      <c r="B3499" s="325"/>
      <c r="C3499" s="324" t="s">
        <v>13809</v>
      </c>
      <c r="D3499" s="327" t="s">
        <v>4</v>
      </c>
      <c r="E3499" s="329">
        <v>290.58999999999997</v>
      </c>
      <c r="F3499" s="329">
        <v>47.93</v>
      </c>
      <c r="G3499" s="329">
        <v>338.52</v>
      </c>
    </row>
    <row r="3500" spans="1:7" ht="25.5">
      <c r="A3500" s="330" t="s">
        <v>6066</v>
      </c>
      <c r="B3500" s="331" t="s">
        <v>6067</v>
      </c>
      <c r="C3500" s="330"/>
      <c r="D3500" s="332"/>
      <c r="E3500" s="333"/>
      <c r="F3500" s="333"/>
      <c r="G3500" s="333"/>
    </row>
    <row r="3501" spans="1:7" ht="38.25">
      <c r="A3501" s="324" t="s">
        <v>6068</v>
      </c>
      <c r="B3501" s="325"/>
      <c r="C3501" s="324" t="s">
        <v>6069</v>
      </c>
      <c r="D3501" s="327" t="s">
        <v>4</v>
      </c>
      <c r="E3501" s="329">
        <v>239.5</v>
      </c>
      <c r="F3501" s="329">
        <v>23.01</v>
      </c>
      <c r="G3501" s="329">
        <v>262.51</v>
      </c>
    </row>
    <row r="3502" spans="1:7" ht="38.25">
      <c r="A3502" s="324" t="s">
        <v>6070</v>
      </c>
      <c r="B3502" s="325"/>
      <c r="C3502" s="324" t="s">
        <v>6071</v>
      </c>
      <c r="D3502" s="327" t="s">
        <v>4</v>
      </c>
      <c r="E3502" s="329">
        <v>301.60000000000002</v>
      </c>
      <c r="F3502" s="329">
        <v>28.75</v>
      </c>
      <c r="G3502" s="329">
        <v>330.35</v>
      </c>
    </row>
    <row r="3503" spans="1:7" ht="38.25">
      <c r="A3503" s="324" t="s">
        <v>6072</v>
      </c>
      <c r="B3503" s="325"/>
      <c r="C3503" s="324" t="s">
        <v>6073</v>
      </c>
      <c r="D3503" s="327" t="s">
        <v>4</v>
      </c>
      <c r="E3503" s="329">
        <v>561.41</v>
      </c>
      <c r="F3503" s="329">
        <v>38.340000000000003</v>
      </c>
      <c r="G3503" s="329">
        <v>599.75</v>
      </c>
    </row>
    <row r="3504" spans="1:7" ht="38.25">
      <c r="A3504" s="324" t="s">
        <v>6074</v>
      </c>
      <c r="B3504" s="325"/>
      <c r="C3504" s="324" t="s">
        <v>6075</v>
      </c>
      <c r="D3504" s="327" t="s">
        <v>4</v>
      </c>
      <c r="E3504" s="329">
        <v>760.31</v>
      </c>
      <c r="F3504" s="329">
        <v>47.93</v>
      </c>
      <c r="G3504" s="329">
        <v>808.24</v>
      </c>
    </row>
    <row r="3505" spans="1:7" ht="25.5">
      <c r="A3505" s="330" t="s">
        <v>6076</v>
      </c>
      <c r="B3505" s="331" t="s">
        <v>6077</v>
      </c>
      <c r="C3505" s="330"/>
      <c r="D3505" s="332"/>
      <c r="E3505" s="333"/>
      <c r="F3505" s="333"/>
      <c r="G3505" s="333"/>
    </row>
    <row r="3506" spans="1:7" ht="51">
      <c r="A3506" s="324" t="s">
        <v>6078</v>
      </c>
      <c r="B3506" s="325"/>
      <c r="C3506" s="324" t="s">
        <v>13810</v>
      </c>
      <c r="D3506" s="327" t="s">
        <v>4</v>
      </c>
      <c r="E3506" s="329">
        <v>395.08</v>
      </c>
      <c r="F3506" s="329">
        <v>17.25</v>
      </c>
      <c r="G3506" s="329">
        <v>412.33</v>
      </c>
    </row>
    <row r="3507" spans="1:7" ht="25.5">
      <c r="A3507" s="330" t="s">
        <v>6079</v>
      </c>
      <c r="B3507" s="331" t="s">
        <v>7401</v>
      </c>
      <c r="C3507" s="330"/>
      <c r="D3507" s="332"/>
      <c r="E3507" s="333"/>
      <c r="F3507" s="333"/>
      <c r="G3507" s="333"/>
    </row>
    <row r="3508" spans="1:7" ht="38.25">
      <c r="A3508" s="324" t="s">
        <v>6080</v>
      </c>
      <c r="B3508" s="325"/>
      <c r="C3508" s="324" t="s">
        <v>14733</v>
      </c>
      <c r="D3508" s="327" t="s">
        <v>4</v>
      </c>
      <c r="E3508" s="329">
        <v>378.3</v>
      </c>
      <c r="F3508" s="329">
        <v>80.260000000000005</v>
      </c>
      <c r="G3508" s="329">
        <v>458.56</v>
      </c>
    </row>
    <row r="3509" spans="1:7" ht="25.5">
      <c r="A3509" s="324" t="s">
        <v>6081</v>
      </c>
      <c r="B3509" s="325"/>
      <c r="C3509" s="324" t="s">
        <v>6082</v>
      </c>
      <c r="D3509" s="327" t="s">
        <v>4</v>
      </c>
      <c r="E3509" s="329">
        <v>147.46</v>
      </c>
      <c r="F3509" s="329">
        <v>7.67</v>
      </c>
      <c r="G3509" s="329">
        <v>155.13</v>
      </c>
    </row>
    <row r="3510" spans="1:7" ht="25.5">
      <c r="A3510" s="324" t="s">
        <v>6083</v>
      </c>
      <c r="B3510" s="325"/>
      <c r="C3510" s="324" t="s">
        <v>6084</v>
      </c>
      <c r="D3510" s="327" t="s">
        <v>4</v>
      </c>
      <c r="E3510" s="329">
        <v>122.63</v>
      </c>
      <c r="F3510" s="329">
        <v>19.18</v>
      </c>
      <c r="G3510" s="329">
        <v>141.81</v>
      </c>
    </row>
    <row r="3511" spans="1:7" ht="51">
      <c r="A3511" s="324" t="s">
        <v>6085</v>
      </c>
      <c r="B3511" s="325"/>
      <c r="C3511" s="324" t="s">
        <v>14280</v>
      </c>
      <c r="D3511" s="327" t="s">
        <v>4</v>
      </c>
      <c r="E3511" s="329">
        <v>7373.94</v>
      </c>
      <c r="F3511" s="329">
        <v>80.260000000000005</v>
      </c>
      <c r="G3511" s="329">
        <v>7454.2</v>
      </c>
    </row>
    <row r="3512" spans="1:7" ht="25.5">
      <c r="A3512" s="330" t="s">
        <v>6086</v>
      </c>
      <c r="B3512" s="331" t="s">
        <v>6087</v>
      </c>
      <c r="C3512" s="330"/>
      <c r="D3512" s="332"/>
      <c r="E3512" s="333"/>
      <c r="F3512" s="333"/>
      <c r="G3512" s="333"/>
    </row>
    <row r="3513" spans="1:7" ht="25.5">
      <c r="A3513" s="324" t="s">
        <v>6088</v>
      </c>
      <c r="B3513" s="325"/>
      <c r="C3513" s="324" t="s">
        <v>6089</v>
      </c>
      <c r="D3513" s="327" t="s">
        <v>4</v>
      </c>
      <c r="E3513" s="329">
        <v>1743.13</v>
      </c>
      <c r="F3513" s="329">
        <v>132.72999999999999</v>
      </c>
      <c r="G3513" s="329">
        <v>1875.86</v>
      </c>
    </row>
    <row r="3514" spans="1:7" ht="25.5">
      <c r="A3514" s="324" t="s">
        <v>6090</v>
      </c>
      <c r="B3514" s="325"/>
      <c r="C3514" s="324" t="s">
        <v>6091</v>
      </c>
      <c r="D3514" s="327" t="s">
        <v>4</v>
      </c>
      <c r="E3514" s="329">
        <v>638.86</v>
      </c>
      <c r="F3514" s="329">
        <v>132.72999999999999</v>
      </c>
      <c r="G3514" s="329">
        <v>771.59</v>
      </c>
    </row>
    <row r="3515" spans="1:7" ht="25.5">
      <c r="A3515" s="324" t="s">
        <v>6092</v>
      </c>
      <c r="B3515" s="325"/>
      <c r="C3515" s="324" t="s">
        <v>6093</v>
      </c>
      <c r="D3515" s="327" t="s">
        <v>4</v>
      </c>
      <c r="E3515" s="329">
        <v>784.1</v>
      </c>
      <c r="F3515" s="329">
        <v>47.93</v>
      </c>
      <c r="G3515" s="329">
        <v>832.03</v>
      </c>
    </row>
    <row r="3516" spans="1:7" ht="38.25">
      <c r="A3516" s="324" t="s">
        <v>6094</v>
      </c>
      <c r="B3516" s="325"/>
      <c r="C3516" s="324" t="s">
        <v>6095</v>
      </c>
      <c r="D3516" s="327" t="s">
        <v>4</v>
      </c>
      <c r="E3516" s="329">
        <v>752.81</v>
      </c>
      <c r="F3516" s="329">
        <v>86.27</v>
      </c>
      <c r="G3516" s="329">
        <v>839.08</v>
      </c>
    </row>
    <row r="3517" spans="1:7" ht="38.25">
      <c r="A3517" s="324" t="s">
        <v>6096</v>
      </c>
      <c r="B3517" s="325"/>
      <c r="C3517" s="324" t="s">
        <v>6097</v>
      </c>
      <c r="D3517" s="327" t="s">
        <v>4</v>
      </c>
      <c r="E3517" s="329">
        <v>1089.7</v>
      </c>
      <c r="F3517" s="329">
        <v>86.27</v>
      </c>
      <c r="G3517" s="329">
        <v>1175.97</v>
      </c>
    </row>
    <row r="3518" spans="1:7" ht="25.5">
      <c r="A3518" s="324" t="s">
        <v>6098</v>
      </c>
      <c r="B3518" s="325"/>
      <c r="C3518" s="324" t="s">
        <v>6099</v>
      </c>
      <c r="D3518" s="327" t="s">
        <v>4</v>
      </c>
      <c r="E3518" s="329">
        <v>4576.58</v>
      </c>
      <c r="F3518" s="329">
        <v>132.72999999999999</v>
      </c>
      <c r="G3518" s="329">
        <v>4709.3100000000004</v>
      </c>
    </row>
    <row r="3519" spans="1:7" ht="25.5">
      <c r="A3519" s="324" t="s">
        <v>6100</v>
      </c>
      <c r="B3519" s="325"/>
      <c r="C3519" s="324" t="s">
        <v>6101</v>
      </c>
      <c r="D3519" s="327" t="s">
        <v>4</v>
      </c>
      <c r="E3519" s="329">
        <v>659.99</v>
      </c>
      <c r="F3519" s="329">
        <v>132.72999999999999</v>
      </c>
      <c r="G3519" s="329">
        <v>792.72</v>
      </c>
    </row>
    <row r="3520" spans="1:7" ht="25.5">
      <c r="A3520" s="324" t="s">
        <v>6102</v>
      </c>
      <c r="B3520" s="325"/>
      <c r="C3520" s="324" t="s">
        <v>6103</v>
      </c>
      <c r="D3520" s="327" t="s">
        <v>4</v>
      </c>
      <c r="E3520" s="329">
        <v>1152.26</v>
      </c>
      <c r="F3520" s="329">
        <v>132.72999999999999</v>
      </c>
      <c r="G3520" s="329">
        <v>1284.99</v>
      </c>
    </row>
    <row r="3521" spans="1:7" ht="25.5">
      <c r="A3521" s="324" t="s">
        <v>6104</v>
      </c>
      <c r="B3521" s="325"/>
      <c r="C3521" s="324" t="s">
        <v>6105</v>
      </c>
      <c r="D3521" s="327" t="s">
        <v>4</v>
      </c>
      <c r="E3521" s="329">
        <v>647.62</v>
      </c>
      <c r="F3521" s="329">
        <v>11.5</v>
      </c>
      <c r="G3521" s="329">
        <v>659.12</v>
      </c>
    </row>
    <row r="3522" spans="1:7" ht="25.5">
      <c r="A3522" s="324" t="s">
        <v>6106</v>
      </c>
      <c r="B3522" s="325"/>
      <c r="C3522" s="324" t="s">
        <v>6107</v>
      </c>
      <c r="D3522" s="327" t="s">
        <v>4</v>
      </c>
      <c r="E3522" s="329">
        <v>1542.44</v>
      </c>
      <c r="F3522" s="329">
        <v>16.87</v>
      </c>
      <c r="G3522" s="329">
        <v>1559.31</v>
      </c>
    </row>
    <row r="3523" spans="1:7" ht="25.5">
      <c r="A3523" s="330" t="s">
        <v>6108</v>
      </c>
      <c r="B3523" s="331" t="s">
        <v>6109</v>
      </c>
      <c r="C3523" s="330"/>
      <c r="D3523" s="332"/>
      <c r="E3523" s="333"/>
      <c r="F3523" s="333"/>
      <c r="G3523" s="333"/>
    </row>
    <row r="3524" spans="1:7" ht="25.5">
      <c r="A3524" s="324" t="s">
        <v>6110</v>
      </c>
      <c r="B3524" s="325"/>
      <c r="C3524" s="324" t="s">
        <v>6111</v>
      </c>
      <c r="D3524" s="327" t="s">
        <v>4</v>
      </c>
      <c r="E3524" s="329">
        <v>6.43</v>
      </c>
      <c r="F3524" s="329">
        <v>17.25</v>
      </c>
      <c r="G3524" s="329">
        <v>23.68</v>
      </c>
    </row>
    <row r="3525" spans="1:7" ht="38.25">
      <c r="A3525" s="324" t="s">
        <v>6112</v>
      </c>
      <c r="B3525" s="325"/>
      <c r="C3525" s="324" t="s">
        <v>6113</v>
      </c>
      <c r="D3525" s="327" t="s">
        <v>4</v>
      </c>
      <c r="E3525" s="329">
        <v>30.71</v>
      </c>
      <c r="F3525" s="329">
        <v>17.25</v>
      </c>
      <c r="G3525" s="329">
        <v>47.96</v>
      </c>
    </row>
    <row r="3526" spans="1:7" ht="25.5">
      <c r="A3526" s="330" t="s">
        <v>6114</v>
      </c>
      <c r="B3526" s="331" t="s">
        <v>6115</v>
      </c>
      <c r="C3526" s="330"/>
      <c r="D3526" s="332"/>
      <c r="E3526" s="333"/>
      <c r="F3526" s="333"/>
      <c r="G3526" s="333"/>
    </row>
    <row r="3527" spans="1:7">
      <c r="A3527" s="324" t="s">
        <v>6116</v>
      </c>
      <c r="B3527" s="325"/>
      <c r="C3527" s="324" t="s">
        <v>13811</v>
      </c>
      <c r="D3527" s="327" t="s">
        <v>4</v>
      </c>
      <c r="E3527" s="329">
        <v>68.7</v>
      </c>
      <c r="F3527" s="329">
        <v>5.75</v>
      </c>
      <c r="G3527" s="329">
        <v>74.45</v>
      </c>
    </row>
    <row r="3528" spans="1:7" ht="25.5">
      <c r="A3528" s="324" t="s">
        <v>6117</v>
      </c>
      <c r="B3528" s="325"/>
      <c r="C3528" s="324" t="s">
        <v>6118</v>
      </c>
      <c r="D3528" s="327" t="s">
        <v>4</v>
      </c>
      <c r="E3528" s="329">
        <v>240.44</v>
      </c>
      <c r="F3528" s="329">
        <v>47.93</v>
      </c>
      <c r="G3528" s="329">
        <v>288.37</v>
      </c>
    </row>
    <row r="3529" spans="1:7" ht="38.25">
      <c r="A3529" s="324" t="s">
        <v>6119</v>
      </c>
      <c r="B3529" s="325"/>
      <c r="C3529" s="324" t="s">
        <v>6120</v>
      </c>
      <c r="D3529" s="327" t="s">
        <v>4</v>
      </c>
      <c r="E3529" s="329">
        <v>432.55</v>
      </c>
      <c r="F3529" s="329">
        <v>47.93</v>
      </c>
      <c r="G3529" s="329">
        <v>480.48</v>
      </c>
    </row>
    <row r="3530" spans="1:7" ht="38.25">
      <c r="A3530" s="324" t="s">
        <v>6121</v>
      </c>
      <c r="B3530" s="325"/>
      <c r="C3530" s="324" t="s">
        <v>6122</v>
      </c>
      <c r="D3530" s="327" t="s">
        <v>4</v>
      </c>
      <c r="E3530" s="329">
        <v>29.03</v>
      </c>
      <c r="F3530" s="329">
        <v>8.09</v>
      </c>
      <c r="G3530" s="329">
        <v>37.119999999999997</v>
      </c>
    </row>
    <row r="3531" spans="1:7" ht="25.5">
      <c r="A3531" s="324" t="s">
        <v>6123</v>
      </c>
      <c r="B3531" s="325"/>
      <c r="C3531" s="324" t="s">
        <v>13812</v>
      </c>
      <c r="D3531" s="327" t="s">
        <v>4</v>
      </c>
      <c r="E3531" s="329">
        <v>554.59</v>
      </c>
      <c r="F3531" s="329">
        <v>26.98</v>
      </c>
      <c r="G3531" s="329">
        <v>581.57000000000005</v>
      </c>
    </row>
    <row r="3532" spans="1:7" ht="25.5">
      <c r="A3532" s="324" t="s">
        <v>6124</v>
      </c>
      <c r="B3532" s="325"/>
      <c r="C3532" s="324" t="s">
        <v>13813</v>
      </c>
      <c r="D3532" s="327" t="s">
        <v>4</v>
      </c>
      <c r="E3532" s="329">
        <v>255.87</v>
      </c>
      <c r="F3532" s="329">
        <v>26.98</v>
      </c>
      <c r="G3532" s="329">
        <v>282.85000000000002</v>
      </c>
    </row>
    <row r="3533" spans="1:7" ht="25.5">
      <c r="A3533" s="324" t="s">
        <v>6125</v>
      </c>
      <c r="B3533" s="325"/>
      <c r="C3533" s="324" t="s">
        <v>13814</v>
      </c>
      <c r="D3533" s="327" t="s">
        <v>4</v>
      </c>
      <c r="E3533" s="329">
        <v>62.37</v>
      </c>
      <c r="F3533" s="329">
        <v>19.18</v>
      </c>
      <c r="G3533" s="329">
        <v>81.55</v>
      </c>
    </row>
    <row r="3534" spans="1:7" ht="25.5">
      <c r="A3534" s="324" t="s">
        <v>14281</v>
      </c>
      <c r="B3534" s="325"/>
      <c r="C3534" s="324" t="s">
        <v>14734</v>
      </c>
      <c r="D3534" s="327" t="s">
        <v>4</v>
      </c>
      <c r="E3534" s="329">
        <v>2995.64</v>
      </c>
      <c r="F3534" s="329">
        <v>115.02</v>
      </c>
      <c r="G3534" s="329">
        <v>3110.66</v>
      </c>
    </row>
    <row r="3535" spans="1:7" ht="25.5">
      <c r="A3535" s="324" t="s">
        <v>6126</v>
      </c>
      <c r="B3535" s="325"/>
      <c r="C3535" s="324" t="s">
        <v>6127</v>
      </c>
      <c r="D3535" s="327" t="s">
        <v>4</v>
      </c>
      <c r="E3535" s="329">
        <v>146.31</v>
      </c>
      <c r="F3535" s="329">
        <v>15.33</v>
      </c>
      <c r="G3535" s="329">
        <v>161.63999999999999</v>
      </c>
    </row>
    <row r="3536" spans="1:7" ht="38.25">
      <c r="A3536" s="324" t="s">
        <v>6128</v>
      </c>
      <c r="B3536" s="325"/>
      <c r="C3536" s="324" t="s">
        <v>14282</v>
      </c>
      <c r="D3536" s="327" t="s">
        <v>4</v>
      </c>
      <c r="E3536" s="329">
        <v>228.65</v>
      </c>
      <c r="F3536" s="329">
        <v>45.48</v>
      </c>
      <c r="G3536" s="329">
        <v>274.13</v>
      </c>
    </row>
    <row r="3537" spans="1:7" ht="25.5">
      <c r="A3537" s="324" t="s">
        <v>6129</v>
      </c>
      <c r="B3537" s="325"/>
      <c r="C3537" s="324" t="s">
        <v>6130</v>
      </c>
      <c r="D3537" s="327" t="s">
        <v>4</v>
      </c>
      <c r="E3537" s="329">
        <v>169.88</v>
      </c>
      <c r="F3537" s="329">
        <v>47.93</v>
      </c>
      <c r="G3537" s="329">
        <v>217.81</v>
      </c>
    </row>
    <row r="3538" spans="1:7" ht="25.5">
      <c r="A3538" s="324" t="s">
        <v>6131</v>
      </c>
      <c r="B3538" s="325"/>
      <c r="C3538" s="324" t="s">
        <v>6132</v>
      </c>
      <c r="D3538" s="327" t="s">
        <v>4</v>
      </c>
      <c r="E3538" s="329">
        <v>202.29</v>
      </c>
      <c r="F3538" s="329">
        <v>47.93</v>
      </c>
      <c r="G3538" s="329">
        <v>250.22</v>
      </c>
    </row>
    <row r="3539" spans="1:7">
      <c r="A3539" s="334" t="s">
        <v>6133</v>
      </c>
      <c r="B3539" s="334" t="s">
        <v>6134</v>
      </c>
      <c r="C3539" s="335"/>
      <c r="D3539" s="336"/>
      <c r="E3539" s="337"/>
      <c r="F3539" s="337"/>
      <c r="G3539" s="337"/>
    </row>
    <row r="3540" spans="1:7">
      <c r="A3540" s="315" t="s">
        <v>6135</v>
      </c>
      <c r="B3540" s="315" t="s">
        <v>6136</v>
      </c>
      <c r="C3540" s="316"/>
      <c r="D3540" s="338"/>
      <c r="E3540" s="339"/>
      <c r="F3540" s="339"/>
      <c r="G3540" s="339"/>
    </row>
    <row r="3541" spans="1:7" ht="25.5">
      <c r="A3541" s="324" t="s">
        <v>6137</v>
      </c>
      <c r="B3541" s="325"/>
      <c r="C3541" s="324" t="s">
        <v>6138</v>
      </c>
      <c r="D3541" s="327" t="s">
        <v>4</v>
      </c>
      <c r="E3541" s="329">
        <v>261.39999999999998</v>
      </c>
      <c r="F3541" s="329">
        <v>38.340000000000003</v>
      </c>
      <c r="G3541" s="329">
        <v>299.74</v>
      </c>
    </row>
    <row r="3542" spans="1:7" ht="25.5">
      <c r="A3542" s="324" t="s">
        <v>6139</v>
      </c>
      <c r="B3542" s="325"/>
      <c r="C3542" s="324" t="s">
        <v>6140</v>
      </c>
      <c r="D3542" s="327" t="s">
        <v>4</v>
      </c>
      <c r="E3542" s="329">
        <v>425.25</v>
      </c>
      <c r="F3542" s="329">
        <v>38.340000000000003</v>
      </c>
      <c r="G3542" s="329">
        <v>463.59</v>
      </c>
    </row>
    <row r="3543" spans="1:7" ht="25.5">
      <c r="A3543" s="324" t="s">
        <v>6141</v>
      </c>
      <c r="B3543" s="325"/>
      <c r="C3543" s="324" t="s">
        <v>6142</v>
      </c>
      <c r="D3543" s="327" t="s">
        <v>4</v>
      </c>
      <c r="E3543" s="329">
        <v>646.17999999999995</v>
      </c>
      <c r="F3543" s="329">
        <v>53.94</v>
      </c>
      <c r="G3543" s="329">
        <v>700.12</v>
      </c>
    </row>
    <row r="3544" spans="1:7" ht="25.5">
      <c r="A3544" s="324" t="s">
        <v>6143</v>
      </c>
      <c r="B3544" s="325"/>
      <c r="C3544" s="324" t="s">
        <v>6144</v>
      </c>
      <c r="D3544" s="327" t="s">
        <v>4</v>
      </c>
      <c r="E3544" s="329">
        <v>788.76</v>
      </c>
      <c r="F3544" s="329">
        <v>53.94</v>
      </c>
      <c r="G3544" s="329">
        <v>842.7</v>
      </c>
    </row>
    <row r="3545" spans="1:7" ht="25.5">
      <c r="A3545" s="324" t="s">
        <v>6145</v>
      </c>
      <c r="B3545" s="325"/>
      <c r="C3545" s="324" t="s">
        <v>6146</v>
      </c>
      <c r="D3545" s="327" t="s">
        <v>4</v>
      </c>
      <c r="E3545" s="329">
        <v>1118.56</v>
      </c>
      <c r="F3545" s="329">
        <v>53.94</v>
      </c>
      <c r="G3545" s="329">
        <v>1172.5</v>
      </c>
    </row>
    <row r="3546" spans="1:7" ht="25.5">
      <c r="A3546" s="324" t="s">
        <v>6147</v>
      </c>
      <c r="B3546" s="325"/>
      <c r="C3546" s="324" t="s">
        <v>6148</v>
      </c>
      <c r="D3546" s="327" t="s">
        <v>4</v>
      </c>
      <c r="E3546" s="329">
        <v>1852.82</v>
      </c>
      <c r="F3546" s="329">
        <v>61.74</v>
      </c>
      <c r="G3546" s="329">
        <v>1914.56</v>
      </c>
    </row>
    <row r="3547" spans="1:7" ht="25.5">
      <c r="A3547" s="324" t="s">
        <v>6149</v>
      </c>
      <c r="B3547" s="325"/>
      <c r="C3547" s="324" t="s">
        <v>6150</v>
      </c>
      <c r="D3547" s="327" t="s">
        <v>4</v>
      </c>
      <c r="E3547" s="329">
        <v>3828.15</v>
      </c>
      <c r="F3547" s="329">
        <v>85.14</v>
      </c>
      <c r="G3547" s="329">
        <v>3913.29</v>
      </c>
    </row>
    <row r="3548" spans="1:7" ht="25.5">
      <c r="A3548" s="324" t="s">
        <v>6151</v>
      </c>
      <c r="B3548" s="325"/>
      <c r="C3548" s="324" t="s">
        <v>6152</v>
      </c>
      <c r="D3548" s="327" t="s">
        <v>4</v>
      </c>
      <c r="E3548" s="329">
        <v>5720.74</v>
      </c>
      <c r="F3548" s="329">
        <v>85.14</v>
      </c>
      <c r="G3548" s="329">
        <v>5805.88</v>
      </c>
    </row>
    <row r="3549" spans="1:7" ht="25.5">
      <c r="A3549" s="324" t="s">
        <v>6153</v>
      </c>
      <c r="B3549" s="325"/>
      <c r="C3549" s="324" t="s">
        <v>6154</v>
      </c>
      <c r="D3549" s="327" t="s">
        <v>4</v>
      </c>
      <c r="E3549" s="329">
        <v>7525</v>
      </c>
      <c r="F3549" s="329">
        <v>116.34</v>
      </c>
      <c r="G3549" s="329">
        <v>7641.34</v>
      </c>
    </row>
    <row r="3550" spans="1:7" ht="25.5">
      <c r="A3550" s="324" t="s">
        <v>6155</v>
      </c>
      <c r="B3550" s="325"/>
      <c r="C3550" s="324" t="s">
        <v>6156</v>
      </c>
      <c r="D3550" s="327" t="s">
        <v>4</v>
      </c>
      <c r="E3550" s="329">
        <v>10337.5</v>
      </c>
      <c r="F3550" s="329">
        <v>116.34</v>
      </c>
      <c r="G3550" s="329">
        <v>10453.84</v>
      </c>
    </row>
    <row r="3551" spans="1:7" ht="51">
      <c r="A3551" s="324" t="s">
        <v>6157</v>
      </c>
      <c r="B3551" s="325"/>
      <c r="C3551" s="324" t="s">
        <v>6158</v>
      </c>
      <c r="D3551" s="327" t="s">
        <v>4</v>
      </c>
      <c r="E3551" s="329">
        <v>6357.66</v>
      </c>
      <c r="F3551" s="329">
        <v>61.74</v>
      </c>
      <c r="G3551" s="329">
        <v>6419.4</v>
      </c>
    </row>
    <row r="3552" spans="1:7" ht="51">
      <c r="A3552" s="324" t="s">
        <v>6159</v>
      </c>
      <c r="B3552" s="325"/>
      <c r="C3552" s="324" t="s">
        <v>6160</v>
      </c>
      <c r="D3552" s="327" t="s">
        <v>4</v>
      </c>
      <c r="E3552" s="329">
        <v>10475.42</v>
      </c>
      <c r="F3552" s="329">
        <v>85.14</v>
      </c>
      <c r="G3552" s="329">
        <v>10560.56</v>
      </c>
    </row>
    <row r="3553" spans="1:7" ht="25.5">
      <c r="A3553" s="324" t="s">
        <v>6161</v>
      </c>
      <c r="B3553" s="325"/>
      <c r="C3553" s="324" t="s">
        <v>6162</v>
      </c>
      <c r="D3553" s="327" t="s">
        <v>4</v>
      </c>
      <c r="E3553" s="329">
        <v>468.19</v>
      </c>
      <c r="F3553" s="329">
        <v>53.94</v>
      </c>
      <c r="G3553" s="329">
        <v>522.13</v>
      </c>
    </row>
    <row r="3554" spans="1:7" ht="25.5">
      <c r="A3554" s="324" t="s">
        <v>14031</v>
      </c>
      <c r="B3554" s="325"/>
      <c r="C3554" s="324" t="s">
        <v>14032</v>
      </c>
      <c r="D3554" s="327" t="s">
        <v>4</v>
      </c>
      <c r="E3554" s="329">
        <v>365.52</v>
      </c>
      <c r="F3554" s="329">
        <v>53.94</v>
      </c>
      <c r="G3554" s="329">
        <v>419.46</v>
      </c>
    </row>
    <row r="3555" spans="1:7" ht="25.5">
      <c r="A3555" s="330" t="s">
        <v>6163</v>
      </c>
      <c r="B3555" s="331" t="s">
        <v>6164</v>
      </c>
      <c r="C3555" s="330"/>
      <c r="D3555" s="332"/>
      <c r="E3555" s="333"/>
      <c r="F3555" s="333"/>
      <c r="G3555" s="333"/>
    </row>
    <row r="3556" spans="1:7" ht="25.5">
      <c r="A3556" s="324" t="s">
        <v>6165</v>
      </c>
      <c r="B3556" s="325"/>
      <c r="C3556" s="324" t="s">
        <v>6166</v>
      </c>
      <c r="D3556" s="327" t="s">
        <v>197</v>
      </c>
      <c r="E3556" s="329">
        <v>2087.02</v>
      </c>
      <c r="F3556" s="329">
        <v>53.94</v>
      </c>
      <c r="G3556" s="329">
        <v>2140.96</v>
      </c>
    </row>
    <row r="3557" spans="1:7" ht="25.5">
      <c r="A3557" s="324" t="s">
        <v>6167</v>
      </c>
      <c r="B3557" s="325"/>
      <c r="C3557" s="324" t="s">
        <v>6168</v>
      </c>
      <c r="D3557" s="327" t="s">
        <v>197</v>
      </c>
      <c r="E3557" s="329">
        <v>3641.05</v>
      </c>
      <c r="F3557" s="329">
        <v>53.94</v>
      </c>
      <c r="G3557" s="329">
        <v>3694.99</v>
      </c>
    </row>
    <row r="3558" spans="1:7" ht="25.5">
      <c r="A3558" s="324" t="s">
        <v>6169</v>
      </c>
      <c r="B3558" s="325"/>
      <c r="C3558" s="324" t="s">
        <v>6170</v>
      </c>
      <c r="D3558" s="327" t="s">
        <v>197</v>
      </c>
      <c r="E3558" s="329">
        <v>5258.04</v>
      </c>
      <c r="F3558" s="329">
        <v>53.94</v>
      </c>
      <c r="G3558" s="329">
        <v>5311.98</v>
      </c>
    </row>
    <row r="3559" spans="1:7" ht="25.5">
      <c r="A3559" s="324" t="s">
        <v>6171</v>
      </c>
      <c r="B3559" s="325"/>
      <c r="C3559" s="324" t="s">
        <v>6172</v>
      </c>
      <c r="D3559" s="327" t="s">
        <v>197</v>
      </c>
      <c r="E3559" s="329">
        <v>10322.18</v>
      </c>
      <c r="F3559" s="329">
        <v>53.94</v>
      </c>
      <c r="G3559" s="329">
        <v>10376.120000000001</v>
      </c>
    </row>
    <row r="3560" spans="1:7" ht="25.5">
      <c r="A3560" s="330" t="s">
        <v>6173</v>
      </c>
      <c r="B3560" s="331" t="s">
        <v>6174</v>
      </c>
      <c r="C3560" s="330"/>
      <c r="D3560" s="332"/>
      <c r="E3560" s="333"/>
      <c r="F3560" s="333"/>
      <c r="G3560" s="333"/>
    </row>
    <row r="3561" spans="1:7" ht="51">
      <c r="A3561" s="324" t="s">
        <v>14033</v>
      </c>
      <c r="B3561" s="325"/>
      <c r="C3561" s="324" t="s">
        <v>13815</v>
      </c>
      <c r="D3561" s="327" t="s">
        <v>47</v>
      </c>
      <c r="E3561" s="329">
        <v>19804.759999999998</v>
      </c>
      <c r="F3561" s="329">
        <v>2958.25</v>
      </c>
      <c r="G3561" s="329">
        <v>22763.01</v>
      </c>
    </row>
    <row r="3562" spans="1:7" ht="51">
      <c r="A3562" s="324" t="s">
        <v>14034</v>
      </c>
      <c r="B3562" s="325"/>
      <c r="C3562" s="324" t="s">
        <v>13816</v>
      </c>
      <c r="D3562" s="327" t="s">
        <v>47</v>
      </c>
      <c r="E3562" s="329">
        <v>27805.57</v>
      </c>
      <c r="F3562" s="329">
        <v>5025.47</v>
      </c>
      <c r="G3562" s="329">
        <v>32831.040000000001</v>
      </c>
    </row>
    <row r="3563" spans="1:7" ht="25.5">
      <c r="A3563" s="330" t="s">
        <v>6175</v>
      </c>
      <c r="B3563" s="331" t="s">
        <v>13817</v>
      </c>
      <c r="C3563" s="330"/>
      <c r="D3563" s="332"/>
      <c r="E3563" s="333"/>
      <c r="F3563" s="333"/>
      <c r="G3563" s="333"/>
    </row>
    <row r="3564" spans="1:7">
      <c r="A3564" s="324" t="s">
        <v>6176</v>
      </c>
      <c r="B3564" s="325"/>
      <c r="C3564" s="324" t="s">
        <v>6177</v>
      </c>
      <c r="D3564" s="327" t="s">
        <v>4</v>
      </c>
      <c r="E3564" s="329">
        <v>55.69</v>
      </c>
      <c r="F3564" s="329">
        <v>11.5</v>
      </c>
      <c r="G3564" s="329">
        <v>67.19</v>
      </c>
    </row>
    <row r="3565" spans="1:7">
      <c r="A3565" s="324" t="s">
        <v>6178</v>
      </c>
      <c r="B3565" s="325"/>
      <c r="C3565" s="324" t="s">
        <v>6179</v>
      </c>
      <c r="D3565" s="327" t="s">
        <v>4</v>
      </c>
      <c r="E3565" s="329">
        <v>73.97</v>
      </c>
      <c r="F3565" s="329">
        <v>15.33</v>
      </c>
      <c r="G3565" s="329">
        <v>89.3</v>
      </c>
    </row>
    <row r="3566" spans="1:7">
      <c r="A3566" s="324" t="s">
        <v>6180</v>
      </c>
      <c r="B3566" s="325"/>
      <c r="C3566" s="324" t="s">
        <v>6181</v>
      </c>
      <c r="D3566" s="327" t="s">
        <v>4</v>
      </c>
      <c r="E3566" s="329">
        <v>132.28</v>
      </c>
      <c r="F3566" s="329">
        <v>17.25</v>
      </c>
      <c r="G3566" s="329">
        <v>149.53</v>
      </c>
    </row>
    <row r="3567" spans="1:7">
      <c r="A3567" s="324" t="s">
        <v>6182</v>
      </c>
      <c r="B3567" s="325"/>
      <c r="C3567" s="324" t="s">
        <v>6183</v>
      </c>
      <c r="D3567" s="327" t="s">
        <v>4</v>
      </c>
      <c r="E3567" s="329">
        <v>141.72999999999999</v>
      </c>
      <c r="F3567" s="329">
        <v>17.25</v>
      </c>
      <c r="G3567" s="329">
        <v>158.97999999999999</v>
      </c>
    </row>
    <row r="3568" spans="1:7">
      <c r="A3568" s="324" t="s">
        <v>6184</v>
      </c>
      <c r="B3568" s="325"/>
      <c r="C3568" s="324" t="s">
        <v>6185</v>
      </c>
      <c r="D3568" s="327" t="s">
        <v>4</v>
      </c>
      <c r="E3568" s="329">
        <v>145.87</v>
      </c>
      <c r="F3568" s="329">
        <v>23.01</v>
      </c>
      <c r="G3568" s="329">
        <v>168.88</v>
      </c>
    </row>
    <row r="3569" spans="1:7">
      <c r="A3569" s="324" t="s">
        <v>6186</v>
      </c>
      <c r="B3569" s="325"/>
      <c r="C3569" s="324" t="s">
        <v>6187</v>
      </c>
      <c r="D3569" s="327" t="s">
        <v>4</v>
      </c>
      <c r="E3569" s="329">
        <v>712.86</v>
      </c>
      <c r="F3569" s="329">
        <v>17.25</v>
      </c>
      <c r="G3569" s="329">
        <v>730.11</v>
      </c>
    </row>
    <row r="3570" spans="1:7" ht="25.5">
      <c r="A3570" s="324" t="s">
        <v>6188</v>
      </c>
      <c r="B3570" s="325"/>
      <c r="C3570" s="324" t="s">
        <v>6189</v>
      </c>
      <c r="D3570" s="327" t="s">
        <v>4</v>
      </c>
      <c r="E3570" s="329">
        <v>1369.34</v>
      </c>
      <c r="F3570" s="329">
        <v>76.680000000000007</v>
      </c>
      <c r="G3570" s="329">
        <v>1446.02</v>
      </c>
    </row>
    <row r="3571" spans="1:7" ht="25.5">
      <c r="A3571" s="330" t="s">
        <v>6190</v>
      </c>
      <c r="B3571" s="331" t="s">
        <v>6191</v>
      </c>
      <c r="C3571" s="330"/>
      <c r="D3571" s="332"/>
      <c r="E3571" s="333"/>
      <c r="F3571" s="333"/>
      <c r="G3571" s="333"/>
    </row>
    <row r="3572" spans="1:7">
      <c r="A3572" s="324" t="s">
        <v>6192</v>
      </c>
      <c r="B3572" s="325"/>
      <c r="C3572" s="324" t="s">
        <v>6193</v>
      </c>
      <c r="D3572" s="327" t="s">
        <v>4</v>
      </c>
      <c r="E3572" s="329">
        <v>0</v>
      </c>
      <c r="F3572" s="329">
        <v>46.8</v>
      </c>
      <c r="G3572" s="329">
        <v>46.8</v>
      </c>
    </row>
    <row r="3573" spans="1:7" ht="25.5">
      <c r="A3573" s="324" t="s">
        <v>6194</v>
      </c>
      <c r="B3573" s="325"/>
      <c r="C3573" s="324" t="s">
        <v>6195</v>
      </c>
      <c r="D3573" s="327" t="s">
        <v>4</v>
      </c>
      <c r="E3573" s="329">
        <v>0</v>
      </c>
      <c r="F3573" s="329">
        <v>124.8</v>
      </c>
      <c r="G3573" s="329">
        <v>124.8</v>
      </c>
    </row>
    <row r="3574" spans="1:7" ht="25.5">
      <c r="A3574" s="324" t="s">
        <v>6196</v>
      </c>
      <c r="B3574" s="325"/>
      <c r="C3574" s="324" t="s">
        <v>6197</v>
      </c>
      <c r="D3574" s="327" t="s">
        <v>4</v>
      </c>
      <c r="E3574" s="329">
        <v>0</v>
      </c>
      <c r="F3574" s="329">
        <v>280.8</v>
      </c>
      <c r="G3574" s="329">
        <v>280.8</v>
      </c>
    </row>
    <row r="3575" spans="1:7">
      <c r="A3575" s="334" t="s">
        <v>6198</v>
      </c>
      <c r="B3575" s="334" t="s">
        <v>6199</v>
      </c>
      <c r="C3575" s="335"/>
      <c r="D3575" s="336"/>
      <c r="E3575" s="337"/>
      <c r="F3575" s="337"/>
      <c r="G3575" s="337"/>
    </row>
    <row r="3576" spans="1:7">
      <c r="A3576" s="315" t="s">
        <v>6200</v>
      </c>
      <c r="B3576" s="315" t="s">
        <v>6201</v>
      </c>
      <c r="C3576" s="316"/>
      <c r="D3576" s="338"/>
      <c r="E3576" s="339"/>
      <c r="F3576" s="339"/>
      <c r="G3576" s="339"/>
    </row>
    <row r="3577" spans="1:7" ht="25.5">
      <c r="A3577" s="324" t="s">
        <v>6202</v>
      </c>
      <c r="B3577" s="325"/>
      <c r="C3577" s="324" t="s">
        <v>6203</v>
      </c>
      <c r="D3577" s="327" t="s">
        <v>4</v>
      </c>
      <c r="E3577" s="329">
        <v>19.63</v>
      </c>
      <c r="F3577" s="329">
        <v>38.340000000000003</v>
      </c>
      <c r="G3577" s="329">
        <v>57.97</v>
      </c>
    </row>
    <row r="3578" spans="1:7" ht="25.5">
      <c r="A3578" s="324" t="s">
        <v>6204</v>
      </c>
      <c r="B3578" s="325"/>
      <c r="C3578" s="324" t="s">
        <v>6205</v>
      </c>
      <c r="D3578" s="327" t="s">
        <v>4</v>
      </c>
      <c r="E3578" s="329">
        <v>25.59</v>
      </c>
      <c r="F3578" s="329">
        <v>38.340000000000003</v>
      </c>
      <c r="G3578" s="329">
        <v>63.93</v>
      </c>
    </row>
    <row r="3579" spans="1:7" ht="25.5">
      <c r="A3579" s="324" t="s">
        <v>6206</v>
      </c>
      <c r="B3579" s="325"/>
      <c r="C3579" s="324" t="s">
        <v>6207</v>
      </c>
      <c r="D3579" s="327" t="s">
        <v>4</v>
      </c>
      <c r="E3579" s="329">
        <v>34.71</v>
      </c>
      <c r="F3579" s="329">
        <v>38.340000000000003</v>
      </c>
      <c r="G3579" s="329">
        <v>73.05</v>
      </c>
    </row>
    <row r="3580" spans="1:7" ht="25.5">
      <c r="A3580" s="324" t="s">
        <v>6208</v>
      </c>
      <c r="B3580" s="325"/>
      <c r="C3580" s="324" t="s">
        <v>6209</v>
      </c>
      <c r="D3580" s="327" t="s">
        <v>4</v>
      </c>
      <c r="E3580" s="329">
        <v>38.86</v>
      </c>
      <c r="F3580" s="329">
        <v>38.340000000000003</v>
      </c>
      <c r="G3580" s="329">
        <v>77.2</v>
      </c>
    </row>
    <row r="3581" spans="1:7" ht="25.5">
      <c r="A3581" s="324" t="s">
        <v>6210</v>
      </c>
      <c r="B3581" s="325"/>
      <c r="C3581" s="324" t="s">
        <v>6211</v>
      </c>
      <c r="D3581" s="327" t="s">
        <v>4</v>
      </c>
      <c r="E3581" s="329">
        <v>45.19</v>
      </c>
      <c r="F3581" s="329">
        <v>38.340000000000003</v>
      </c>
      <c r="G3581" s="329">
        <v>83.53</v>
      </c>
    </row>
    <row r="3582" spans="1:7" ht="25.5">
      <c r="A3582" s="324" t="s">
        <v>6212</v>
      </c>
      <c r="B3582" s="325"/>
      <c r="C3582" s="324" t="s">
        <v>6213</v>
      </c>
      <c r="D3582" s="327" t="s">
        <v>4</v>
      </c>
      <c r="E3582" s="329">
        <v>57.53</v>
      </c>
      <c r="F3582" s="329">
        <v>38.340000000000003</v>
      </c>
      <c r="G3582" s="329">
        <v>95.87</v>
      </c>
    </row>
    <row r="3583" spans="1:7" ht="25.5">
      <c r="A3583" s="330" t="s">
        <v>6214</v>
      </c>
      <c r="B3583" s="331" t="s">
        <v>6215</v>
      </c>
      <c r="C3583" s="330"/>
      <c r="D3583" s="332"/>
      <c r="E3583" s="333"/>
      <c r="F3583" s="333"/>
      <c r="G3583" s="333"/>
    </row>
    <row r="3584" spans="1:7" ht="25.5">
      <c r="A3584" s="324" t="s">
        <v>6216</v>
      </c>
      <c r="B3584" s="325"/>
      <c r="C3584" s="324" t="s">
        <v>14283</v>
      </c>
      <c r="D3584" s="327" t="s">
        <v>4</v>
      </c>
      <c r="E3584" s="329">
        <v>63.28</v>
      </c>
      <c r="F3584" s="329">
        <v>173.45</v>
      </c>
      <c r="G3584" s="329">
        <v>236.73</v>
      </c>
    </row>
    <row r="3585" spans="1:7" ht="25.5">
      <c r="A3585" s="324" t="s">
        <v>7142</v>
      </c>
      <c r="B3585" s="325"/>
      <c r="C3585" s="324" t="s">
        <v>7143</v>
      </c>
      <c r="D3585" s="327" t="s">
        <v>4</v>
      </c>
      <c r="E3585" s="329">
        <v>279.04000000000002</v>
      </c>
      <c r="F3585" s="329">
        <v>38.340000000000003</v>
      </c>
      <c r="G3585" s="329">
        <v>317.38</v>
      </c>
    </row>
    <row r="3586" spans="1:7" ht="25.5">
      <c r="A3586" s="330" t="s">
        <v>6217</v>
      </c>
      <c r="B3586" s="331" t="s">
        <v>7402</v>
      </c>
      <c r="C3586" s="330"/>
      <c r="D3586" s="332"/>
      <c r="E3586" s="333"/>
      <c r="F3586" s="333"/>
      <c r="G3586" s="333"/>
    </row>
    <row r="3587" spans="1:7" ht="25.5">
      <c r="A3587" s="324" t="s">
        <v>6218</v>
      </c>
      <c r="B3587" s="325"/>
      <c r="C3587" s="324" t="s">
        <v>6219</v>
      </c>
      <c r="D3587" s="327" t="s">
        <v>4</v>
      </c>
      <c r="E3587" s="329">
        <v>17.25</v>
      </c>
      <c r="F3587" s="329">
        <v>38.340000000000003</v>
      </c>
      <c r="G3587" s="329">
        <v>55.59</v>
      </c>
    </row>
    <row r="3588" spans="1:7" ht="25.5">
      <c r="A3588" s="330" t="s">
        <v>6220</v>
      </c>
      <c r="B3588" s="331" t="s">
        <v>7403</v>
      </c>
      <c r="C3588" s="330"/>
      <c r="D3588" s="332"/>
      <c r="E3588" s="333"/>
      <c r="F3588" s="333"/>
      <c r="G3588" s="333"/>
    </row>
    <row r="3589" spans="1:7" ht="25.5">
      <c r="A3589" s="324" t="s">
        <v>6221</v>
      </c>
      <c r="B3589" s="325"/>
      <c r="C3589" s="324" t="s">
        <v>6222</v>
      </c>
      <c r="D3589" s="327" t="s">
        <v>4</v>
      </c>
      <c r="E3589" s="329">
        <v>66.489999999999995</v>
      </c>
      <c r="F3589" s="329">
        <v>46.01</v>
      </c>
      <c r="G3589" s="329">
        <v>112.5</v>
      </c>
    </row>
    <row r="3590" spans="1:7" ht="25.5">
      <c r="A3590" s="324" t="s">
        <v>6223</v>
      </c>
      <c r="B3590" s="325"/>
      <c r="C3590" s="324" t="s">
        <v>6224</v>
      </c>
      <c r="D3590" s="327" t="s">
        <v>4</v>
      </c>
      <c r="E3590" s="329">
        <v>256.27</v>
      </c>
      <c r="F3590" s="329">
        <v>57.52</v>
      </c>
      <c r="G3590" s="329">
        <v>313.79000000000002</v>
      </c>
    </row>
    <row r="3591" spans="1:7" ht="25.5">
      <c r="A3591" s="330" t="s">
        <v>6225</v>
      </c>
      <c r="B3591" s="331" t="s">
        <v>6226</v>
      </c>
      <c r="C3591" s="330"/>
      <c r="D3591" s="332"/>
      <c r="E3591" s="333"/>
      <c r="F3591" s="333"/>
      <c r="G3591" s="333"/>
    </row>
    <row r="3592" spans="1:7">
      <c r="A3592" s="324" t="s">
        <v>6227</v>
      </c>
      <c r="B3592" s="325"/>
      <c r="C3592" s="324" t="s">
        <v>13818</v>
      </c>
      <c r="D3592" s="327" t="s">
        <v>4</v>
      </c>
      <c r="E3592" s="329">
        <v>5.88</v>
      </c>
      <c r="F3592" s="329">
        <v>2.29</v>
      </c>
      <c r="G3592" s="329">
        <v>8.17</v>
      </c>
    </row>
    <row r="3593" spans="1:7" ht="25.5">
      <c r="A3593" s="324" t="s">
        <v>6229</v>
      </c>
      <c r="B3593" s="325"/>
      <c r="C3593" s="324" t="s">
        <v>6230</v>
      </c>
      <c r="D3593" s="327" t="s">
        <v>22</v>
      </c>
      <c r="E3593" s="329">
        <v>712.43</v>
      </c>
      <c r="F3593" s="329">
        <v>25.1</v>
      </c>
      <c r="G3593" s="329">
        <v>737.53</v>
      </c>
    </row>
    <row r="3594" spans="1:7">
      <c r="A3594" s="324" t="s">
        <v>6231</v>
      </c>
      <c r="B3594" s="325"/>
      <c r="C3594" s="324" t="s">
        <v>13819</v>
      </c>
      <c r="D3594" s="327" t="s">
        <v>4</v>
      </c>
      <c r="E3594" s="329">
        <v>4.13</v>
      </c>
      <c r="F3594" s="329">
        <v>2.29</v>
      </c>
      <c r="G3594" s="329">
        <v>6.42</v>
      </c>
    </row>
    <row r="3595" spans="1:7" ht="25.5">
      <c r="A3595" s="324" t="s">
        <v>6233</v>
      </c>
      <c r="B3595" s="325"/>
      <c r="C3595" s="324" t="s">
        <v>6234</v>
      </c>
      <c r="D3595" s="327" t="s">
        <v>4</v>
      </c>
      <c r="E3595" s="329">
        <v>279.02999999999997</v>
      </c>
      <c r="F3595" s="329">
        <v>20.07</v>
      </c>
      <c r="G3595" s="329">
        <v>299.10000000000002</v>
      </c>
    </row>
    <row r="3596" spans="1:7">
      <c r="A3596" s="324" t="s">
        <v>6235</v>
      </c>
      <c r="B3596" s="325"/>
      <c r="C3596" s="324" t="s">
        <v>13820</v>
      </c>
      <c r="D3596" s="327" t="s">
        <v>4</v>
      </c>
      <c r="E3596" s="329">
        <v>13.99</v>
      </c>
      <c r="F3596" s="329">
        <v>2.29</v>
      </c>
      <c r="G3596" s="329">
        <v>16.28</v>
      </c>
    </row>
    <row r="3597" spans="1:7">
      <c r="A3597" s="324" t="s">
        <v>6237</v>
      </c>
      <c r="B3597" s="325"/>
      <c r="C3597" s="324" t="s">
        <v>13821</v>
      </c>
      <c r="D3597" s="327" t="s">
        <v>4</v>
      </c>
      <c r="E3597" s="329">
        <v>3.44</v>
      </c>
      <c r="F3597" s="329">
        <v>2.29</v>
      </c>
      <c r="G3597" s="329">
        <v>5.73</v>
      </c>
    </row>
    <row r="3598" spans="1:7" ht="25.5">
      <c r="A3598" s="324" t="s">
        <v>6239</v>
      </c>
      <c r="B3598" s="325"/>
      <c r="C3598" s="324" t="s">
        <v>6240</v>
      </c>
      <c r="D3598" s="327" t="s">
        <v>22</v>
      </c>
      <c r="E3598" s="329">
        <v>747.11</v>
      </c>
      <c r="F3598" s="329">
        <v>25.1</v>
      </c>
      <c r="G3598" s="329">
        <v>772.21</v>
      </c>
    </row>
    <row r="3599" spans="1:7" ht="25.5">
      <c r="A3599" s="324" t="s">
        <v>6241</v>
      </c>
      <c r="B3599" s="325"/>
      <c r="C3599" s="324" t="s">
        <v>6242</v>
      </c>
      <c r="D3599" s="327" t="s">
        <v>22</v>
      </c>
      <c r="E3599" s="329">
        <v>710.96</v>
      </c>
      <c r="F3599" s="329">
        <v>25.1</v>
      </c>
      <c r="G3599" s="329">
        <v>736.06</v>
      </c>
    </row>
    <row r="3600" spans="1:7" ht="25.5">
      <c r="A3600" s="324" t="s">
        <v>6243</v>
      </c>
      <c r="B3600" s="325"/>
      <c r="C3600" s="324" t="s">
        <v>6244</v>
      </c>
      <c r="D3600" s="327" t="s">
        <v>4</v>
      </c>
      <c r="E3600" s="329">
        <v>50.57</v>
      </c>
      <c r="F3600" s="329">
        <v>12.54</v>
      </c>
      <c r="G3600" s="329">
        <v>63.11</v>
      </c>
    </row>
    <row r="3601" spans="1:7" ht="38.25">
      <c r="A3601" s="324" t="s">
        <v>6245</v>
      </c>
      <c r="B3601" s="325"/>
      <c r="C3601" s="324" t="s">
        <v>13822</v>
      </c>
      <c r="D3601" s="327" t="s">
        <v>4</v>
      </c>
      <c r="E3601" s="329">
        <v>3082.49</v>
      </c>
      <c r="F3601" s="329">
        <v>46.01</v>
      </c>
      <c r="G3601" s="329">
        <v>3128.5</v>
      </c>
    </row>
    <row r="3602" spans="1:7" ht="38.25">
      <c r="A3602" s="324" t="s">
        <v>6246</v>
      </c>
      <c r="B3602" s="325"/>
      <c r="C3602" s="324" t="s">
        <v>13823</v>
      </c>
      <c r="D3602" s="327" t="s">
        <v>4</v>
      </c>
      <c r="E3602" s="329">
        <v>4203.96</v>
      </c>
      <c r="F3602" s="329">
        <v>46.01</v>
      </c>
      <c r="G3602" s="329">
        <v>4249.97</v>
      </c>
    </row>
    <row r="3603" spans="1:7" ht="25.5">
      <c r="A3603" s="324" t="s">
        <v>6247</v>
      </c>
      <c r="B3603" s="325"/>
      <c r="C3603" s="324" t="s">
        <v>13824</v>
      </c>
      <c r="D3603" s="327" t="s">
        <v>4</v>
      </c>
      <c r="E3603" s="329">
        <v>255.5</v>
      </c>
      <c r="F3603" s="329">
        <v>51.88</v>
      </c>
      <c r="G3603" s="329">
        <v>307.38</v>
      </c>
    </row>
    <row r="3604" spans="1:7" ht="25.5">
      <c r="A3604" s="324" t="s">
        <v>6248</v>
      </c>
      <c r="B3604" s="325"/>
      <c r="C3604" s="324" t="s">
        <v>13825</v>
      </c>
      <c r="D3604" s="327" t="s">
        <v>4</v>
      </c>
      <c r="E3604" s="329">
        <v>231.76</v>
      </c>
      <c r="F3604" s="329">
        <v>51.88</v>
      </c>
      <c r="G3604" s="329">
        <v>283.64</v>
      </c>
    </row>
    <row r="3605" spans="1:7" ht="25.5">
      <c r="A3605" s="324" t="s">
        <v>6249</v>
      </c>
      <c r="B3605" s="325"/>
      <c r="C3605" s="324" t="s">
        <v>13826</v>
      </c>
      <c r="D3605" s="327" t="s">
        <v>4</v>
      </c>
      <c r="E3605" s="329">
        <v>292.44</v>
      </c>
      <c r="F3605" s="329">
        <v>51.88</v>
      </c>
      <c r="G3605" s="329">
        <v>344.32</v>
      </c>
    </row>
    <row r="3606" spans="1:7" ht="25.5">
      <c r="A3606" s="324" t="s">
        <v>6250</v>
      </c>
      <c r="B3606" s="325"/>
      <c r="C3606" s="324" t="s">
        <v>13827</v>
      </c>
      <c r="D3606" s="327" t="s">
        <v>4</v>
      </c>
      <c r="E3606" s="329">
        <v>82.41</v>
      </c>
      <c r="F3606" s="329">
        <v>51.88</v>
      </c>
      <c r="G3606" s="329">
        <v>134.29</v>
      </c>
    </row>
    <row r="3607" spans="1:7" ht="25.5">
      <c r="A3607" s="324" t="s">
        <v>6251</v>
      </c>
      <c r="B3607" s="325"/>
      <c r="C3607" s="324" t="s">
        <v>13828</v>
      </c>
      <c r="D3607" s="327" t="s">
        <v>4</v>
      </c>
      <c r="E3607" s="329">
        <v>117.4</v>
      </c>
      <c r="F3607" s="329">
        <v>51.88</v>
      </c>
      <c r="G3607" s="329">
        <v>169.28</v>
      </c>
    </row>
    <row r="3608" spans="1:7" ht="25.5">
      <c r="A3608" s="324" t="s">
        <v>6252</v>
      </c>
      <c r="B3608" s="325"/>
      <c r="C3608" s="324" t="s">
        <v>13829</v>
      </c>
      <c r="D3608" s="327" t="s">
        <v>4</v>
      </c>
      <c r="E3608" s="329">
        <v>162.54</v>
      </c>
      <c r="F3608" s="329">
        <v>51.88</v>
      </c>
      <c r="G3608" s="329">
        <v>214.42</v>
      </c>
    </row>
    <row r="3609" spans="1:7" ht="25.5">
      <c r="A3609" s="324" t="s">
        <v>6253</v>
      </c>
      <c r="B3609" s="325"/>
      <c r="C3609" s="324" t="s">
        <v>13830</v>
      </c>
      <c r="D3609" s="327" t="s">
        <v>4</v>
      </c>
      <c r="E3609" s="329">
        <v>229.11</v>
      </c>
      <c r="F3609" s="329">
        <v>51.88</v>
      </c>
      <c r="G3609" s="329">
        <v>280.99</v>
      </c>
    </row>
    <row r="3610" spans="1:7" ht="38.25">
      <c r="A3610" s="324" t="s">
        <v>6254</v>
      </c>
      <c r="B3610" s="325"/>
      <c r="C3610" s="324" t="s">
        <v>6255</v>
      </c>
      <c r="D3610" s="327" t="s">
        <v>4</v>
      </c>
      <c r="E3610" s="329">
        <v>146.07</v>
      </c>
      <c r="F3610" s="329">
        <v>51.88</v>
      </c>
      <c r="G3610" s="329">
        <v>197.95</v>
      </c>
    </row>
    <row r="3611" spans="1:7" ht="25.5">
      <c r="A3611" s="324" t="s">
        <v>6256</v>
      </c>
      <c r="B3611" s="325"/>
      <c r="C3611" s="324" t="s">
        <v>13831</v>
      </c>
      <c r="D3611" s="327" t="s">
        <v>47</v>
      </c>
      <c r="E3611" s="329">
        <v>732.44</v>
      </c>
      <c r="F3611" s="329">
        <v>16.25</v>
      </c>
      <c r="G3611" s="329">
        <v>748.69</v>
      </c>
    </row>
    <row r="3612" spans="1:7" ht="25.5">
      <c r="A3612" s="324" t="s">
        <v>6257</v>
      </c>
      <c r="B3612" s="325"/>
      <c r="C3612" s="324" t="s">
        <v>13832</v>
      </c>
      <c r="D3612" s="327" t="s">
        <v>47</v>
      </c>
      <c r="E3612" s="329">
        <v>822.73</v>
      </c>
      <c r="F3612" s="329">
        <v>21.45</v>
      </c>
      <c r="G3612" s="329">
        <v>844.18</v>
      </c>
    </row>
    <row r="3613" spans="1:7" ht="25.5">
      <c r="A3613" s="330" t="s">
        <v>6258</v>
      </c>
      <c r="B3613" s="331" t="s">
        <v>7404</v>
      </c>
      <c r="C3613" s="330"/>
      <c r="D3613" s="332"/>
      <c r="E3613" s="333"/>
      <c r="F3613" s="333"/>
      <c r="G3613" s="333"/>
    </row>
    <row r="3614" spans="1:7" ht="25.5">
      <c r="A3614" s="324" t="s">
        <v>6259</v>
      </c>
      <c r="B3614" s="325"/>
      <c r="C3614" s="324" t="s">
        <v>14284</v>
      </c>
      <c r="D3614" s="327" t="s">
        <v>4</v>
      </c>
      <c r="E3614" s="329">
        <v>271.26</v>
      </c>
      <c r="F3614" s="329">
        <v>38.340000000000003</v>
      </c>
      <c r="G3614" s="329">
        <v>309.60000000000002</v>
      </c>
    </row>
    <row r="3615" spans="1:7" ht="25.5">
      <c r="A3615" s="330" t="s">
        <v>6260</v>
      </c>
      <c r="B3615" s="331" t="s">
        <v>6261</v>
      </c>
      <c r="C3615" s="330"/>
      <c r="D3615" s="332"/>
      <c r="E3615" s="333"/>
      <c r="F3615" s="333"/>
      <c r="G3615" s="333"/>
    </row>
    <row r="3616" spans="1:7" ht="25.5">
      <c r="A3616" s="324" t="s">
        <v>6262</v>
      </c>
      <c r="B3616" s="325"/>
      <c r="C3616" s="324" t="s">
        <v>13833</v>
      </c>
      <c r="D3616" s="327" t="s">
        <v>47</v>
      </c>
      <c r="E3616" s="329">
        <v>184.56</v>
      </c>
      <c r="F3616" s="329">
        <v>8.64</v>
      </c>
      <c r="G3616" s="329">
        <v>193.2</v>
      </c>
    </row>
    <row r="3617" spans="1:7" ht="25.5">
      <c r="A3617" s="324" t="s">
        <v>6263</v>
      </c>
      <c r="B3617" s="325"/>
      <c r="C3617" s="324" t="s">
        <v>14735</v>
      </c>
      <c r="D3617" s="327" t="s">
        <v>47</v>
      </c>
      <c r="E3617" s="329">
        <v>167.68</v>
      </c>
      <c r="F3617" s="329">
        <v>8.64</v>
      </c>
      <c r="G3617" s="329">
        <v>176.32</v>
      </c>
    </row>
    <row r="3618" spans="1:7" ht="25.5">
      <c r="A3618" s="324" t="s">
        <v>14035</v>
      </c>
      <c r="B3618" s="325"/>
      <c r="C3618" s="324" t="s">
        <v>14036</v>
      </c>
      <c r="D3618" s="327" t="s">
        <v>47</v>
      </c>
      <c r="E3618" s="329">
        <v>185.39</v>
      </c>
      <c r="F3618" s="329">
        <v>8.64</v>
      </c>
      <c r="G3618" s="329">
        <v>194.03</v>
      </c>
    </row>
    <row r="3619" spans="1:7" ht="25.5">
      <c r="A3619" s="330" t="s">
        <v>6264</v>
      </c>
      <c r="B3619" s="331" t="s">
        <v>13834</v>
      </c>
      <c r="C3619" s="330"/>
      <c r="D3619" s="332"/>
      <c r="E3619" s="333"/>
      <c r="F3619" s="333"/>
      <c r="G3619" s="333"/>
    </row>
    <row r="3620" spans="1:7" ht="25.5">
      <c r="A3620" s="324" t="s">
        <v>6265</v>
      </c>
      <c r="B3620" s="325"/>
      <c r="C3620" s="324" t="s">
        <v>7144</v>
      </c>
      <c r="D3620" s="327" t="s">
        <v>4</v>
      </c>
      <c r="E3620" s="329">
        <v>1035.25</v>
      </c>
      <c r="F3620" s="329">
        <v>1238.43</v>
      </c>
      <c r="G3620" s="329">
        <v>2273.6799999999998</v>
      </c>
    </row>
    <row r="3621" spans="1:7" ht="25.5">
      <c r="A3621" s="324" t="s">
        <v>6266</v>
      </c>
      <c r="B3621" s="325"/>
      <c r="C3621" s="324" t="s">
        <v>7145</v>
      </c>
      <c r="D3621" s="327" t="s">
        <v>4</v>
      </c>
      <c r="E3621" s="329">
        <v>1755.2</v>
      </c>
      <c r="F3621" s="329">
        <v>1924.76</v>
      </c>
      <c r="G3621" s="329">
        <v>3679.96</v>
      </c>
    </row>
    <row r="3622" spans="1:7" ht="25.5">
      <c r="A3622" s="324" t="s">
        <v>6267</v>
      </c>
      <c r="B3622" s="325"/>
      <c r="C3622" s="324" t="s">
        <v>7146</v>
      </c>
      <c r="D3622" s="327" t="s">
        <v>4</v>
      </c>
      <c r="E3622" s="329">
        <v>2443.17</v>
      </c>
      <c r="F3622" s="329">
        <v>2606.13</v>
      </c>
      <c r="G3622" s="329">
        <v>5049.3</v>
      </c>
    </row>
    <row r="3623" spans="1:7">
      <c r="A3623" s="324" t="s">
        <v>7147</v>
      </c>
      <c r="B3623" s="325"/>
      <c r="C3623" s="324" t="s">
        <v>7148</v>
      </c>
      <c r="D3623" s="327" t="s">
        <v>4</v>
      </c>
      <c r="E3623" s="329">
        <v>799.27</v>
      </c>
      <c r="F3623" s="329">
        <v>1222.02</v>
      </c>
      <c r="G3623" s="329">
        <v>2021.29</v>
      </c>
    </row>
    <row r="3624" spans="1:7" ht="25.5">
      <c r="A3624" s="324" t="s">
        <v>6268</v>
      </c>
      <c r="B3624" s="325"/>
      <c r="C3624" s="324" t="s">
        <v>6269</v>
      </c>
      <c r="D3624" s="327" t="s">
        <v>4</v>
      </c>
      <c r="E3624" s="329">
        <v>2031.05</v>
      </c>
      <c r="F3624" s="329">
        <v>2095.34</v>
      </c>
      <c r="G3624" s="329">
        <v>4126.3900000000003</v>
      </c>
    </row>
    <row r="3625" spans="1:7" ht="25.5">
      <c r="A3625" s="324" t="s">
        <v>6270</v>
      </c>
      <c r="B3625" s="325"/>
      <c r="C3625" s="324" t="s">
        <v>13835</v>
      </c>
      <c r="D3625" s="327" t="s">
        <v>47</v>
      </c>
      <c r="E3625" s="329">
        <v>170.79</v>
      </c>
      <c r="F3625" s="329">
        <v>304.39999999999998</v>
      </c>
      <c r="G3625" s="329">
        <v>475.19</v>
      </c>
    </row>
    <row r="3626" spans="1:7">
      <c r="A3626" s="324" t="s">
        <v>6271</v>
      </c>
      <c r="B3626" s="325"/>
      <c r="C3626" s="324" t="s">
        <v>6272</v>
      </c>
      <c r="D3626" s="327" t="s">
        <v>4</v>
      </c>
      <c r="E3626" s="329">
        <v>1236.17</v>
      </c>
      <c r="F3626" s="329">
        <v>1940.63</v>
      </c>
      <c r="G3626" s="329">
        <v>3176.8</v>
      </c>
    </row>
    <row r="3627" spans="1:7" ht="25.5">
      <c r="A3627" s="330" t="s">
        <v>6273</v>
      </c>
      <c r="B3627" s="331" t="s">
        <v>7405</v>
      </c>
      <c r="C3627" s="330"/>
      <c r="D3627" s="332"/>
      <c r="E3627" s="333"/>
      <c r="F3627" s="333"/>
      <c r="G3627" s="333"/>
    </row>
    <row r="3628" spans="1:7" ht="38.25">
      <c r="A3628" s="324" t="s">
        <v>6274</v>
      </c>
      <c r="B3628" s="325"/>
      <c r="C3628" s="324" t="s">
        <v>6275</v>
      </c>
      <c r="D3628" s="327" t="s">
        <v>4</v>
      </c>
      <c r="E3628" s="329">
        <v>2249.75</v>
      </c>
      <c r="F3628" s="329">
        <v>2435.98</v>
      </c>
      <c r="G3628" s="329">
        <v>4685.7299999999996</v>
      </c>
    </row>
    <row r="3629" spans="1:7" ht="38.25">
      <c r="A3629" s="324" t="s">
        <v>6276</v>
      </c>
      <c r="B3629" s="325"/>
      <c r="C3629" s="324" t="s">
        <v>6277</v>
      </c>
      <c r="D3629" s="327" t="s">
        <v>4</v>
      </c>
      <c r="E3629" s="329">
        <v>3541.59</v>
      </c>
      <c r="F3629" s="329">
        <v>3959.43</v>
      </c>
      <c r="G3629" s="329">
        <v>7501.02</v>
      </c>
    </row>
    <row r="3630" spans="1:7" ht="38.25">
      <c r="A3630" s="324" t="s">
        <v>6278</v>
      </c>
      <c r="B3630" s="325"/>
      <c r="C3630" s="324" t="s">
        <v>6279</v>
      </c>
      <c r="D3630" s="327" t="s">
        <v>4</v>
      </c>
      <c r="E3630" s="329">
        <v>5065.78</v>
      </c>
      <c r="F3630" s="329">
        <v>5228.8500000000004</v>
      </c>
      <c r="G3630" s="329">
        <v>10294.629999999999</v>
      </c>
    </row>
    <row r="3631" spans="1:7" ht="38.25">
      <c r="A3631" s="324" t="s">
        <v>6280</v>
      </c>
      <c r="B3631" s="325"/>
      <c r="C3631" s="324" t="s">
        <v>6281</v>
      </c>
      <c r="D3631" s="327" t="s">
        <v>4</v>
      </c>
      <c r="E3631" s="329">
        <v>7792.72</v>
      </c>
      <c r="F3631" s="329">
        <v>6517.6</v>
      </c>
      <c r="G3631" s="329">
        <v>14310.32</v>
      </c>
    </row>
    <row r="3632" spans="1:7" ht="25.5">
      <c r="A3632" s="330" t="s">
        <v>6282</v>
      </c>
      <c r="B3632" s="331" t="s">
        <v>6283</v>
      </c>
      <c r="C3632" s="330"/>
      <c r="D3632" s="332"/>
      <c r="E3632" s="333"/>
      <c r="F3632" s="333"/>
      <c r="G3632" s="333"/>
    </row>
    <row r="3633" spans="1:7" ht="38.25">
      <c r="A3633" s="324" t="s">
        <v>6284</v>
      </c>
      <c r="B3633" s="325"/>
      <c r="C3633" s="324" t="s">
        <v>6285</v>
      </c>
      <c r="D3633" s="327" t="s">
        <v>4</v>
      </c>
      <c r="E3633" s="329">
        <v>1548.65</v>
      </c>
      <c r="F3633" s="329">
        <v>1218.8900000000001</v>
      </c>
      <c r="G3633" s="329">
        <v>2767.54</v>
      </c>
    </row>
    <row r="3634" spans="1:7" ht="38.25">
      <c r="A3634" s="324" t="s">
        <v>6286</v>
      </c>
      <c r="B3634" s="325"/>
      <c r="C3634" s="324" t="s">
        <v>6287</v>
      </c>
      <c r="D3634" s="327" t="s">
        <v>4</v>
      </c>
      <c r="E3634" s="329">
        <v>4212.62</v>
      </c>
      <c r="F3634" s="329">
        <v>1820.55</v>
      </c>
      <c r="G3634" s="329">
        <v>6033.17</v>
      </c>
    </row>
    <row r="3635" spans="1:7" ht="38.25">
      <c r="A3635" s="324" t="s">
        <v>6288</v>
      </c>
      <c r="B3635" s="325"/>
      <c r="C3635" s="324" t="s">
        <v>6289</v>
      </c>
      <c r="D3635" s="327" t="s">
        <v>4</v>
      </c>
      <c r="E3635" s="329">
        <v>6257.53</v>
      </c>
      <c r="F3635" s="329">
        <v>3641.09</v>
      </c>
      <c r="G3635" s="329">
        <v>9898.6200000000008</v>
      </c>
    </row>
    <row r="3636" spans="1:7">
      <c r="A3636" s="324" t="s">
        <v>14736</v>
      </c>
      <c r="B3636" s="325"/>
      <c r="C3636" s="324" t="s">
        <v>14737</v>
      </c>
      <c r="D3636" s="327" t="s">
        <v>47</v>
      </c>
      <c r="E3636" s="329">
        <v>832.65</v>
      </c>
      <c r="F3636" s="329">
        <v>605.91999999999996</v>
      </c>
      <c r="G3636" s="329">
        <v>1438.57</v>
      </c>
    </row>
    <row r="3637" spans="1:7" ht="25.5">
      <c r="A3637" s="324" t="s">
        <v>14738</v>
      </c>
      <c r="B3637" s="325"/>
      <c r="C3637" s="324" t="s">
        <v>14739</v>
      </c>
      <c r="D3637" s="327" t="s">
        <v>4</v>
      </c>
      <c r="E3637" s="329">
        <v>450.66</v>
      </c>
      <c r="F3637" s="329">
        <v>34.58</v>
      </c>
      <c r="G3637" s="329">
        <v>485.24</v>
      </c>
    </row>
    <row r="3638" spans="1:7" ht="25.5">
      <c r="A3638" s="330" t="s">
        <v>6290</v>
      </c>
      <c r="B3638" s="331" t="s">
        <v>6291</v>
      </c>
      <c r="C3638" s="330"/>
      <c r="D3638" s="332"/>
      <c r="E3638" s="333"/>
      <c r="F3638" s="333"/>
      <c r="G3638" s="333"/>
    </row>
    <row r="3639" spans="1:7" ht="25.5">
      <c r="A3639" s="324" t="s">
        <v>6292</v>
      </c>
      <c r="B3639" s="325"/>
      <c r="C3639" s="324" t="s">
        <v>6293</v>
      </c>
      <c r="D3639" s="327" t="s">
        <v>47</v>
      </c>
      <c r="E3639" s="329">
        <v>255.79</v>
      </c>
      <c r="F3639" s="329">
        <v>25.1</v>
      </c>
      <c r="G3639" s="329">
        <v>280.89</v>
      </c>
    </row>
    <row r="3640" spans="1:7" ht="25.5">
      <c r="A3640" s="324" t="s">
        <v>6294</v>
      </c>
      <c r="B3640" s="325"/>
      <c r="C3640" s="324" t="s">
        <v>6295</v>
      </c>
      <c r="D3640" s="327" t="s">
        <v>47</v>
      </c>
      <c r="E3640" s="329">
        <v>325.56</v>
      </c>
      <c r="F3640" s="329">
        <v>37.64</v>
      </c>
      <c r="G3640" s="329">
        <v>363.2</v>
      </c>
    </row>
    <row r="3641" spans="1:7" ht="25.5">
      <c r="A3641" s="324" t="s">
        <v>6296</v>
      </c>
      <c r="B3641" s="325"/>
      <c r="C3641" s="324" t="s">
        <v>6297</v>
      </c>
      <c r="D3641" s="327" t="s">
        <v>47</v>
      </c>
      <c r="E3641" s="329">
        <v>387.35</v>
      </c>
      <c r="F3641" s="329">
        <v>50.18</v>
      </c>
      <c r="G3641" s="329">
        <v>437.53</v>
      </c>
    </row>
    <row r="3642" spans="1:7" ht="25.5">
      <c r="A3642" s="324" t="s">
        <v>6298</v>
      </c>
      <c r="B3642" s="325"/>
      <c r="C3642" s="324" t="s">
        <v>6299</v>
      </c>
      <c r="D3642" s="327" t="s">
        <v>47</v>
      </c>
      <c r="E3642" s="329">
        <v>615.41</v>
      </c>
      <c r="F3642" s="329">
        <v>62.72</v>
      </c>
      <c r="G3642" s="329">
        <v>678.13</v>
      </c>
    </row>
    <row r="3643" spans="1:7" ht="25.5">
      <c r="A3643" s="324" t="s">
        <v>6300</v>
      </c>
      <c r="B3643" s="325"/>
      <c r="C3643" s="324" t="s">
        <v>6301</v>
      </c>
      <c r="D3643" s="327" t="s">
        <v>47</v>
      </c>
      <c r="E3643" s="329">
        <v>849.07</v>
      </c>
      <c r="F3643" s="329">
        <v>75.28</v>
      </c>
      <c r="G3643" s="329">
        <v>924.35</v>
      </c>
    </row>
    <row r="3644" spans="1:7" ht="25.5">
      <c r="A3644" s="324" t="s">
        <v>6302</v>
      </c>
      <c r="B3644" s="325"/>
      <c r="C3644" s="324" t="s">
        <v>6303</v>
      </c>
      <c r="D3644" s="327" t="s">
        <v>47</v>
      </c>
      <c r="E3644" s="329">
        <v>1675.39</v>
      </c>
      <c r="F3644" s="329">
        <v>125.46</v>
      </c>
      <c r="G3644" s="329">
        <v>1800.85</v>
      </c>
    </row>
    <row r="3645" spans="1:7" ht="25.5">
      <c r="A3645" s="330" t="s">
        <v>6304</v>
      </c>
      <c r="B3645" s="331" t="s">
        <v>6305</v>
      </c>
      <c r="C3645" s="330"/>
      <c r="D3645" s="332"/>
      <c r="E3645" s="333"/>
      <c r="F3645" s="333"/>
      <c r="G3645" s="333"/>
    </row>
    <row r="3646" spans="1:7">
      <c r="A3646" s="324" t="s">
        <v>6306</v>
      </c>
      <c r="B3646" s="325"/>
      <c r="C3646" s="324" t="s">
        <v>6307</v>
      </c>
      <c r="D3646" s="327" t="s">
        <v>4</v>
      </c>
      <c r="E3646" s="329">
        <v>610.35</v>
      </c>
      <c r="F3646" s="329">
        <v>15.33</v>
      </c>
      <c r="G3646" s="329">
        <v>625.67999999999995</v>
      </c>
    </row>
    <row r="3647" spans="1:7" ht="25.5">
      <c r="A3647" s="324" t="s">
        <v>6308</v>
      </c>
      <c r="B3647" s="325"/>
      <c r="C3647" s="324" t="s">
        <v>6309</v>
      </c>
      <c r="D3647" s="327" t="s">
        <v>4</v>
      </c>
      <c r="E3647" s="329">
        <v>216.3</v>
      </c>
      <c r="F3647" s="329">
        <v>19.18</v>
      </c>
      <c r="G3647" s="329">
        <v>235.48</v>
      </c>
    </row>
    <row r="3648" spans="1:7">
      <c r="A3648" s="334" t="s">
        <v>6310</v>
      </c>
      <c r="B3648" s="334" t="s">
        <v>6311</v>
      </c>
      <c r="C3648" s="335"/>
      <c r="D3648" s="336"/>
      <c r="E3648" s="337"/>
      <c r="F3648" s="337"/>
      <c r="G3648" s="337"/>
    </row>
    <row r="3649" spans="1:7">
      <c r="A3649" s="315" t="s">
        <v>6312</v>
      </c>
      <c r="B3649" s="315" t="s">
        <v>6313</v>
      </c>
      <c r="C3649" s="316"/>
      <c r="D3649" s="338"/>
      <c r="E3649" s="339"/>
      <c r="F3649" s="339"/>
      <c r="G3649" s="339"/>
    </row>
    <row r="3650" spans="1:7" ht="25.5">
      <c r="A3650" s="324" t="s">
        <v>6314</v>
      </c>
      <c r="B3650" s="325"/>
      <c r="C3650" s="324" t="s">
        <v>6315</v>
      </c>
      <c r="D3650" s="327" t="s">
        <v>4</v>
      </c>
      <c r="E3650" s="329">
        <v>537.53</v>
      </c>
      <c r="F3650" s="329">
        <v>134.19999999999999</v>
      </c>
      <c r="G3650" s="329">
        <v>671.73</v>
      </c>
    </row>
    <row r="3651" spans="1:7" ht="25.5">
      <c r="A3651" s="324" t="s">
        <v>6316</v>
      </c>
      <c r="B3651" s="325"/>
      <c r="C3651" s="324" t="s">
        <v>6317</v>
      </c>
      <c r="D3651" s="327" t="s">
        <v>4</v>
      </c>
      <c r="E3651" s="329">
        <v>204.88</v>
      </c>
      <c r="F3651" s="329">
        <v>134.19999999999999</v>
      </c>
      <c r="G3651" s="329">
        <v>339.08</v>
      </c>
    </row>
    <row r="3652" spans="1:7" ht="25.5">
      <c r="A3652" s="324" t="s">
        <v>6318</v>
      </c>
      <c r="B3652" s="325"/>
      <c r="C3652" s="324" t="s">
        <v>6319</v>
      </c>
      <c r="D3652" s="327" t="s">
        <v>47</v>
      </c>
      <c r="E3652" s="329">
        <v>14.74</v>
      </c>
      <c r="F3652" s="329">
        <v>3.83</v>
      </c>
      <c r="G3652" s="329">
        <v>18.57</v>
      </c>
    </row>
    <row r="3653" spans="1:7" ht="25.5">
      <c r="A3653" s="324" t="s">
        <v>6320</v>
      </c>
      <c r="B3653" s="325"/>
      <c r="C3653" s="324" t="s">
        <v>6321</v>
      </c>
      <c r="D3653" s="327" t="s">
        <v>4</v>
      </c>
      <c r="E3653" s="329">
        <v>78.040000000000006</v>
      </c>
      <c r="F3653" s="329">
        <v>11.5</v>
      </c>
      <c r="G3653" s="329">
        <v>89.54</v>
      </c>
    </row>
    <row r="3654" spans="1:7" ht="25.5">
      <c r="A3654" s="324" t="s">
        <v>6322</v>
      </c>
      <c r="B3654" s="325"/>
      <c r="C3654" s="324" t="s">
        <v>6323</v>
      </c>
      <c r="D3654" s="327" t="s">
        <v>47</v>
      </c>
      <c r="E3654" s="329">
        <v>21.94</v>
      </c>
      <c r="F3654" s="329">
        <v>3.83</v>
      </c>
      <c r="G3654" s="329">
        <v>25.77</v>
      </c>
    </row>
    <row r="3655" spans="1:7" ht="25.5">
      <c r="A3655" s="324" t="s">
        <v>6324</v>
      </c>
      <c r="B3655" s="325"/>
      <c r="C3655" s="324" t="s">
        <v>13836</v>
      </c>
      <c r="D3655" s="327" t="s">
        <v>4</v>
      </c>
      <c r="E3655" s="329">
        <v>139.81</v>
      </c>
      <c r="F3655" s="329">
        <v>3.83</v>
      </c>
      <c r="G3655" s="329">
        <v>143.63999999999999</v>
      </c>
    </row>
    <row r="3656" spans="1:7" ht="51">
      <c r="A3656" s="324" t="s">
        <v>6325</v>
      </c>
      <c r="B3656" s="325"/>
      <c r="C3656" s="324" t="s">
        <v>6326</v>
      </c>
      <c r="D3656" s="327" t="s">
        <v>4</v>
      </c>
      <c r="E3656" s="329">
        <v>2887.19</v>
      </c>
      <c r="F3656" s="329">
        <v>209.92</v>
      </c>
      <c r="G3656" s="329">
        <v>3097.11</v>
      </c>
    </row>
    <row r="3657" spans="1:7" ht="25.5">
      <c r="A3657" s="324" t="s">
        <v>6327</v>
      </c>
      <c r="B3657" s="325"/>
      <c r="C3657" s="324" t="s">
        <v>6328</v>
      </c>
      <c r="D3657" s="327" t="s">
        <v>4</v>
      </c>
      <c r="E3657" s="329">
        <v>34.64</v>
      </c>
      <c r="F3657" s="329">
        <v>3.83</v>
      </c>
      <c r="G3657" s="329">
        <v>38.47</v>
      </c>
    </row>
    <row r="3658" spans="1:7" ht="25.5">
      <c r="A3658" s="324" t="s">
        <v>6329</v>
      </c>
      <c r="B3658" s="325"/>
      <c r="C3658" s="324" t="s">
        <v>6330</v>
      </c>
      <c r="D3658" s="327" t="s">
        <v>4</v>
      </c>
      <c r="E3658" s="329">
        <v>46.74</v>
      </c>
      <c r="F3658" s="329">
        <v>3.83</v>
      </c>
      <c r="G3658" s="329">
        <v>50.57</v>
      </c>
    </row>
    <row r="3659" spans="1:7" ht="25.5">
      <c r="A3659" s="324" t="s">
        <v>6331</v>
      </c>
      <c r="B3659" s="325"/>
      <c r="C3659" s="324" t="s">
        <v>6332</v>
      </c>
      <c r="D3659" s="327" t="s">
        <v>4</v>
      </c>
      <c r="E3659" s="329">
        <v>1320.11</v>
      </c>
      <c r="F3659" s="329">
        <v>49.21</v>
      </c>
      <c r="G3659" s="329">
        <v>1369.32</v>
      </c>
    </row>
    <row r="3660" spans="1:7" ht="25.5">
      <c r="A3660" s="324" t="s">
        <v>6333</v>
      </c>
      <c r="B3660" s="325"/>
      <c r="C3660" s="324" t="s">
        <v>6334</v>
      </c>
      <c r="D3660" s="327" t="s">
        <v>4</v>
      </c>
      <c r="E3660" s="329">
        <v>56.69</v>
      </c>
      <c r="F3660" s="329">
        <v>3.83</v>
      </c>
      <c r="G3660" s="329">
        <v>60.52</v>
      </c>
    </row>
    <row r="3661" spans="1:7" ht="25.5">
      <c r="A3661" s="324" t="s">
        <v>6335</v>
      </c>
      <c r="B3661" s="325"/>
      <c r="C3661" s="324" t="s">
        <v>6336</v>
      </c>
      <c r="D3661" s="327" t="s">
        <v>4</v>
      </c>
      <c r="E3661" s="329">
        <v>40.43</v>
      </c>
      <c r="F3661" s="329">
        <v>3.83</v>
      </c>
      <c r="G3661" s="329">
        <v>44.26</v>
      </c>
    </row>
    <row r="3662" spans="1:7">
      <c r="A3662" s="324" t="s">
        <v>6337</v>
      </c>
      <c r="B3662" s="325"/>
      <c r="C3662" s="324" t="s">
        <v>6338</v>
      </c>
      <c r="D3662" s="327" t="s">
        <v>4</v>
      </c>
      <c r="E3662" s="329">
        <v>12.58</v>
      </c>
      <c r="F3662" s="329">
        <v>0.52</v>
      </c>
      <c r="G3662" s="329">
        <v>13.1</v>
      </c>
    </row>
    <row r="3663" spans="1:7" ht="25.5">
      <c r="A3663" s="324" t="s">
        <v>6339</v>
      </c>
      <c r="B3663" s="325"/>
      <c r="C3663" s="324" t="s">
        <v>6340</v>
      </c>
      <c r="D3663" s="327" t="s">
        <v>4</v>
      </c>
      <c r="E3663" s="329">
        <v>138.62</v>
      </c>
      <c r="F3663" s="329">
        <v>3.83</v>
      </c>
      <c r="G3663" s="329">
        <v>142.44999999999999</v>
      </c>
    </row>
    <row r="3664" spans="1:7" ht="25.5">
      <c r="A3664" s="324" t="s">
        <v>6341</v>
      </c>
      <c r="B3664" s="325"/>
      <c r="C3664" s="324" t="s">
        <v>6342</v>
      </c>
      <c r="D3664" s="327" t="s">
        <v>4</v>
      </c>
      <c r="E3664" s="329">
        <v>1277.04</v>
      </c>
      <c r="F3664" s="329">
        <v>199.37</v>
      </c>
      <c r="G3664" s="329">
        <v>1476.41</v>
      </c>
    </row>
    <row r="3665" spans="1:7" ht="25.5">
      <c r="A3665" s="324" t="s">
        <v>6343</v>
      </c>
      <c r="B3665" s="325"/>
      <c r="C3665" s="324" t="s">
        <v>6344</v>
      </c>
      <c r="D3665" s="327" t="s">
        <v>4</v>
      </c>
      <c r="E3665" s="329">
        <v>1543.95</v>
      </c>
      <c r="F3665" s="329">
        <v>199.37</v>
      </c>
      <c r="G3665" s="329">
        <v>1743.32</v>
      </c>
    </row>
    <row r="3666" spans="1:7" ht="25.5">
      <c r="A3666" s="324" t="s">
        <v>6345</v>
      </c>
      <c r="B3666" s="325"/>
      <c r="C3666" s="324" t="s">
        <v>6346</v>
      </c>
      <c r="D3666" s="327" t="s">
        <v>4</v>
      </c>
      <c r="E3666" s="329">
        <v>1552.32</v>
      </c>
      <c r="F3666" s="329">
        <v>605.41</v>
      </c>
      <c r="G3666" s="329">
        <v>2157.73</v>
      </c>
    </row>
    <row r="3667" spans="1:7">
      <c r="A3667" s="330" t="s">
        <v>6347</v>
      </c>
      <c r="B3667" s="331" t="s">
        <v>7406</v>
      </c>
      <c r="C3667" s="330"/>
      <c r="D3667" s="332"/>
      <c r="E3667" s="333"/>
      <c r="F3667" s="333"/>
      <c r="G3667" s="333"/>
    </row>
    <row r="3668" spans="1:7" ht="25.5">
      <c r="A3668" s="324" t="s">
        <v>6348</v>
      </c>
      <c r="B3668" s="325"/>
      <c r="C3668" s="324" t="s">
        <v>6349</v>
      </c>
      <c r="D3668" s="327" t="s">
        <v>4</v>
      </c>
      <c r="E3668" s="329">
        <v>20.309999999999999</v>
      </c>
      <c r="F3668" s="329">
        <v>13.49</v>
      </c>
      <c r="G3668" s="329">
        <v>33.799999999999997</v>
      </c>
    </row>
    <row r="3669" spans="1:7">
      <c r="A3669" s="324" t="s">
        <v>6350</v>
      </c>
      <c r="B3669" s="325"/>
      <c r="C3669" s="324" t="s">
        <v>6351</v>
      </c>
      <c r="D3669" s="327" t="s">
        <v>4</v>
      </c>
      <c r="E3669" s="329">
        <v>560.47</v>
      </c>
      <c r="F3669" s="329">
        <v>19.18</v>
      </c>
      <c r="G3669" s="329">
        <v>579.65</v>
      </c>
    </row>
    <row r="3670" spans="1:7" ht="25.5">
      <c r="A3670" s="324" t="s">
        <v>6352</v>
      </c>
      <c r="B3670" s="325"/>
      <c r="C3670" s="324" t="s">
        <v>14285</v>
      </c>
      <c r="D3670" s="327" t="s">
        <v>4</v>
      </c>
      <c r="E3670" s="329">
        <v>19.54</v>
      </c>
      <c r="F3670" s="329">
        <v>13.49</v>
      </c>
      <c r="G3670" s="329">
        <v>33.03</v>
      </c>
    </row>
    <row r="3671" spans="1:7" ht="38.25">
      <c r="A3671" s="324" t="s">
        <v>6353</v>
      </c>
      <c r="B3671" s="325"/>
      <c r="C3671" s="324" t="s">
        <v>14037</v>
      </c>
      <c r="D3671" s="327" t="s">
        <v>4</v>
      </c>
      <c r="E3671" s="329">
        <v>5371.9</v>
      </c>
      <c r="F3671" s="329">
        <v>115.02</v>
      </c>
      <c r="G3671" s="329">
        <v>5486.92</v>
      </c>
    </row>
    <row r="3672" spans="1:7">
      <c r="A3672" s="330" t="s">
        <v>6354</v>
      </c>
      <c r="B3672" s="331" t="s">
        <v>6355</v>
      </c>
      <c r="C3672" s="330"/>
      <c r="D3672" s="332"/>
      <c r="E3672" s="333"/>
      <c r="F3672" s="333"/>
      <c r="G3672" s="333"/>
    </row>
    <row r="3673" spans="1:7" ht="25.5">
      <c r="A3673" s="324" t="s">
        <v>6356</v>
      </c>
      <c r="B3673" s="325"/>
      <c r="C3673" s="324" t="s">
        <v>6357</v>
      </c>
      <c r="D3673" s="327" t="s">
        <v>4</v>
      </c>
      <c r="E3673" s="329">
        <v>443.05</v>
      </c>
      <c r="F3673" s="329">
        <v>38.340000000000003</v>
      </c>
      <c r="G3673" s="329">
        <v>481.39</v>
      </c>
    </row>
    <row r="3674" spans="1:7" ht="25.5">
      <c r="A3674" s="324" t="s">
        <v>6358</v>
      </c>
      <c r="B3674" s="325"/>
      <c r="C3674" s="324" t="s">
        <v>6359</v>
      </c>
      <c r="D3674" s="327" t="s">
        <v>4</v>
      </c>
      <c r="E3674" s="329">
        <v>222.3</v>
      </c>
      <c r="F3674" s="329">
        <v>30.67</v>
      </c>
      <c r="G3674" s="329">
        <v>252.97</v>
      </c>
    </row>
    <row r="3675" spans="1:7" ht="25.5">
      <c r="A3675" s="324" t="s">
        <v>6360</v>
      </c>
      <c r="B3675" s="325"/>
      <c r="C3675" s="324" t="s">
        <v>6361</v>
      </c>
      <c r="D3675" s="327" t="s">
        <v>4</v>
      </c>
      <c r="E3675" s="329">
        <v>15938.79</v>
      </c>
      <c r="F3675" s="329">
        <v>12.21</v>
      </c>
      <c r="G3675" s="329">
        <v>15951</v>
      </c>
    </row>
    <row r="3676" spans="1:7" ht="38.25">
      <c r="A3676" s="324" t="s">
        <v>6362</v>
      </c>
      <c r="B3676" s="325"/>
      <c r="C3676" s="324" t="s">
        <v>6363</v>
      </c>
      <c r="D3676" s="327" t="s">
        <v>4</v>
      </c>
      <c r="E3676" s="329">
        <v>198.16</v>
      </c>
      <c r="F3676" s="329">
        <v>19.18</v>
      </c>
      <c r="G3676" s="329">
        <v>217.34</v>
      </c>
    </row>
    <row r="3677" spans="1:7" ht="38.25">
      <c r="A3677" s="324" t="s">
        <v>6364</v>
      </c>
      <c r="B3677" s="325"/>
      <c r="C3677" s="324" t="s">
        <v>6365</v>
      </c>
      <c r="D3677" s="327" t="s">
        <v>4</v>
      </c>
      <c r="E3677" s="329">
        <v>94.74</v>
      </c>
      <c r="F3677" s="329">
        <v>19.18</v>
      </c>
      <c r="G3677" s="329">
        <v>113.92</v>
      </c>
    </row>
    <row r="3678" spans="1:7" ht="38.25">
      <c r="A3678" s="324" t="s">
        <v>6366</v>
      </c>
      <c r="B3678" s="325"/>
      <c r="C3678" s="324" t="s">
        <v>6367</v>
      </c>
      <c r="D3678" s="327" t="s">
        <v>4</v>
      </c>
      <c r="E3678" s="329">
        <v>196</v>
      </c>
      <c r="F3678" s="329">
        <v>11.5</v>
      </c>
      <c r="G3678" s="329">
        <v>207.5</v>
      </c>
    </row>
    <row r="3679" spans="1:7" ht="25.5">
      <c r="A3679" s="324" t="s">
        <v>6368</v>
      </c>
      <c r="B3679" s="325"/>
      <c r="C3679" s="324" t="s">
        <v>6369</v>
      </c>
      <c r="D3679" s="327" t="s">
        <v>4</v>
      </c>
      <c r="E3679" s="329">
        <v>50.26</v>
      </c>
      <c r="F3679" s="329">
        <v>11.5</v>
      </c>
      <c r="G3679" s="329">
        <v>61.76</v>
      </c>
    </row>
    <row r="3680" spans="1:7" ht="25.5">
      <c r="A3680" s="324" t="s">
        <v>6370</v>
      </c>
      <c r="B3680" s="325"/>
      <c r="C3680" s="324" t="s">
        <v>6371</v>
      </c>
      <c r="D3680" s="327" t="s">
        <v>4</v>
      </c>
      <c r="E3680" s="329">
        <v>148.55000000000001</v>
      </c>
      <c r="F3680" s="329">
        <v>11.5</v>
      </c>
      <c r="G3680" s="329">
        <v>160.05000000000001</v>
      </c>
    </row>
    <row r="3681" spans="1:7" ht="25.5">
      <c r="A3681" s="324" t="s">
        <v>7149</v>
      </c>
      <c r="B3681" s="325"/>
      <c r="C3681" s="324" t="s">
        <v>7150</v>
      </c>
      <c r="D3681" s="327" t="s">
        <v>4</v>
      </c>
      <c r="E3681" s="329">
        <v>346.43</v>
      </c>
      <c r="F3681" s="329">
        <v>11.5</v>
      </c>
      <c r="G3681" s="329">
        <v>357.93</v>
      </c>
    </row>
    <row r="3682" spans="1:7">
      <c r="A3682" s="324" t="s">
        <v>6372</v>
      </c>
      <c r="B3682" s="325"/>
      <c r="C3682" s="324" t="s">
        <v>6373</v>
      </c>
      <c r="D3682" s="327" t="s">
        <v>4</v>
      </c>
      <c r="E3682" s="329">
        <v>228.78</v>
      </c>
      <c r="F3682" s="329">
        <v>11.5</v>
      </c>
      <c r="G3682" s="329">
        <v>240.28</v>
      </c>
    </row>
    <row r="3683" spans="1:7" ht="38.25">
      <c r="A3683" s="324" t="s">
        <v>6374</v>
      </c>
      <c r="B3683" s="325"/>
      <c r="C3683" s="324" t="s">
        <v>6375</v>
      </c>
      <c r="D3683" s="327" t="s">
        <v>4</v>
      </c>
      <c r="E3683" s="329">
        <v>127.88</v>
      </c>
      <c r="F3683" s="329">
        <v>19.18</v>
      </c>
      <c r="G3683" s="329">
        <v>147.06</v>
      </c>
    </row>
    <row r="3684" spans="1:7" ht="25.5">
      <c r="A3684" s="324" t="s">
        <v>6376</v>
      </c>
      <c r="B3684" s="325"/>
      <c r="C3684" s="324" t="s">
        <v>6377</v>
      </c>
      <c r="D3684" s="327" t="s">
        <v>4</v>
      </c>
      <c r="E3684" s="329">
        <v>624.08000000000004</v>
      </c>
      <c r="F3684" s="329">
        <v>12.21</v>
      </c>
      <c r="G3684" s="329">
        <v>636.29</v>
      </c>
    </row>
    <row r="3685" spans="1:7" ht="38.25">
      <c r="A3685" s="324" t="s">
        <v>6378</v>
      </c>
      <c r="B3685" s="325"/>
      <c r="C3685" s="324" t="s">
        <v>6379</v>
      </c>
      <c r="D3685" s="327" t="s">
        <v>4</v>
      </c>
      <c r="E3685" s="329">
        <v>213.83</v>
      </c>
      <c r="F3685" s="329">
        <v>12.21</v>
      </c>
      <c r="G3685" s="329">
        <v>226.04</v>
      </c>
    </row>
    <row r="3686" spans="1:7" ht="38.25">
      <c r="A3686" s="324" t="s">
        <v>6380</v>
      </c>
      <c r="B3686" s="325"/>
      <c r="C3686" s="324" t="s">
        <v>6381</v>
      </c>
      <c r="D3686" s="327" t="s">
        <v>4</v>
      </c>
      <c r="E3686" s="329">
        <v>621.61</v>
      </c>
      <c r="F3686" s="329">
        <v>12.21</v>
      </c>
      <c r="G3686" s="329">
        <v>633.82000000000005</v>
      </c>
    </row>
    <row r="3687" spans="1:7">
      <c r="A3687" s="324" t="s">
        <v>6382</v>
      </c>
      <c r="B3687" s="325"/>
      <c r="C3687" s="324" t="s">
        <v>6383</v>
      </c>
      <c r="D3687" s="327" t="s">
        <v>4</v>
      </c>
      <c r="E3687" s="329">
        <v>43.84</v>
      </c>
      <c r="F3687" s="329">
        <v>11.5</v>
      </c>
      <c r="G3687" s="329">
        <v>55.34</v>
      </c>
    </row>
    <row r="3688" spans="1:7" ht="38.25">
      <c r="A3688" s="324" t="s">
        <v>6384</v>
      </c>
      <c r="B3688" s="325"/>
      <c r="C3688" s="324" t="s">
        <v>6385</v>
      </c>
      <c r="D3688" s="327" t="s">
        <v>4</v>
      </c>
      <c r="E3688" s="329">
        <v>541.01</v>
      </c>
      <c r="F3688" s="329">
        <v>12.21</v>
      </c>
      <c r="G3688" s="329">
        <v>553.22</v>
      </c>
    </row>
    <row r="3689" spans="1:7">
      <c r="A3689" s="324" t="s">
        <v>6386</v>
      </c>
      <c r="B3689" s="325"/>
      <c r="C3689" s="324" t="s">
        <v>6387</v>
      </c>
      <c r="D3689" s="327" t="s">
        <v>4</v>
      </c>
      <c r="E3689" s="329">
        <v>87.12</v>
      </c>
      <c r="F3689" s="329">
        <v>42.17</v>
      </c>
      <c r="G3689" s="329">
        <v>129.29</v>
      </c>
    </row>
    <row r="3690" spans="1:7" ht="25.5">
      <c r="A3690" s="324" t="s">
        <v>6388</v>
      </c>
      <c r="B3690" s="325"/>
      <c r="C3690" s="324" t="s">
        <v>6389</v>
      </c>
      <c r="D3690" s="327" t="s">
        <v>4</v>
      </c>
      <c r="E3690" s="329">
        <v>149.66999999999999</v>
      </c>
      <c r="F3690" s="329">
        <v>38.340000000000003</v>
      </c>
      <c r="G3690" s="329">
        <v>188.01</v>
      </c>
    </row>
    <row r="3691" spans="1:7" ht="25.5">
      <c r="A3691" s="324" t="s">
        <v>6390</v>
      </c>
      <c r="B3691" s="325"/>
      <c r="C3691" s="324" t="s">
        <v>6391</v>
      </c>
      <c r="D3691" s="327" t="s">
        <v>4</v>
      </c>
      <c r="E3691" s="329">
        <v>1279.8699999999999</v>
      </c>
      <c r="F3691" s="329">
        <v>11.5</v>
      </c>
      <c r="G3691" s="329">
        <v>1291.3699999999999</v>
      </c>
    </row>
    <row r="3692" spans="1:7">
      <c r="A3692" s="324" t="s">
        <v>6392</v>
      </c>
      <c r="B3692" s="325"/>
      <c r="C3692" s="324" t="s">
        <v>6393</v>
      </c>
      <c r="D3692" s="327" t="s">
        <v>4</v>
      </c>
      <c r="E3692" s="329">
        <v>123.21</v>
      </c>
      <c r="F3692" s="329">
        <v>11.5</v>
      </c>
      <c r="G3692" s="329">
        <v>134.71</v>
      </c>
    </row>
    <row r="3693" spans="1:7" ht="25.5">
      <c r="A3693" s="324" t="s">
        <v>6394</v>
      </c>
      <c r="B3693" s="325"/>
      <c r="C3693" s="324" t="s">
        <v>6395</v>
      </c>
      <c r="D3693" s="327" t="s">
        <v>4</v>
      </c>
      <c r="E3693" s="329">
        <v>287.27</v>
      </c>
      <c r="F3693" s="329">
        <v>19.18</v>
      </c>
      <c r="G3693" s="329">
        <v>306.45</v>
      </c>
    </row>
    <row r="3694" spans="1:7">
      <c r="A3694" s="324" t="s">
        <v>6396</v>
      </c>
      <c r="B3694" s="325"/>
      <c r="C3694" s="324" t="s">
        <v>6397</v>
      </c>
      <c r="D3694" s="327" t="s">
        <v>4</v>
      </c>
      <c r="E3694" s="329">
        <v>328.11</v>
      </c>
      <c r="F3694" s="329">
        <v>11.5</v>
      </c>
      <c r="G3694" s="329">
        <v>339.61</v>
      </c>
    </row>
    <row r="3695" spans="1:7">
      <c r="A3695" s="324" t="s">
        <v>14286</v>
      </c>
      <c r="B3695" s="325"/>
      <c r="C3695" s="324" t="s">
        <v>14287</v>
      </c>
      <c r="D3695" s="327" t="s">
        <v>4</v>
      </c>
      <c r="E3695" s="329">
        <v>221.18</v>
      </c>
      <c r="F3695" s="329">
        <v>9.59</v>
      </c>
      <c r="G3695" s="329">
        <v>230.77</v>
      </c>
    </row>
    <row r="3696" spans="1:7">
      <c r="A3696" s="324" t="s">
        <v>14288</v>
      </c>
      <c r="B3696" s="325"/>
      <c r="C3696" s="324" t="s">
        <v>14289</v>
      </c>
      <c r="D3696" s="327" t="s">
        <v>4</v>
      </c>
      <c r="E3696" s="329">
        <v>252.46</v>
      </c>
      <c r="F3696" s="329">
        <v>9.59</v>
      </c>
      <c r="G3696" s="329">
        <v>262.05</v>
      </c>
    </row>
    <row r="3697" spans="1:7" ht="25.5">
      <c r="A3697" s="330" t="s">
        <v>6398</v>
      </c>
      <c r="B3697" s="331" t="s">
        <v>6399</v>
      </c>
      <c r="C3697" s="330"/>
      <c r="D3697" s="332"/>
      <c r="E3697" s="333"/>
      <c r="F3697" s="333"/>
      <c r="G3697" s="333"/>
    </row>
    <row r="3698" spans="1:7" ht="25.5">
      <c r="A3698" s="324" t="s">
        <v>6400</v>
      </c>
      <c r="B3698" s="325"/>
      <c r="C3698" s="324" t="s">
        <v>6401</v>
      </c>
      <c r="D3698" s="327" t="s">
        <v>4</v>
      </c>
      <c r="E3698" s="329">
        <v>707.4</v>
      </c>
      <c r="F3698" s="329">
        <v>15.92</v>
      </c>
      <c r="G3698" s="329">
        <v>723.32</v>
      </c>
    </row>
    <row r="3699" spans="1:7" ht="25.5">
      <c r="A3699" s="324" t="s">
        <v>6402</v>
      </c>
      <c r="B3699" s="325"/>
      <c r="C3699" s="324" t="s">
        <v>6403</v>
      </c>
      <c r="D3699" s="327" t="s">
        <v>4</v>
      </c>
      <c r="E3699" s="329">
        <v>3288.98</v>
      </c>
      <c r="F3699" s="329">
        <v>15.92</v>
      </c>
      <c r="G3699" s="329">
        <v>3304.9</v>
      </c>
    </row>
    <row r="3700" spans="1:7" ht="25.5">
      <c r="A3700" s="324" t="s">
        <v>6404</v>
      </c>
      <c r="B3700" s="325"/>
      <c r="C3700" s="324" t="s">
        <v>6405</v>
      </c>
      <c r="D3700" s="327" t="s">
        <v>4</v>
      </c>
      <c r="E3700" s="329">
        <v>98.42</v>
      </c>
      <c r="F3700" s="329">
        <v>15.92</v>
      </c>
      <c r="G3700" s="329">
        <v>114.34</v>
      </c>
    </row>
    <row r="3701" spans="1:7" ht="25.5">
      <c r="A3701" s="324" t="s">
        <v>6406</v>
      </c>
      <c r="B3701" s="325"/>
      <c r="C3701" s="324" t="s">
        <v>6407</v>
      </c>
      <c r="D3701" s="327" t="s">
        <v>4</v>
      </c>
      <c r="E3701" s="329">
        <v>138.55000000000001</v>
      </c>
      <c r="F3701" s="329">
        <v>15.92</v>
      </c>
      <c r="G3701" s="329">
        <v>154.47</v>
      </c>
    </row>
    <row r="3702" spans="1:7" ht="25.5">
      <c r="A3702" s="324" t="s">
        <v>14038</v>
      </c>
      <c r="B3702" s="325"/>
      <c r="C3702" s="324" t="s">
        <v>14039</v>
      </c>
      <c r="D3702" s="327" t="s">
        <v>4</v>
      </c>
      <c r="E3702" s="329">
        <v>166.97</v>
      </c>
      <c r="F3702" s="329">
        <v>15.92</v>
      </c>
      <c r="G3702" s="329">
        <v>182.89</v>
      </c>
    </row>
    <row r="3703" spans="1:7" ht="25.5">
      <c r="A3703" s="324" t="s">
        <v>6408</v>
      </c>
      <c r="B3703" s="325"/>
      <c r="C3703" s="324" t="s">
        <v>6409</v>
      </c>
      <c r="D3703" s="327" t="s">
        <v>4</v>
      </c>
      <c r="E3703" s="329">
        <v>697.78</v>
      </c>
      <c r="F3703" s="329">
        <v>0</v>
      </c>
      <c r="G3703" s="329">
        <v>697.78</v>
      </c>
    </row>
    <row r="3704" spans="1:7" ht="25.5">
      <c r="A3704" s="324" t="s">
        <v>6410</v>
      </c>
      <c r="B3704" s="325"/>
      <c r="C3704" s="324" t="s">
        <v>6411</v>
      </c>
      <c r="D3704" s="327" t="s">
        <v>4</v>
      </c>
      <c r="E3704" s="329">
        <v>95.37</v>
      </c>
      <c r="F3704" s="329">
        <v>15.92</v>
      </c>
      <c r="G3704" s="329">
        <v>111.29</v>
      </c>
    </row>
    <row r="3705" spans="1:7" ht="25.5">
      <c r="A3705" s="324" t="s">
        <v>6412</v>
      </c>
      <c r="B3705" s="325"/>
      <c r="C3705" s="324" t="s">
        <v>6413</v>
      </c>
      <c r="D3705" s="327" t="s">
        <v>4</v>
      </c>
      <c r="E3705" s="329">
        <v>132.15</v>
      </c>
      <c r="F3705" s="329">
        <v>15.92</v>
      </c>
      <c r="G3705" s="329">
        <v>148.07</v>
      </c>
    </row>
    <row r="3706" spans="1:7" ht="25.5">
      <c r="A3706" s="324" t="s">
        <v>6414</v>
      </c>
      <c r="B3706" s="325"/>
      <c r="C3706" s="324" t="s">
        <v>6415</v>
      </c>
      <c r="D3706" s="327" t="s">
        <v>4</v>
      </c>
      <c r="E3706" s="329">
        <v>149.19999999999999</v>
      </c>
      <c r="F3706" s="329">
        <v>15.92</v>
      </c>
      <c r="G3706" s="329">
        <v>165.12</v>
      </c>
    </row>
    <row r="3707" spans="1:7" ht="25.5">
      <c r="A3707" s="324" t="s">
        <v>6416</v>
      </c>
      <c r="B3707" s="325"/>
      <c r="C3707" s="324" t="s">
        <v>6417</v>
      </c>
      <c r="D3707" s="327" t="s">
        <v>4</v>
      </c>
      <c r="E3707" s="329">
        <v>345.62</v>
      </c>
      <c r="F3707" s="329">
        <v>15.92</v>
      </c>
      <c r="G3707" s="329">
        <v>361.54</v>
      </c>
    </row>
    <row r="3708" spans="1:7">
      <c r="A3708" s="324" t="s">
        <v>6418</v>
      </c>
      <c r="B3708" s="325"/>
      <c r="C3708" s="324" t="s">
        <v>6419</v>
      </c>
      <c r="D3708" s="327" t="s">
        <v>4</v>
      </c>
      <c r="E3708" s="329">
        <v>142.58000000000001</v>
      </c>
      <c r="F3708" s="329">
        <v>1.56</v>
      </c>
      <c r="G3708" s="329">
        <v>144.13999999999999</v>
      </c>
    </row>
    <row r="3709" spans="1:7" ht="25.5">
      <c r="A3709" s="324" t="s">
        <v>6420</v>
      </c>
      <c r="B3709" s="325"/>
      <c r="C3709" s="324" t="s">
        <v>6421</v>
      </c>
      <c r="D3709" s="327" t="s">
        <v>4</v>
      </c>
      <c r="E3709" s="329">
        <v>250.86</v>
      </c>
      <c r="F3709" s="329">
        <v>1.56</v>
      </c>
      <c r="G3709" s="329">
        <v>252.42</v>
      </c>
    </row>
    <row r="3710" spans="1:7">
      <c r="A3710" s="330" t="s">
        <v>6422</v>
      </c>
      <c r="B3710" s="331" t="s">
        <v>6423</v>
      </c>
      <c r="C3710" s="330"/>
      <c r="D3710" s="332"/>
      <c r="E3710" s="333"/>
      <c r="F3710" s="333"/>
      <c r="G3710" s="333"/>
    </row>
    <row r="3711" spans="1:7">
      <c r="A3711" s="324" t="s">
        <v>6424</v>
      </c>
      <c r="B3711" s="325"/>
      <c r="C3711" s="324" t="s">
        <v>6425</v>
      </c>
      <c r="D3711" s="327" t="s">
        <v>683</v>
      </c>
      <c r="E3711" s="329">
        <v>2.66</v>
      </c>
      <c r="F3711" s="329">
        <v>0</v>
      </c>
      <c r="G3711" s="329">
        <v>2.66</v>
      </c>
    </row>
    <row r="3712" spans="1:7">
      <c r="A3712" s="324" t="s">
        <v>6426</v>
      </c>
      <c r="B3712" s="325"/>
      <c r="C3712" s="324" t="s">
        <v>6427</v>
      </c>
      <c r="D3712" s="327" t="s">
        <v>424</v>
      </c>
      <c r="E3712" s="329">
        <v>9.82</v>
      </c>
      <c r="F3712" s="329">
        <v>0</v>
      </c>
      <c r="G3712" s="329">
        <v>9.82</v>
      </c>
    </row>
    <row r="3713" spans="1:7">
      <c r="A3713" s="324" t="s">
        <v>6428</v>
      </c>
      <c r="B3713" s="325"/>
      <c r="C3713" s="324" t="s">
        <v>6429</v>
      </c>
      <c r="D3713" s="327" t="s">
        <v>424</v>
      </c>
      <c r="E3713" s="329">
        <v>8.84</v>
      </c>
      <c r="F3713" s="329">
        <v>0</v>
      </c>
      <c r="G3713" s="329">
        <v>8.84</v>
      </c>
    </row>
    <row r="3714" spans="1:7" ht="38.25">
      <c r="A3714" s="324" t="s">
        <v>6430</v>
      </c>
      <c r="B3714" s="325"/>
      <c r="C3714" s="324" t="s">
        <v>6431</v>
      </c>
      <c r="D3714" s="327" t="s">
        <v>4</v>
      </c>
      <c r="E3714" s="329">
        <v>37.840000000000003</v>
      </c>
      <c r="F3714" s="329">
        <v>0</v>
      </c>
      <c r="G3714" s="329">
        <v>37.840000000000003</v>
      </c>
    </row>
    <row r="3715" spans="1:7" ht="38.25">
      <c r="A3715" s="324" t="s">
        <v>6432</v>
      </c>
      <c r="B3715" s="325"/>
      <c r="C3715" s="324" t="s">
        <v>6433</v>
      </c>
      <c r="D3715" s="327" t="s">
        <v>4</v>
      </c>
      <c r="E3715" s="329">
        <v>18.87</v>
      </c>
      <c r="F3715" s="329">
        <v>0</v>
      </c>
      <c r="G3715" s="329">
        <v>18.87</v>
      </c>
    </row>
    <row r="3716" spans="1:7">
      <c r="A3716" s="324" t="s">
        <v>6434</v>
      </c>
      <c r="B3716" s="325"/>
      <c r="C3716" s="324" t="s">
        <v>6435</v>
      </c>
      <c r="D3716" s="327" t="s">
        <v>4</v>
      </c>
      <c r="E3716" s="329">
        <v>0.05</v>
      </c>
      <c r="F3716" s="329">
        <v>13.49</v>
      </c>
      <c r="G3716" s="329">
        <v>13.54</v>
      </c>
    </row>
    <row r="3717" spans="1:7">
      <c r="A3717" s="334" t="s">
        <v>6436</v>
      </c>
      <c r="B3717" s="334" t="s">
        <v>6437</v>
      </c>
      <c r="C3717" s="335"/>
      <c r="D3717" s="336"/>
      <c r="E3717" s="337"/>
      <c r="F3717" s="337"/>
      <c r="G3717" s="337"/>
    </row>
    <row r="3718" spans="1:7">
      <c r="A3718" s="315" t="s">
        <v>6438</v>
      </c>
      <c r="B3718" s="315" t="s">
        <v>6439</v>
      </c>
      <c r="C3718" s="316"/>
      <c r="D3718" s="338"/>
      <c r="E3718" s="339"/>
      <c r="F3718" s="339"/>
      <c r="G3718" s="339"/>
    </row>
    <row r="3719" spans="1:7" ht="25.5">
      <c r="A3719" s="324" t="s">
        <v>6440</v>
      </c>
      <c r="B3719" s="325"/>
      <c r="C3719" s="324" t="s">
        <v>6441</v>
      </c>
      <c r="D3719" s="327" t="s">
        <v>22</v>
      </c>
      <c r="E3719" s="329">
        <v>1.85</v>
      </c>
      <c r="F3719" s="329">
        <v>0.13</v>
      </c>
      <c r="G3719" s="329">
        <v>1.98</v>
      </c>
    </row>
    <row r="3720" spans="1:7" ht="38.25">
      <c r="A3720" s="324" t="s">
        <v>6442</v>
      </c>
      <c r="B3720" s="325"/>
      <c r="C3720" s="324" t="s">
        <v>14740</v>
      </c>
      <c r="D3720" s="327" t="s">
        <v>22</v>
      </c>
      <c r="E3720" s="329">
        <v>15.24</v>
      </c>
      <c r="F3720" s="329">
        <v>0.25</v>
      </c>
      <c r="G3720" s="329">
        <v>15.49</v>
      </c>
    </row>
    <row r="3721" spans="1:7" ht="25.5">
      <c r="A3721" s="324" t="s">
        <v>6443</v>
      </c>
      <c r="B3721" s="325"/>
      <c r="C3721" s="324" t="s">
        <v>6444</v>
      </c>
      <c r="D3721" s="327" t="s">
        <v>72</v>
      </c>
      <c r="E3721" s="329">
        <v>11.35</v>
      </c>
      <c r="F3721" s="329">
        <v>0.5</v>
      </c>
      <c r="G3721" s="329">
        <v>11.85</v>
      </c>
    </row>
    <row r="3722" spans="1:7">
      <c r="A3722" s="324" t="s">
        <v>6445</v>
      </c>
      <c r="B3722" s="325"/>
      <c r="C3722" s="324" t="s">
        <v>6446</v>
      </c>
      <c r="D3722" s="327" t="s">
        <v>72</v>
      </c>
      <c r="E3722" s="329">
        <v>165.5</v>
      </c>
      <c r="F3722" s="329">
        <v>23.4</v>
      </c>
      <c r="G3722" s="329">
        <v>188.9</v>
      </c>
    </row>
    <row r="3723" spans="1:7">
      <c r="A3723" s="324" t="s">
        <v>6447</v>
      </c>
      <c r="B3723" s="325"/>
      <c r="C3723" s="324" t="s">
        <v>6448</v>
      </c>
      <c r="D3723" s="327" t="s">
        <v>72</v>
      </c>
      <c r="E3723" s="329">
        <v>129.51</v>
      </c>
      <c r="F3723" s="329">
        <v>15.6</v>
      </c>
      <c r="G3723" s="329">
        <v>145.11000000000001</v>
      </c>
    </row>
    <row r="3724" spans="1:7">
      <c r="A3724" s="324" t="s">
        <v>6449</v>
      </c>
      <c r="B3724" s="325"/>
      <c r="C3724" s="324" t="s">
        <v>6450</v>
      </c>
      <c r="D3724" s="327" t="s">
        <v>72</v>
      </c>
      <c r="E3724" s="329">
        <v>114.85</v>
      </c>
      <c r="F3724" s="329">
        <v>2.4</v>
      </c>
      <c r="G3724" s="329">
        <v>117.25</v>
      </c>
    </row>
    <row r="3725" spans="1:7">
      <c r="A3725" s="324" t="s">
        <v>6451</v>
      </c>
      <c r="B3725" s="325"/>
      <c r="C3725" s="324" t="s">
        <v>6452</v>
      </c>
      <c r="D3725" s="327" t="s">
        <v>72</v>
      </c>
      <c r="E3725" s="329">
        <v>662.04</v>
      </c>
      <c r="F3725" s="329">
        <v>11.7</v>
      </c>
      <c r="G3725" s="329">
        <v>673.74</v>
      </c>
    </row>
    <row r="3726" spans="1:7" ht="25.5">
      <c r="A3726" s="324" t="s">
        <v>6453</v>
      </c>
      <c r="B3726" s="325"/>
      <c r="C3726" s="324" t="s">
        <v>6454</v>
      </c>
      <c r="D3726" s="327" t="s">
        <v>72</v>
      </c>
      <c r="E3726" s="329">
        <v>178.24</v>
      </c>
      <c r="F3726" s="329">
        <v>0</v>
      </c>
      <c r="G3726" s="329">
        <v>178.24</v>
      </c>
    </row>
    <row r="3727" spans="1:7" ht="38.25">
      <c r="A3727" s="324" t="s">
        <v>6455</v>
      </c>
      <c r="B3727" s="325"/>
      <c r="C3727" s="324" t="s">
        <v>6456</v>
      </c>
      <c r="D3727" s="327" t="s">
        <v>22</v>
      </c>
      <c r="E3727" s="329">
        <v>12.73</v>
      </c>
      <c r="F3727" s="329">
        <v>0.35</v>
      </c>
      <c r="G3727" s="329">
        <v>13.08</v>
      </c>
    </row>
    <row r="3728" spans="1:7">
      <c r="A3728" s="324" t="s">
        <v>6457</v>
      </c>
      <c r="B3728" s="325"/>
      <c r="C3728" s="324" t="s">
        <v>6458</v>
      </c>
      <c r="D3728" s="327" t="s">
        <v>22</v>
      </c>
      <c r="E3728" s="329">
        <v>0</v>
      </c>
      <c r="F3728" s="329">
        <v>0.63</v>
      </c>
      <c r="G3728" s="329">
        <v>0.63</v>
      </c>
    </row>
    <row r="3729" spans="1:7">
      <c r="A3729" s="330" t="s">
        <v>6459</v>
      </c>
      <c r="B3729" s="331" t="s">
        <v>6460</v>
      </c>
      <c r="C3729" s="330"/>
      <c r="D3729" s="332"/>
      <c r="E3729" s="333"/>
      <c r="F3729" s="333"/>
      <c r="G3729" s="333"/>
    </row>
    <row r="3730" spans="1:7" ht="25.5">
      <c r="A3730" s="324" t="s">
        <v>6461</v>
      </c>
      <c r="B3730" s="325"/>
      <c r="C3730" s="324" t="s">
        <v>6462</v>
      </c>
      <c r="D3730" s="327" t="s">
        <v>72</v>
      </c>
      <c r="E3730" s="329">
        <v>64.67</v>
      </c>
      <c r="F3730" s="329">
        <v>9.98</v>
      </c>
      <c r="G3730" s="329">
        <v>74.650000000000006</v>
      </c>
    </row>
    <row r="3731" spans="1:7">
      <c r="A3731" s="330" t="s">
        <v>6463</v>
      </c>
      <c r="B3731" s="331" t="s">
        <v>6464</v>
      </c>
      <c r="C3731" s="330"/>
      <c r="D3731" s="332"/>
      <c r="E3731" s="333"/>
      <c r="F3731" s="333"/>
      <c r="G3731" s="333"/>
    </row>
    <row r="3732" spans="1:7">
      <c r="A3732" s="324" t="s">
        <v>6465</v>
      </c>
      <c r="B3732" s="325"/>
      <c r="C3732" s="324" t="s">
        <v>14290</v>
      </c>
      <c r="D3732" s="327" t="s">
        <v>72</v>
      </c>
      <c r="E3732" s="329">
        <v>826.56</v>
      </c>
      <c r="F3732" s="329">
        <v>13</v>
      </c>
      <c r="G3732" s="329">
        <v>839.56</v>
      </c>
    </row>
    <row r="3733" spans="1:7" ht="25.5">
      <c r="A3733" s="324" t="s">
        <v>6466</v>
      </c>
      <c r="B3733" s="325"/>
      <c r="C3733" s="324" t="s">
        <v>6467</v>
      </c>
      <c r="D3733" s="327" t="s">
        <v>72</v>
      </c>
      <c r="E3733" s="329">
        <v>831.7</v>
      </c>
      <c r="F3733" s="329">
        <v>13</v>
      </c>
      <c r="G3733" s="329">
        <v>844.7</v>
      </c>
    </row>
    <row r="3734" spans="1:7" ht="25.5">
      <c r="A3734" s="324" t="s">
        <v>6468</v>
      </c>
      <c r="B3734" s="325"/>
      <c r="C3734" s="324" t="s">
        <v>6469</v>
      </c>
      <c r="D3734" s="327" t="s">
        <v>72</v>
      </c>
      <c r="E3734" s="329">
        <v>767.82</v>
      </c>
      <c r="F3734" s="329">
        <v>13</v>
      </c>
      <c r="G3734" s="329">
        <v>780.82</v>
      </c>
    </row>
    <row r="3735" spans="1:7">
      <c r="A3735" s="324" t="s">
        <v>6470</v>
      </c>
      <c r="B3735" s="325"/>
      <c r="C3735" s="324" t="s">
        <v>6471</v>
      </c>
      <c r="D3735" s="327" t="s">
        <v>22</v>
      </c>
      <c r="E3735" s="329">
        <v>5.23</v>
      </c>
      <c r="F3735" s="329">
        <v>7.0000000000000007E-2</v>
      </c>
      <c r="G3735" s="329">
        <v>5.3</v>
      </c>
    </row>
    <row r="3736" spans="1:7">
      <c r="A3736" s="324" t="s">
        <v>6472</v>
      </c>
      <c r="B3736" s="325"/>
      <c r="C3736" s="324" t="s">
        <v>6473</v>
      </c>
      <c r="D3736" s="327" t="s">
        <v>22</v>
      </c>
      <c r="E3736" s="329">
        <v>12.23</v>
      </c>
      <c r="F3736" s="329">
        <v>0.09</v>
      </c>
      <c r="G3736" s="329">
        <v>12.32</v>
      </c>
    </row>
    <row r="3737" spans="1:7">
      <c r="A3737" s="324" t="s">
        <v>6474</v>
      </c>
      <c r="B3737" s="325"/>
      <c r="C3737" s="324" t="s">
        <v>6475</v>
      </c>
      <c r="D3737" s="327" t="s">
        <v>72</v>
      </c>
      <c r="E3737" s="329">
        <v>728.17</v>
      </c>
      <c r="F3737" s="329">
        <v>13</v>
      </c>
      <c r="G3737" s="329">
        <v>741.17</v>
      </c>
    </row>
    <row r="3738" spans="1:7">
      <c r="A3738" s="324" t="s">
        <v>6476</v>
      </c>
      <c r="B3738" s="325"/>
      <c r="C3738" s="324" t="s">
        <v>6477</v>
      </c>
      <c r="D3738" s="327" t="s">
        <v>72</v>
      </c>
      <c r="E3738" s="329">
        <v>737.2</v>
      </c>
      <c r="F3738" s="329">
        <v>31.2</v>
      </c>
      <c r="G3738" s="329">
        <v>768.4</v>
      </c>
    </row>
    <row r="3739" spans="1:7" ht="25.5">
      <c r="A3739" s="330" t="s">
        <v>6478</v>
      </c>
      <c r="B3739" s="331" t="s">
        <v>6479</v>
      </c>
      <c r="C3739" s="330"/>
      <c r="D3739" s="332"/>
      <c r="E3739" s="333"/>
      <c r="F3739" s="333"/>
      <c r="G3739" s="333"/>
    </row>
    <row r="3740" spans="1:7">
      <c r="A3740" s="324" t="s">
        <v>6480</v>
      </c>
      <c r="B3740" s="325"/>
      <c r="C3740" s="324" t="s">
        <v>6481</v>
      </c>
      <c r="D3740" s="327" t="s">
        <v>22</v>
      </c>
      <c r="E3740" s="329">
        <v>162.1</v>
      </c>
      <c r="F3740" s="329">
        <v>19.95</v>
      </c>
      <c r="G3740" s="329">
        <v>182.05</v>
      </c>
    </row>
    <row r="3741" spans="1:7">
      <c r="A3741" s="324" t="s">
        <v>6482</v>
      </c>
      <c r="B3741" s="325"/>
      <c r="C3741" s="324" t="s">
        <v>6483</v>
      </c>
      <c r="D3741" s="327" t="s">
        <v>22</v>
      </c>
      <c r="E3741" s="329">
        <v>7.8</v>
      </c>
      <c r="F3741" s="329">
        <v>1.56</v>
      </c>
      <c r="G3741" s="329">
        <v>9.36</v>
      </c>
    </row>
    <row r="3742" spans="1:7" ht="25.5">
      <c r="A3742" s="324" t="s">
        <v>6484</v>
      </c>
      <c r="B3742" s="325"/>
      <c r="C3742" s="324" t="s">
        <v>6485</v>
      </c>
      <c r="D3742" s="327" t="s">
        <v>22</v>
      </c>
      <c r="E3742" s="329">
        <v>6.3</v>
      </c>
      <c r="F3742" s="329">
        <v>4.83</v>
      </c>
      <c r="G3742" s="329">
        <v>11.13</v>
      </c>
    </row>
    <row r="3743" spans="1:7" ht="25.5">
      <c r="A3743" s="324" t="s">
        <v>6486</v>
      </c>
      <c r="B3743" s="325"/>
      <c r="C3743" s="324" t="s">
        <v>6487</v>
      </c>
      <c r="D3743" s="327" t="s">
        <v>22</v>
      </c>
      <c r="E3743" s="329">
        <v>31.56</v>
      </c>
      <c r="F3743" s="329">
        <v>3.9</v>
      </c>
      <c r="G3743" s="329">
        <v>35.46</v>
      </c>
    </row>
    <row r="3744" spans="1:7" ht="51">
      <c r="A3744" s="324" t="s">
        <v>6488</v>
      </c>
      <c r="B3744" s="325"/>
      <c r="C3744" s="324" t="s">
        <v>14741</v>
      </c>
      <c r="D3744" s="327" t="s">
        <v>22</v>
      </c>
      <c r="E3744" s="329">
        <v>41.12</v>
      </c>
      <c r="F3744" s="329">
        <v>15.05</v>
      </c>
      <c r="G3744" s="329">
        <v>56.17</v>
      </c>
    </row>
    <row r="3745" spans="1:7" ht="51">
      <c r="A3745" s="324" t="s">
        <v>14742</v>
      </c>
      <c r="B3745" s="325"/>
      <c r="C3745" s="324" t="s">
        <v>14743</v>
      </c>
      <c r="D3745" s="327" t="s">
        <v>22</v>
      </c>
      <c r="E3745" s="329">
        <v>45.53</v>
      </c>
      <c r="F3745" s="329">
        <v>15.05</v>
      </c>
      <c r="G3745" s="329">
        <v>60.58</v>
      </c>
    </row>
    <row r="3746" spans="1:7" ht="38.25">
      <c r="A3746" s="324" t="s">
        <v>6489</v>
      </c>
      <c r="B3746" s="325"/>
      <c r="C3746" s="324" t="s">
        <v>6490</v>
      </c>
      <c r="D3746" s="327" t="s">
        <v>22</v>
      </c>
      <c r="E3746" s="329">
        <v>51.09</v>
      </c>
      <c r="F3746" s="329">
        <v>20.07</v>
      </c>
      <c r="G3746" s="329">
        <v>71.16</v>
      </c>
    </row>
    <row r="3747" spans="1:7" ht="25.5">
      <c r="A3747" s="324" t="s">
        <v>6491</v>
      </c>
      <c r="B3747" s="325"/>
      <c r="C3747" s="324" t="s">
        <v>6492</v>
      </c>
      <c r="D3747" s="327" t="s">
        <v>22</v>
      </c>
      <c r="E3747" s="329">
        <v>57.04</v>
      </c>
      <c r="F3747" s="329">
        <v>7.38</v>
      </c>
      <c r="G3747" s="329">
        <v>64.42</v>
      </c>
    </row>
    <row r="3748" spans="1:7" ht="25.5">
      <c r="A3748" s="324" t="s">
        <v>13837</v>
      </c>
      <c r="B3748" s="325"/>
      <c r="C3748" s="324" t="s">
        <v>13838</v>
      </c>
      <c r="D3748" s="327" t="s">
        <v>22</v>
      </c>
      <c r="E3748" s="329">
        <v>55.17</v>
      </c>
      <c r="F3748" s="329">
        <v>15.6</v>
      </c>
      <c r="G3748" s="329">
        <v>70.77</v>
      </c>
    </row>
    <row r="3749" spans="1:7">
      <c r="A3749" s="330" t="s">
        <v>6493</v>
      </c>
      <c r="B3749" s="331" t="s">
        <v>6494</v>
      </c>
      <c r="C3749" s="330"/>
      <c r="D3749" s="332"/>
      <c r="E3749" s="333"/>
      <c r="F3749" s="333"/>
      <c r="G3749" s="333"/>
    </row>
    <row r="3750" spans="1:7" ht="25.5">
      <c r="A3750" s="324" t="s">
        <v>6495</v>
      </c>
      <c r="B3750" s="325"/>
      <c r="C3750" s="324" t="s">
        <v>6496</v>
      </c>
      <c r="D3750" s="327" t="s">
        <v>47</v>
      </c>
      <c r="E3750" s="329">
        <v>31.01</v>
      </c>
      <c r="F3750" s="329">
        <v>9.41</v>
      </c>
      <c r="G3750" s="329">
        <v>40.42</v>
      </c>
    </row>
    <row r="3751" spans="1:7" ht="25.5">
      <c r="A3751" s="324" t="s">
        <v>6497</v>
      </c>
      <c r="B3751" s="325"/>
      <c r="C3751" s="324" t="s">
        <v>6498</v>
      </c>
      <c r="D3751" s="327" t="s">
        <v>47</v>
      </c>
      <c r="E3751" s="329">
        <v>28.87</v>
      </c>
      <c r="F3751" s="329">
        <v>9.41</v>
      </c>
      <c r="G3751" s="329">
        <v>38.28</v>
      </c>
    </row>
    <row r="3752" spans="1:7" ht="25.5">
      <c r="A3752" s="324" t="s">
        <v>6499</v>
      </c>
      <c r="B3752" s="325"/>
      <c r="C3752" s="324" t="s">
        <v>6500</v>
      </c>
      <c r="D3752" s="327" t="s">
        <v>72</v>
      </c>
      <c r="E3752" s="329">
        <v>295.47000000000003</v>
      </c>
      <c r="F3752" s="329">
        <v>33.909999999999997</v>
      </c>
      <c r="G3752" s="329">
        <v>329.38</v>
      </c>
    </row>
    <row r="3753" spans="1:7" ht="25.5">
      <c r="A3753" s="324" t="s">
        <v>6501</v>
      </c>
      <c r="B3753" s="325"/>
      <c r="C3753" s="324" t="s">
        <v>6502</v>
      </c>
      <c r="D3753" s="327" t="s">
        <v>72</v>
      </c>
      <c r="E3753" s="329">
        <v>305.91000000000003</v>
      </c>
      <c r="F3753" s="329">
        <v>33.909999999999997</v>
      </c>
      <c r="G3753" s="329">
        <v>339.82</v>
      </c>
    </row>
    <row r="3754" spans="1:7">
      <c r="A3754" s="324" t="s">
        <v>6503</v>
      </c>
      <c r="B3754" s="325"/>
      <c r="C3754" s="324" t="s">
        <v>6504</v>
      </c>
      <c r="D3754" s="327" t="s">
        <v>72</v>
      </c>
      <c r="E3754" s="329">
        <v>878.82</v>
      </c>
      <c r="F3754" s="329">
        <v>0</v>
      </c>
      <c r="G3754" s="329">
        <v>878.82</v>
      </c>
    </row>
    <row r="3755" spans="1:7" ht="25.5">
      <c r="A3755" s="324" t="s">
        <v>6505</v>
      </c>
      <c r="B3755" s="325"/>
      <c r="C3755" s="324" t="s">
        <v>6506</v>
      </c>
      <c r="D3755" s="327" t="s">
        <v>72</v>
      </c>
      <c r="E3755" s="329">
        <v>393.91</v>
      </c>
      <c r="F3755" s="329">
        <v>69.16</v>
      </c>
      <c r="G3755" s="329">
        <v>463.07</v>
      </c>
    </row>
    <row r="3756" spans="1:7" ht="25.5">
      <c r="A3756" s="324" t="s">
        <v>6507</v>
      </c>
      <c r="B3756" s="325"/>
      <c r="C3756" s="324" t="s">
        <v>6508</v>
      </c>
      <c r="D3756" s="327" t="s">
        <v>72</v>
      </c>
      <c r="E3756" s="329">
        <v>404.35</v>
      </c>
      <c r="F3756" s="329">
        <v>69.16</v>
      </c>
      <c r="G3756" s="329">
        <v>473.51</v>
      </c>
    </row>
    <row r="3757" spans="1:7" ht="25.5">
      <c r="A3757" s="330" t="s">
        <v>6509</v>
      </c>
      <c r="B3757" s="331" t="s">
        <v>6510</v>
      </c>
      <c r="C3757" s="330"/>
      <c r="D3757" s="332"/>
      <c r="E3757" s="333"/>
      <c r="F3757" s="333"/>
      <c r="G3757" s="333"/>
    </row>
    <row r="3758" spans="1:7">
      <c r="A3758" s="324" t="s">
        <v>6511</v>
      </c>
      <c r="B3758" s="325"/>
      <c r="C3758" s="324" t="s">
        <v>6512</v>
      </c>
      <c r="D3758" s="327" t="s">
        <v>22</v>
      </c>
      <c r="E3758" s="329">
        <v>171.97</v>
      </c>
      <c r="F3758" s="329">
        <v>0</v>
      </c>
      <c r="G3758" s="329">
        <v>171.97</v>
      </c>
    </row>
    <row r="3759" spans="1:7" ht="38.25">
      <c r="A3759" s="324" t="s">
        <v>6513</v>
      </c>
      <c r="B3759" s="325"/>
      <c r="C3759" s="324" t="s">
        <v>6514</v>
      </c>
      <c r="D3759" s="327" t="s">
        <v>22</v>
      </c>
      <c r="E3759" s="329">
        <v>56.02</v>
      </c>
      <c r="F3759" s="329">
        <v>8.81</v>
      </c>
      <c r="G3759" s="329">
        <v>64.83</v>
      </c>
    </row>
    <row r="3760" spans="1:7" ht="38.25">
      <c r="A3760" s="324" t="s">
        <v>6515</v>
      </c>
      <c r="B3760" s="325"/>
      <c r="C3760" s="324" t="s">
        <v>6516</v>
      </c>
      <c r="D3760" s="327" t="s">
        <v>22</v>
      </c>
      <c r="E3760" s="329">
        <v>56.04</v>
      </c>
      <c r="F3760" s="329">
        <v>8.81</v>
      </c>
      <c r="G3760" s="329">
        <v>64.849999999999994</v>
      </c>
    </row>
    <row r="3761" spans="1:7" ht="38.25">
      <c r="A3761" s="324" t="s">
        <v>6517</v>
      </c>
      <c r="B3761" s="325"/>
      <c r="C3761" s="324" t="s">
        <v>6518</v>
      </c>
      <c r="D3761" s="327" t="s">
        <v>22</v>
      </c>
      <c r="E3761" s="329">
        <v>2.5499999999999998</v>
      </c>
      <c r="F3761" s="329">
        <v>7.86</v>
      </c>
      <c r="G3761" s="329">
        <v>10.41</v>
      </c>
    </row>
    <row r="3762" spans="1:7" ht="38.25">
      <c r="A3762" s="324" t="s">
        <v>7407</v>
      </c>
      <c r="B3762" s="325"/>
      <c r="C3762" s="324" t="s">
        <v>7408</v>
      </c>
      <c r="D3762" s="327" t="s">
        <v>22</v>
      </c>
      <c r="E3762" s="329">
        <v>1.17</v>
      </c>
      <c r="F3762" s="329">
        <v>7.86</v>
      </c>
      <c r="G3762" s="329">
        <v>9.0299999999999994</v>
      </c>
    </row>
    <row r="3763" spans="1:7" ht="38.25">
      <c r="A3763" s="324" t="s">
        <v>6519</v>
      </c>
      <c r="B3763" s="325"/>
      <c r="C3763" s="324" t="s">
        <v>6520</v>
      </c>
      <c r="D3763" s="327" t="s">
        <v>22</v>
      </c>
      <c r="E3763" s="329">
        <v>69.37</v>
      </c>
      <c r="F3763" s="329">
        <v>22.31</v>
      </c>
      <c r="G3763" s="329">
        <v>91.68</v>
      </c>
    </row>
    <row r="3764" spans="1:7">
      <c r="A3764" s="330" t="s">
        <v>6521</v>
      </c>
      <c r="B3764" s="331" t="s">
        <v>6522</v>
      </c>
      <c r="C3764" s="330"/>
      <c r="D3764" s="332"/>
      <c r="E3764" s="333"/>
      <c r="F3764" s="333"/>
      <c r="G3764" s="333"/>
    </row>
    <row r="3765" spans="1:7">
      <c r="A3765" s="324" t="s">
        <v>6523</v>
      </c>
      <c r="B3765" s="325"/>
      <c r="C3765" s="324" t="s">
        <v>6524</v>
      </c>
      <c r="D3765" s="327" t="s">
        <v>47</v>
      </c>
      <c r="E3765" s="329">
        <v>62.02</v>
      </c>
      <c r="F3765" s="329">
        <v>10.77</v>
      </c>
      <c r="G3765" s="329">
        <v>72.790000000000006</v>
      </c>
    </row>
    <row r="3766" spans="1:7" ht="25.5">
      <c r="A3766" s="324" t="s">
        <v>6525</v>
      </c>
      <c r="B3766" s="325"/>
      <c r="C3766" s="324" t="s">
        <v>6526</v>
      </c>
      <c r="D3766" s="327" t="s">
        <v>47</v>
      </c>
      <c r="E3766" s="329">
        <v>6</v>
      </c>
      <c r="F3766" s="329">
        <v>9.41</v>
      </c>
      <c r="G3766" s="329">
        <v>15.41</v>
      </c>
    </row>
    <row r="3767" spans="1:7" ht="25.5">
      <c r="A3767" s="324" t="s">
        <v>6527</v>
      </c>
      <c r="B3767" s="325"/>
      <c r="C3767" s="324" t="s">
        <v>6528</v>
      </c>
      <c r="D3767" s="327" t="s">
        <v>22</v>
      </c>
      <c r="E3767" s="329">
        <v>8.65</v>
      </c>
      <c r="F3767" s="329">
        <v>19.95</v>
      </c>
      <c r="G3767" s="329">
        <v>28.6</v>
      </c>
    </row>
    <row r="3768" spans="1:7" ht="38.25">
      <c r="A3768" s="324" t="s">
        <v>6529</v>
      </c>
      <c r="B3768" s="325"/>
      <c r="C3768" s="324" t="s">
        <v>6530</v>
      </c>
      <c r="D3768" s="327" t="s">
        <v>22</v>
      </c>
      <c r="E3768" s="329">
        <v>5.69</v>
      </c>
      <c r="F3768" s="329">
        <v>12.32</v>
      </c>
      <c r="G3768" s="329">
        <v>18.010000000000002</v>
      </c>
    </row>
    <row r="3769" spans="1:7" ht="38.25">
      <c r="A3769" s="324" t="s">
        <v>6531</v>
      </c>
      <c r="B3769" s="325"/>
      <c r="C3769" s="324" t="s">
        <v>6532</v>
      </c>
      <c r="D3769" s="327" t="s">
        <v>22</v>
      </c>
      <c r="E3769" s="329">
        <v>5.77</v>
      </c>
      <c r="F3769" s="329">
        <v>14.27</v>
      </c>
      <c r="G3769" s="329">
        <v>20.04</v>
      </c>
    </row>
    <row r="3770" spans="1:7" ht="38.25">
      <c r="A3770" s="324" t="s">
        <v>6533</v>
      </c>
      <c r="B3770" s="325"/>
      <c r="C3770" s="324" t="s">
        <v>6534</v>
      </c>
      <c r="D3770" s="327" t="s">
        <v>22</v>
      </c>
      <c r="E3770" s="329">
        <v>5.89</v>
      </c>
      <c r="F3770" s="329">
        <v>17.14</v>
      </c>
      <c r="G3770" s="329">
        <v>23.03</v>
      </c>
    </row>
    <row r="3771" spans="1:7">
      <c r="A3771" s="334" t="s">
        <v>6535</v>
      </c>
      <c r="B3771" s="334" t="s">
        <v>6536</v>
      </c>
      <c r="C3771" s="335"/>
      <c r="D3771" s="336"/>
      <c r="E3771" s="337"/>
      <c r="F3771" s="337"/>
      <c r="G3771" s="337"/>
    </row>
    <row r="3772" spans="1:7">
      <c r="A3772" s="315" t="s">
        <v>6537</v>
      </c>
      <c r="B3772" s="315" t="s">
        <v>6538</v>
      </c>
      <c r="C3772" s="316"/>
      <c r="D3772" s="338"/>
      <c r="E3772" s="339"/>
      <c r="F3772" s="339"/>
      <c r="G3772" s="339"/>
    </row>
    <row r="3773" spans="1:7">
      <c r="A3773" s="324" t="s">
        <v>6539</v>
      </c>
      <c r="B3773" s="325"/>
      <c r="C3773" s="324" t="s">
        <v>6540</v>
      </c>
      <c r="D3773" s="327" t="s">
        <v>22</v>
      </c>
      <c r="E3773" s="329">
        <v>0</v>
      </c>
      <c r="F3773" s="329">
        <v>10.92</v>
      </c>
      <c r="G3773" s="329">
        <v>10.92</v>
      </c>
    </row>
    <row r="3774" spans="1:7">
      <c r="A3774" s="324" t="s">
        <v>6541</v>
      </c>
      <c r="B3774" s="325"/>
      <c r="C3774" s="324" t="s">
        <v>6542</v>
      </c>
      <c r="D3774" s="327" t="s">
        <v>22</v>
      </c>
      <c r="E3774" s="329">
        <v>1.77</v>
      </c>
      <c r="F3774" s="329">
        <v>4.53</v>
      </c>
      <c r="G3774" s="329">
        <v>6.3</v>
      </c>
    </row>
    <row r="3775" spans="1:7" ht="25.5">
      <c r="A3775" s="324" t="s">
        <v>6543</v>
      </c>
      <c r="B3775" s="325"/>
      <c r="C3775" s="324" t="s">
        <v>6544</v>
      </c>
      <c r="D3775" s="327" t="s">
        <v>22</v>
      </c>
      <c r="E3775" s="329">
        <v>0.47</v>
      </c>
      <c r="F3775" s="329">
        <v>3.12</v>
      </c>
      <c r="G3775" s="329">
        <v>3.59</v>
      </c>
    </row>
    <row r="3776" spans="1:7" ht="25.5">
      <c r="A3776" s="324" t="s">
        <v>6545</v>
      </c>
      <c r="B3776" s="325"/>
      <c r="C3776" s="324" t="s">
        <v>6546</v>
      </c>
      <c r="D3776" s="327" t="s">
        <v>4</v>
      </c>
      <c r="E3776" s="329">
        <v>0</v>
      </c>
      <c r="F3776" s="329">
        <v>12.48</v>
      </c>
      <c r="G3776" s="329">
        <v>12.48</v>
      </c>
    </row>
    <row r="3777" spans="1:7">
      <c r="A3777" s="324" t="s">
        <v>6547</v>
      </c>
      <c r="B3777" s="325"/>
      <c r="C3777" s="324" t="s">
        <v>6548</v>
      </c>
      <c r="D3777" s="327" t="s">
        <v>22</v>
      </c>
      <c r="E3777" s="329">
        <v>0</v>
      </c>
      <c r="F3777" s="329">
        <v>11.7</v>
      </c>
      <c r="G3777" s="329">
        <v>11.7</v>
      </c>
    </row>
    <row r="3778" spans="1:7" ht="38.25">
      <c r="A3778" s="324" t="s">
        <v>6549</v>
      </c>
      <c r="B3778" s="325"/>
      <c r="C3778" s="324" t="s">
        <v>6550</v>
      </c>
      <c r="D3778" s="327" t="s">
        <v>22</v>
      </c>
      <c r="E3778" s="329">
        <v>4.7</v>
      </c>
      <c r="F3778" s="329">
        <v>4.53</v>
      </c>
      <c r="G3778" s="329">
        <v>9.23</v>
      </c>
    </row>
    <row r="3779" spans="1:7">
      <c r="A3779" s="324" t="s">
        <v>6551</v>
      </c>
      <c r="B3779" s="325"/>
      <c r="C3779" s="324" t="s">
        <v>6552</v>
      </c>
      <c r="D3779" s="327" t="s">
        <v>22</v>
      </c>
      <c r="E3779" s="329">
        <v>4.9800000000000004</v>
      </c>
      <c r="F3779" s="329">
        <v>0</v>
      </c>
      <c r="G3779" s="329">
        <v>4.9800000000000004</v>
      </c>
    </row>
    <row r="3780" spans="1:7">
      <c r="A3780" s="330" t="s">
        <v>6553</v>
      </c>
      <c r="B3780" s="331" t="s">
        <v>6554</v>
      </c>
      <c r="C3780" s="330"/>
      <c r="D3780" s="332"/>
      <c r="E3780" s="333"/>
      <c r="F3780" s="333"/>
      <c r="G3780" s="333"/>
    </row>
    <row r="3781" spans="1:7">
      <c r="A3781" s="324" t="s">
        <v>6555</v>
      </c>
      <c r="B3781" s="325"/>
      <c r="C3781" s="324" t="s">
        <v>6556</v>
      </c>
      <c r="D3781" s="327" t="s">
        <v>4</v>
      </c>
      <c r="E3781" s="329">
        <v>0</v>
      </c>
      <c r="F3781" s="329">
        <v>4.68</v>
      </c>
      <c r="G3781" s="329">
        <v>4.68</v>
      </c>
    </row>
    <row r="3782" spans="1:7">
      <c r="A3782" s="324" t="s">
        <v>6557</v>
      </c>
      <c r="B3782" s="325"/>
      <c r="C3782" s="324" t="s">
        <v>6558</v>
      </c>
      <c r="D3782" s="327" t="s">
        <v>72</v>
      </c>
      <c r="E3782" s="329">
        <v>149.38999999999999</v>
      </c>
      <c r="F3782" s="329">
        <v>0</v>
      </c>
      <c r="G3782" s="329">
        <v>149.38999999999999</v>
      </c>
    </row>
    <row r="3783" spans="1:7">
      <c r="A3783" s="324" t="s">
        <v>6559</v>
      </c>
      <c r="B3783" s="325"/>
      <c r="C3783" s="324" t="s">
        <v>6560</v>
      </c>
      <c r="D3783" s="327" t="s">
        <v>4</v>
      </c>
      <c r="E3783" s="329">
        <v>0</v>
      </c>
      <c r="F3783" s="329">
        <v>17.3</v>
      </c>
      <c r="G3783" s="329">
        <v>17.3</v>
      </c>
    </row>
    <row r="3784" spans="1:7" ht="25.5">
      <c r="A3784" s="324" t="s">
        <v>6561</v>
      </c>
      <c r="B3784" s="325"/>
      <c r="C3784" s="324" t="s">
        <v>6562</v>
      </c>
      <c r="D3784" s="327" t="s">
        <v>47</v>
      </c>
      <c r="E3784" s="329">
        <v>0</v>
      </c>
      <c r="F3784" s="329">
        <v>8.64</v>
      </c>
      <c r="G3784" s="329">
        <v>8.64</v>
      </c>
    </row>
    <row r="3785" spans="1:7" ht="25.5">
      <c r="A3785" s="324" t="s">
        <v>6563</v>
      </c>
      <c r="B3785" s="325"/>
      <c r="C3785" s="324" t="s">
        <v>6564</v>
      </c>
      <c r="D3785" s="327" t="s">
        <v>47</v>
      </c>
      <c r="E3785" s="329">
        <v>0</v>
      </c>
      <c r="F3785" s="329">
        <v>9.23</v>
      </c>
      <c r="G3785" s="329">
        <v>9.23</v>
      </c>
    </row>
    <row r="3786" spans="1:7" ht="25.5">
      <c r="A3786" s="330" t="s">
        <v>6565</v>
      </c>
      <c r="B3786" s="331" t="s">
        <v>6566</v>
      </c>
      <c r="C3786" s="330"/>
      <c r="D3786" s="332"/>
      <c r="E3786" s="333"/>
      <c r="F3786" s="333"/>
      <c r="G3786" s="333"/>
    </row>
    <row r="3787" spans="1:7">
      <c r="A3787" s="324" t="s">
        <v>6567</v>
      </c>
      <c r="B3787" s="325"/>
      <c r="C3787" s="324" t="s">
        <v>6568</v>
      </c>
      <c r="D3787" s="327" t="s">
        <v>266</v>
      </c>
      <c r="E3787" s="329">
        <v>51.08</v>
      </c>
      <c r="F3787" s="329">
        <v>0</v>
      </c>
      <c r="G3787" s="329">
        <v>51.08</v>
      </c>
    </row>
    <row r="3788" spans="1:7">
      <c r="A3788" s="334" t="s">
        <v>6569</v>
      </c>
      <c r="B3788" s="334" t="s">
        <v>6570</v>
      </c>
      <c r="C3788" s="335"/>
      <c r="D3788" s="336"/>
      <c r="E3788" s="337"/>
      <c r="F3788" s="337"/>
      <c r="G3788" s="337"/>
    </row>
    <row r="3789" spans="1:7">
      <c r="A3789" s="315" t="s">
        <v>6571</v>
      </c>
      <c r="B3789" s="315" t="s">
        <v>6572</v>
      </c>
      <c r="C3789" s="316"/>
      <c r="D3789" s="338"/>
      <c r="E3789" s="339"/>
      <c r="F3789" s="339"/>
      <c r="G3789" s="339"/>
    </row>
    <row r="3790" spans="1:7" ht="38.25">
      <c r="A3790" s="324" t="s">
        <v>6573</v>
      </c>
      <c r="B3790" s="325"/>
      <c r="C3790" s="324" t="s">
        <v>6574</v>
      </c>
      <c r="D3790" s="327" t="s">
        <v>197</v>
      </c>
      <c r="E3790" s="329">
        <v>71295</v>
      </c>
      <c r="F3790" s="329">
        <v>0</v>
      </c>
      <c r="G3790" s="329">
        <v>71295</v>
      </c>
    </row>
    <row r="3791" spans="1:7" ht="38.25">
      <c r="A3791" s="324" t="s">
        <v>6575</v>
      </c>
      <c r="B3791" s="325"/>
      <c r="C3791" s="324" t="s">
        <v>6576</v>
      </c>
      <c r="D3791" s="327" t="s">
        <v>197</v>
      </c>
      <c r="E3791" s="329">
        <v>75660</v>
      </c>
      <c r="F3791" s="329">
        <v>0</v>
      </c>
      <c r="G3791" s="329">
        <v>75660</v>
      </c>
    </row>
    <row r="3792" spans="1:7" ht="38.25">
      <c r="A3792" s="324" t="s">
        <v>6577</v>
      </c>
      <c r="B3792" s="325"/>
      <c r="C3792" s="324" t="s">
        <v>6578</v>
      </c>
      <c r="D3792" s="327" t="s">
        <v>197</v>
      </c>
      <c r="E3792" s="329">
        <v>81480</v>
      </c>
      <c r="F3792" s="329">
        <v>0</v>
      </c>
      <c r="G3792" s="329">
        <v>81480</v>
      </c>
    </row>
    <row r="3793" spans="1:7" ht="38.25">
      <c r="A3793" s="324" t="s">
        <v>6579</v>
      </c>
      <c r="B3793" s="325"/>
      <c r="C3793" s="324" t="s">
        <v>6580</v>
      </c>
      <c r="D3793" s="327" t="s">
        <v>197</v>
      </c>
      <c r="E3793" s="329">
        <v>85360</v>
      </c>
      <c r="F3793" s="329">
        <v>0</v>
      </c>
      <c r="G3793" s="329">
        <v>85360</v>
      </c>
    </row>
    <row r="3794" spans="1:7" ht="38.25">
      <c r="A3794" s="324" t="s">
        <v>6581</v>
      </c>
      <c r="B3794" s="325"/>
      <c r="C3794" s="324" t="s">
        <v>6582</v>
      </c>
      <c r="D3794" s="327" t="s">
        <v>197</v>
      </c>
      <c r="E3794" s="329">
        <v>80510</v>
      </c>
      <c r="F3794" s="329">
        <v>0</v>
      </c>
      <c r="G3794" s="329">
        <v>80510</v>
      </c>
    </row>
    <row r="3795" spans="1:7" ht="25.5">
      <c r="A3795" s="324" t="s">
        <v>6583</v>
      </c>
      <c r="B3795" s="325"/>
      <c r="C3795" s="324" t="s">
        <v>6584</v>
      </c>
      <c r="D3795" s="327" t="s">
        <v>22</v>
      </c>
      <c r="E3795" s="329">
        <v>465.72</v>
      </c>
      <c r="F3795" s="329">
        <v>0</v>
      </c>
      <c r="G3795" s="329">
        <v>465.72</v>
      </c>
    </row>
    <row r="3796" spans="1:7" ht="25.5">
      <c r="A3796" s="330" t="s">
        <v>6585</v>
      </c>
      <c r="B3796" s="331" t="s">
        <v>6586</v>
      </c>
      <c r="C3796" s="330"/>
      <c r="D3796" s="332"/>
      <c r="E3796" s="333"/>
      <c r="F3796" s="333"/>
      <c r="G3796" s="333"/>
    </row>
    <row r="3797" spans="1:7" ht="38.25">
      <c r="A3797" s="324" t="s">
        <v>6587</v>
      </c>
      <c r="B3797" s="325"/>
      <c r="C3797" s="324" t="s">
        <v>6588</v>
      </c>
      <c r="D3797" s="327" t="s">
        <v>4</v>
      </c>
      <c r="E3797" s="329">
        <v>275365.82</v>
      </c>
      <c r="F3797" s="329">
        <v>23839.7</v>
      </c>
      <c r="G3797" s="329">
        <v>299205.52</v>
      </c>
    </row>
    <row r="3798" spans="1:7" ht="38.25">
      <c r="A3798" s="324" t="s">
        <v>13839</v>
      </c>
      <c r="B3798" s="325"/>
      <c r="C3798" s="324" t="s">
        <v>13840</v>
      </c>
      <c r="D3798" s="327" t="s">
        <v>4</v>
      </c>
      <c r="E3798" s="329">
        <v>265254.01</v>
      </c>
      <c r="F3798" s="329">
        <v>25394.92</v>
      </c>
      <c r="G3798" s="329">
        <v>290648.93</v>
      </c>
    </row>
    <row r="3799" spans="1:7" ht="38.25">
      <c r="A3799" s="324" t="s">
        <v>6589</v>
      </c>
      <c r="B3799" s="325"/>
      <c r="C3799" s="324" t="s">
        <v>6590</v>
      </c>
      <c r="D3799" s="327" t="s">
        <v>4</v>
      </c>
      <c r="E3799" s="329">
        <v>446001.01</v>
      </c>
      <c r="F3799" s="329">
        <v>23088.5</v>
      </c>
      <c r="G3799" s="329">
        <v>469089.51</v>
      </c>
    </row>
    <row r="3800" spans="1:7" ht="38.25">
      <c r="A3800" s="324" t="s">
        <v>14291</v>
      </c>
      <c r="B3800" s="325"/>
      <c r="C3800" s="324" t="s">
        <v>14292</v>
      </c>
      <c r="D3800" s="327" t="s">
        <v>4</v>
      </c>
      <c r="E3800" s="329">
        <v>206232.26</v>
      </c>
      <c r="F3800" s="329">
        <v>19071.759999999998</v>
      </c>
      <c r="G3800" s="329">
        <v>225304.02</v>
      </c>
    </row>
    <row r="3801" spans="1:7" ht="38.25">
      <c r="A3801" s="324" t="s">
        <v>6591</v>
      </c>
      <c r="B3801" s="325"/>
      <c r="C3801" s="324" t="s">
        <v>6592</v>
      </c>
      <c r="D3801" s="327" t="s">
        <v>4</v>
      </c>
      <c r="E3801" s="329">
        <v>14622.5</v>
      </c>
      <c r="F3801" s="329">
        <v>2820.9</v>
      </c>
      <c r="G3801" s="329">
        <v>17443.400000000001</v>
      </c>
    </row>
    <row r="3802" spans="1:7" ht="38.25">
      <c r="A3802" s="324" t="s">
        <v>6593</v>
      </c>
      <c r="B3802" s="325"/>
      <c r="C3802" s="324" t="s">
        <v>6594</v>
      </c>
      <c r="D3802" s="327" t="s">
        <v>4</v>
      </c>
      <c r="E3802" s="329">
        <v>40331.980000000003</v>
      </c>
      <c r="F3802" s="329">
        <v>6162.96</v>
      </c>
      <c r="G3802" s="329">
        <v>46494.94</v>
      </c>
    </row>
    <row r="3803" spans="1:7" ht="38.25">
      <c r="A3803" s="324" t="s">
        <v>6595</v>
      </c>
      <c r="B3803" s="325"/>
      <c r="C3803" s="324" t="s">
        <v>6596</v>
      </c>
      <c r="D3803" s="327" t="s">
        <v>4</v>
      </c>
      <c r="E3803" s="329">
        <v>36767.85</v>
      </c>
      <c r="F3803" s="329">
        <v>7519.8</v>
      </c>
      <c r="G3803" s="329">
        <v>44287.65</v>
      </c>
    </row>
    <row r="3804" spans="1:7" ht="51">
      <c r="A3804" s="324" t="s">
        <v>6597</v>
      </c>
      <c r="B3804" s="325"/>
      <c r="C3804" s="324" t="s">
        <v>6598</v>
      </c>
      <c r="D3804" s="327" t="s">
        <v>4</v>
      </c>
      <c r="E3804" s="329">
        <v>3017.99</v>
      </c>
      <c r="F3804" s="329">
        <v>476.16</v>
      </c>
      <c r="G3804" s="329">
        <v>3494.15</v>
      </c>
    </row>
    <row r="3805" spans="1:7" ht="51">
      <c r="A3805" s="324" t="s">
        <v>6599</v>
      </c>
      <c r="B3805" s="325"/>
      <c r="C3805" s="324" t="s">
        <v>6600</v>
      </c>
      <c r="D3805" s="327" t="s">
        <v>4</v>
      </c>
      <c r="E3805" s="329">
        <v>3449.02</v>
      </c>
      <c r="F3805" s="329">
        <v>595.20000000000005</v>
      </c>
      <c r="G3805" s="329">
        <v>4044.22</v>
      </c>
    </row>
    <row r="3806" spans="1:7" ht="51">
      <c r="A3806" s="324" t="s">
        <v>6601</v>
      </c>
      <c r="B3806" s="325"/>
      <c r="C3806" s="324" t="s">
        <v>6602</v>
      </c>
      <c r="D3806" s="327" t="s">
        <v>4</v>
      </c>
      <c r="E3806" s="329">
        <v>4073.52</v>
      </c>
      <c r="F3806" s="329">
        <v>714.24</v>
      </c>
      <c r="G3806" s="329">
        <v>4787.76</v>
      </c>
    </row>
    <row r="3807" spans="1:7" ht="51">
      <c r="A3807" s="324" t="s">
        <v>6603</v>
      </c>
      <c r="B3807" s="325"/>
      <c r="C3807" s="324" t="s">
        <v>6604</v>
      </c>
      <c r="D3807" s="327" t="s">
        <v>4</v>
      </c>
      <c r="E3807" s="329">
        <v>4281.6000000000004</v>
      </c>
      <c r="F3807" s="329">
        <v>773.76</v>
      </c>
      <c r="G3807" s="329">
        <v>5055.3599999999997</v>
      </c>
    </row>
    <row r="3808" spans="1:7" ht="38.25">
      <c r="A3808" s="324" t="s">
        <v>6605</v>
      </c>
      <c r="B3808" s="325"/>
      <c r="C3808" s="324" t="s">
        <v>6606</v>
      </c>
      <c r="D3808" s="327" t="s">
        <v>4</v>
      </c>
      <c r="E3808" s="329">
        <v>2860.53</v>
      </c>
      <c r="F3808" s="329">
        <v>372.72</v>
      </c>
      <c r="G3808" s="329">
        <v>3233.25</v>
      </c>
    </row>
    <row r="3809" spans="1:7" ht="38.25">
      <c r="A3809" s="324" t="s">
        <v>6607</v>
      </c>
      <c r="B3809" s="325"/>
      <c r="C3809" s="324" t="s">
        <v>6608</v>
      </c>
      <c r="D3809" s="327" t="s">
        <v>4</v>
      </c>
      <c r="E3809" s="329">
        <v>3256.72</v>
      </c>
      <c r="F3809" s="329">
        <v>372.72</v>
      </c>
      <c r="G3809" s="329">
        <v>3629.44</v>
      </c>
    </row>
    <row r="3810" spans="1:7" ht="38.25">
      <c r="A3810" s="324" t="s">
        <v>6609</v>
      </c>
      <c r="B3810" s="325"/>
      <c r="C3810" s="324" t="s">
        <v>6610</v>
      </c>
      <c r="D3810" s="327" t="s">
        <v>4</v>
      </c>
      <c r="E3810" s="329">
        <v>3707.93</v>
      </c>
      <c r="F3810" s="329">
        <v>372.72</v>
      </c>
      <c r="G3810" s="329">
        <v>4080.65</v>
      </c>
    </row>
    <row r="3811" spans="1:7" ht="25.5">
      <c r="A3811" s="324" t="s">
        <v>6611</v>
      </c>
      <c r="B3811" s="325"/>
      <c r="C3811" s="324" t="s">
        <v>14744</v>
      </c>
      <c r="D3811" s="327" t="s">
        <v>47</v>
      </c>
      <c r="E3811" s="329">
        <v>7.79</v>
      </c>
      <c r="F3811" s="329">
        <v>10.35</v>
      </c>
      <c r="G3811" s="329">
        <v>18.14</v>
      </c>
    </row>
    <row r="3812" spans="1:7" ht="25.5">
      <c r="A3812" s="324" t="s">
        <v>6612</v>
      </c>
      <c r="B3812" s="325"/>
      <c r="C3812" s="324" t="s">
        <v>14745</v>
      </c>
      <c r="D3812" s="327" t="s">
        <v>47</v>
      </c>
      <c r="E3812" s="329">
        <v>11.3</v>
      </c>
      <c r="F3812" s="329">
        <v>10.35</v>
      </c>
      <c r="G3812" s="329">
        <v>21.65</v>
      </c>
    </row>
    <row r="3813" spans="1:7" ht="25.5">
      <c r="A3813" s="324" t="s">
        <v>6613</v>
      </c>
      <c r="B3813" s="325"/>
      <c r="C3813" s="324" t="s">
        <v>14746</v>
      </c>
      <c r="D3813" s="327" t="s">
        <v>47</v>
      </c>
      <c r="E3813" s="329">
        <v>13.23</v>
      </c>
      <c r="F3813" s="329">
        <v>10.35</v>
      </c>
      <c r="G3813" s="329">
        <v>23.58</v>
      </c>
    </row>
    <row r="3814" spans="1:7" ht="25.5">
      <c r="A3814" s="324" t="s">
        <v>14747</v>
      </c>
      <c r="B3814" s="325"/>
      <c r="C3814" s="324" t="s">
        <v>14748</v>
      </c>
      <c r="D3814" s="327" t="s">
        <v>22</v>
      </c>
      <c r="E3814" s="329">
        <v>110.58</v>
      </c>
      <c r="F3814" s="329">
        <v>74.400000000000006</v>
      </c>
      <c r="G3814" s="329">
        <v>184.98</v>
      </c>
    </row>
    <row r="3815" spans="1:7" ht="25.5">
      <c r="A3815" s="324" t="s">
        <v>6614</v>
      </c>
      <c r="B3815" s="325"/>
      <c r="C3815" s="324" t="s">
        <v>6615</v>
      </c>
      <c r="D3815" s="327" t="s">
        <v>22</v>
      </c>
      <c r="E3815" s="329">
        <v>3205.88</v>
      </c>
      <c r="F3815" s="329">
        <v>0</v>
      </c>
      <c r="G3815" s="329">
        <v>3205.88</v>
      </c>
    </row>
    <row r="3816" spans="1:7" ht="25.5">
      <c r="A3816" s="324" t="s">
        <v>7409</v>
      </c>
      <c r="B3816" s="325"/>
      <c r="C3816" s="324" t="s">
        <v>7410</v>
      </c>
      <c r="D3816" s="327" t="s">
        <v>22</v>
      </c>
      <c r="E3816" s="329">
        <v>794.1</v>
      </c>
      <c r="F3816" s="329">
        <v>96.63</v>
      </c>
      <c r="G3816" s="329">
        <v>890.73</v>
      </c>
    </row>
    <row r="3817" spans="1:7" ht="25.5">
      <c r="A3817" s="324" t="s">
        <v>7411</v>
      </c>
      <c r="B3817" s="325"/>
      <c r="C3817" s="324" t="s">
        <v>7412</v>
      </c>
      <c r="D3817" s="327" t="s">
        <v>22</v>
      </c>
      <c r="E3817" s="329">
        <v>658.58</v>
      </c>
      <c r="F3817" s="329">
        <v>74.66</v>
      </c>
      <c r="G3817" s="329">
        <v>733.24</v>
      </c>
    </row>
    <row r="3818" spans="1:7" ht="25.5">
      <c r="A3818" s="324" t="s">
        <v>7413</v>
      </c>
      <c r="B3818" s="325"/>
      <c r="C3818" s="324" t="s">
        <v>7414</v>
      </c>
      <c r="D3818" s="327" t="s">
        <v>22</v>
      </c>
      <c r="E3818" s="329">
        <v>529.65</v>
      </c>
      <c r="F3818" s="329">
        <v>65.89</v>
      </c>
      <c r="G3818" s="329">
        <v>595.54</v>
      </c>
    </row>
    <row r="3819" spans="1:7">
      <c r="A3819" s="324" t="s">
        <v>6616</v>
      </c>
      <c r="B3819" s="325"/>
      <c r="C3819" s="324" t="s">
        <v>6617</v>
      </c>
      <c r="D3819" s="327" t="s">
        <v>4</v>
      </c>
      <c r="E3819" s="329">
        <v>0</v>
      </c>
      <c r="F3819" s="329">
        <v>281.68</v>
      </c>
      <c r="G3819" s="329">
        <v>281.68</v>
      </c>
    </row>
    <row r="3820" spans="1:7" ht="25.5">
      <c r="A3820" s="324" t="s">
        <v>6618</v>
      </c>
      <c r="B3820" s="325"/>
      <c r="C3820" s="324" t="s">
        <v>6619</v>
      </c>
      <c r="D3820" s="327" t="s">
        <v>4</v>
      </c>
      <c r="E3820" s="329">
        <v>980.95</v>
      </c>
      <c r="F3820" s="329">
        <v>115.02</v>
      </c>
      <c r="G3820" s="329">
        <v>1095.97</v>
      </c>
    </row>
    <row r="3821" spans="1:7" ht="25.5">
      <c r="A3821" s="324" t="s">
        <v>6620</v>
      </c>
      <c r="B3821" s="325"/>
      <c r="C3821" s="324" t="s">
        <v>6621</v>
      </c>
      <c r="D3821" s="327" t="s">
        <v>4</v>
      </c>
      <c r="E3821" s="329">
        <v>4439.6000000000004</v>
      </c>
      <c r="F3821" s="329">
        <v>1190.4000000000001</v>
      </c>
      <c r="G3821" s="329">
        <v>5630</v>
      </c>
    </row>
    <row r="3822" spans="1:7">
      <c r="A3822" s="324" t="s">
        <v>6622</v>
      </c>
      <c r="B3822" s="325"/>
      <c r="C3822" s="324" t="s">
        <v>6623</v>
      </c>
      <c r="D3822" s="327" t="s">
        <v>4</v>
      </c>
      <c r="E3822" s="329">
        <v>138.56</v>
      </c>
      <c r="F3822" s="329">
        <v>35.130000000000003</v>
      </c>
      <c r="G3822" s="329">
        <v>173.69</v>
      </c>
    </row>
    <row r="3823" spans="1:7" ht="25.5">
      <c r="A3823" s="324" t="s">
        <v>6624</v>
      </c>
      <c r="B3823" s="325"/>
      <c r="C3823" s="324" t="s">
        <v>6625</v>
      </c>
      <c r="D3823" s="327" t="s">
        <v>4</v>
      </c>
      <c r="E3823" s="329">
        <v>647.65</v>
      </c>
      <c r="F3823" s="329">
        <v>101.02</v>
      </c>
      <c r="G3823" s="329">
        <v>748.67</v>
      </c>
    </row>
    <row r="3824" spans="1:7" ht="25.5">
      <c r="A3824" s="324" t="s">
        <v>7415</v>
      </c>
      <c r="B3824" s="325"/>
      <c r="C3824" s="324" t="s">
        <v>7416</v>
      </c>
      <c r="D3824" s="327" t="s">
        <v>22</v>
      </c>
      <c r="E3824" s="329">
        <v>1366.31</v>
      </c>
      <c r="F3824" s="329">
        <v>153.72999999999999</v>
      </c>
      <c r="G3824" s="329">
        <v>1520.04</v>
      </c>
    </row>
    <row r="3825" spans="1:7" ht="25.5">
      <c r="A3825" s="324" t="s">
        <v>7417</v>
      </c>
      <c r="B3825" s="325"/>
      <c r="C3825" s="324" t="s">
        <v>7418</v>
      </c>
      <c r="D3825" s="327" t="s">
        <v>47</v>
      </c>
      <c r="E3825" s="329">
        <v>1856.63</v>
      </c>
      <c r="F3825" s="329">
        <v>38.340000000000003</v>
      </c>
      <c r="G3825" s="329">
        <v>1894.97</v>
      </c>
    </row>
    <row r="3826" spans="1:7">
      <c r="A3826" s="324" t="s">
        <v>7419</v>
      </c>
      <c r="B3826" s="325"/>
      <c r="C3826" s="324" t="s">
        <v>14749</v>
      </c>
      <c r="D3826" s="327" t="s">
        <v>4</v>
      </c>
      <c r="E3826" s="329">
        <v>59.41</v>
      </c>
      <c r="F3826" s="329">
        <v>35.130000000000003</v>
      </c>
      <c r="G3826" s="329">
        <v>94.54</v>
      </c>
    </row>
    <row r="3827" spans="1:7">
      <c r="A3827" s="324" t="s">
        <v>7420</v>
      </c>
      <c r="B3827" s="325"/>
      <c r="C3827" s="324" t="s">
        <v>7421</v>
      </c>
      <c r="D3827" s="327" t="s">
        <v>4</v>
      </c>
      <c r="E3827" s="329">
        <v>77.7</v>
      </c>
      <c r="F3827" s="329">
        <v>35.130000000000003</v>
      </c>
      <c r="G3827" s="329">
        <v>112.83</v>
      </c>
    </row>
    <row r="3828" spans="1:7" ht="25.5">
      <c r="A3828" s="324" t="s">
        <v>6626</v>
      </c>
      <c r="B3828" s="325"/>
      <c r="C3828" s="324" t="s">
        <v>6627</v>
      </c>
      <c r="D3828" s="327" t="s">
        <v>4</v>
      </c>
      <c r="E3828" s="329">
        <v>231.7</v>
      </c>
      <c r="F3828" s="329">
        <v>35.130000000000003</v>
      </c>
      <c r="G3828" s="329">
        <v>266.83</v>
      </c>
    </row>
    <row r="3829" spans="1:7" ht="25.5">
      <c r="A3829" s="324" t="s">
        <v>6628</v>
      </c>
      <c r="B3829" s="325"/>
      <c r="C3829" s="324" t="s">
        <v>6629</v>
      </c>
      <c r="D3829" s="327" t="s">
        <v>4</v>
      </c>
      <c r="E3829" s="329">
        <v>181.44</v>
      </c>
      <c r="F3829" s="329">
        <v>35.130000000000003</v>
      </c>
      <c r="G3829" s="329">
        <v>216.57</v>
      </c>
    </row>
    <row r="3830" spans="1:7" ht="38.25">
      <c r="A3830" s="324" t="s">
        <v>14293</v>
      </c>
      <c r="B3830" s="325"/>
      <c r="C3830" s="324" t="s">
        <v>14294</v>
      </c>
      <c r="D3830" s="327" t="s">
        <v>22</v>
      </c>
      <c r="E3830" s="329">
        <v>1025.48</v>
      </c>
      <c r="F3830" s="329">
        <v>215.21</v>
      </c>
      <c r="G3830" s="329">
        <v>1240.69</v>
      </c>
    </row>
    <row r="3831" spans="1:7" ht="38.25">
      <c r="A3831" s="324" t="s">
        <v>14295</v>
      </c>
      <c r="B3831" s="325"/>
      <c r="C3831" s="324" t="s">
        <v>14296</v>
      </c>
      <c r="D3831" s="327" t="s">
        <v>22</v>
      </c>
      <c r="E3831" s="329">
        <v>796.53</v>
      </c>
      <c r="F3831" s="329">
        <v>87.84</v>
      </c>
      <c r="G3831" s="329">
        <v>884.37</v>
      </c>
    </row>
    <row r="3832" spans="1:7" ht="38.25">
      <c r="A3832" s="324" t="s">
        <v>14297</v>
      </c>
      <c r="B3832" s="325"/>
      <c r="C3832" s="324" t="s">
        <v>14298</v>
      </c>
      <c r="D3832" s="327" t="s">
        <v>22</v>
      </c>
      <c r="E3832" s="329">
        <v>756.32</v>
      </c>
      <c r="F3832" s="329">
        <v>43.92</v>
      </c>
      <c r="G3832" s="329">
        <v>800.24</v>
      </c>
    </row>
    <row r="3833" spans="1:7">
      <c r="A3833" s="324" t="s">
        <v>7422</v>
      </c>
      <c r="B3833" s="325"/>
      <c r="C3833" s="324" t="s">
        <v>7423</v>
      </c>
      <c r="D3833" s="327" t="s">
        <v>22</v>
      </c>
      <c r="E3833" s="329">
        <v>977.44</v>
      </c>
      <c r="F3833" s="329">
        <v>96.63</v>
      </c>
      <c r="G3833" s="329">
        <v>1074.07</v>
      </c>
    </row>
    <row r="3834" spans="1:7">
      <c r="A3834" s="324" t="s">
        <v>7424</v>
      </c>
      <c r="B3834" s="325"/>
      <c r="C3834" s="324" t="s">
        <v>7425</v>
      </c>
      <c r="D3834" s="327" t="s">
        <v>22</v>
      </c>
      <c r="E3834" s="329">
        <v>1155.03</v>
      </c>
      <c r="F3834" s="329">
        <v>127.37</v>
      </c>
      <c r="G3834" s="329">
        <v>1282.4000000000001</v>
      </c>
    </row>
    <row r="3835" spans="1:7">
      <c r="A3835" s="324" t="s">
        <v>7426</v>
      </c>
      <c r="B3835" s="325"/>
      <c r="C3835" s="324" t="s">
        <v>7427</v>
      </c>
      <c r="D3835" s="327" t="s">
        <v>22</v>
      </c>
      <c r="E3835" s="329">
        <v>1845.14</v>
      </c>
      <c r="F3835" s="329">
        <v>210.81</v>
      </c>
      <c r="G3835" s="329">
        <v>2055.9499999999998</v>
      </c>
    </row>
    <row r="3836" spans="1:7" ht="25.5">
      <c r="A3836" s="324" t="s">
        <v>7428</v>
      </c>
      <c r="B3836" s="325"/>
      <c r="C3836" s="324" t="s">
        <v>7429</v>
      </c>
      <c r="D3836" s="327" t="s">
        <v>22</v>
      </c>
      <c r="E3836" s="329">
        <v>1272.3</v>
      </c>
      <c r="F3836" s="329">
        <v>158.11000000000001</v>
      </c>
      <c r="G3836" s="329">
        <v>1430.41</v>
      </c>
    </row>
    <row r="3837" spans="1:7" ht="25.5">
      <c r="A3837" s="324" t="s">
        <v>7430</v>
      </c>
      <c r="B3837" s="325"/>
      <c r="C3837" s="324" t="s">
        <v>7431</v>
      </c>
      <c r="D3837" s="327" t="s">
        <v>22</v>
      </c>
      <c r="E3837" s="329">
        <v>968.91</v>
      </c>
      <c r="F3837" s="329">
        <v>109.81</v>
      </c>
      <c r="G3837" s="329">
        <v>1078.72</v>
      </c>
    </row>
    <row r="3838" spans="1:7" ht="25.5">
      <c r="A3838" s="324" t="s">
        <v>7432</v>
      </c>
      <c r="B3838" s="325"/>
      <c r="C3838" s="324" t="s">
        <v>7433</v>
      </c>
      <c r="D3838" s="327" t="s">
        <v>22</v>
      </c>
      <c r="E3838" s="329">
        <v>818.32</v>
      </c>
      <c r="F3838" s="329">
        <v>87.84</v>
      </c>
      <c r="G3838" s="329">
        <v>906.16</v>
      </c>
    </row>
    <row r="3839" spans="1:7" ht="25.5">
      <c r="A3839" s="324" t="s">
        <v>7434</v>
      </c>
      <c r="B3839" s="325"/>
      <c r="C3839" s="324" t="s">
        <v>7435</v>
      </c>
      <c r="D3839" s="327" t="s">
        <v>22</v>
      </c>
      <c r="E3839" s="329">
        <v>736.49</v>
      </c>
      <c r="F3839" s="329">
        <v>74.66</v>
      </c>
      <c r="G3839" s="329">
        <v>811.15</v>
      </c>
    </row>
    <row r="3840" spans="1:7" ht="25.5">
      <c r="A3840" s="324" t="s">
        <v>7436</v>
      </c>
      <c r="B3840" s="325"/>
      <c r="C3840" s="324" t="s">
        <v>7437</v>
      </c>
      <c r="D3840" s="327" t="s">
        <v>22</v>
      </c>
      <c r="E3840" s="329">
        <v>655.38</v>
      </c>
      <c r="F3840" s="329">
        <v>65.89</v>
      </c>
      <c r="G3840" s="329">
        <v>721.27</v>
      </c>
    </row>
    <row r="3841" spans="1:7">
      <c r="A3841" s="324" t="s">
        <v>7438</v>
      </c>
      <c r="B3841" s="325"/>
      <c r="C3841" s="324" t="s">
        <v>7439</v>
      </c>
      <c r="D3841" s="327" t="s">
        <v>22</v>
      </c>
      <c r="E3841" s="329">
        <v>890.7</v>
      </c>
      <c r="F3841" s="329">
        <v>87.84</v>
      </c>
      <c r="G3841" s="329">
        <v>978.54</v>
      </c>
    </row>
    <row r="3842" spans="1:7">
      <c r="A3842" s="324" t="s">
        <v>7440</v>
      </c>
      <c r="B3842" s="325"/>
      <c r="C3842" s="324" t="s">
        <v>7441</v>
      </c>
      <c r="D3842" s="327" t="s">
        <v>22</v>
      </c>
      <c r="E3842" s="329">
        <v>485.8</v>
      </c>
      <c r="F3842" s="329">
        <v>52.71</v>
      </c>
      <c r="G3842" s="329">
        <v>538.51</v>
      </c>
    </row>
    <row r="3843" spans="1:7">
      <c r="A3843" s="324" t="s">
        <v>7442</v>
      </c>
      <c r="B3843" s="325"/>
      <c r="C3843" s="324" t="s">
        <v>14750</v>
      </c>
      <c r="D3843" s="327" t="s">
        <v>4</v>
      </c>
      <c r="E3843" s="329">
        <v>108.94</v>
      </c>
      <c r="F3843" s="329">
        <v>39.53</v>
      </c>
      <c r="G3843" s="329">
        <v>148.47</v>
      </c>
    </row>
    <row r="3844" spans="1:7">
      <c r="A3844" s="324" t="s">
        <v>7443</v>
      </c>
      <c r="B3844" s="325"/>
      <c r="C3844" s="324" t="s">
        <v>14751</v>
      </c>
      <c r="D3844" s="327" t="s">
        <v>4</v>
      </c>
      <c r="E3844" s="329">
        <v>176.8</v>
      </c>
      <c r="F3844" s="329">
        <v>52.71</v>
      </c>
      <c r="G3844" s="329">
        <v>229.51</v>
      </c>
    </row>
    <row r="3845" spans="1:7" ht="25.5">
      <c r="A3845" s="330" t="s">
        <v>6630</v>
      </c>
      <c r="B3845" s="331" t="s">
        <v>6631</v>
      </c>
      <c r="C3845" s="330"/>
      <c r="D3845" s="332"/>
      <c r="E3845" s="333"/>
      <c r="F3845" s="333"/>
      <c r="G3845" s="333"/>
    </row>
    <row r="3846" spans="1:7" ht="38.25">
      <c r="A3846" s="324" t="s">
        <v>6632</v>
      </c>
      <c r="B3846" s="325"/>
      <c r="C3846" s="324" t="s">
        <v>6633</v>
      </c>
      <c r="D3846" s="327" t="s">
        <v>4</v>
      </c>
      <c r="E3846" s="329">
        <v>4748.51</v>
      </c>
      <c r="F3846" s="329">
        <v>1785.6</v>
      </c>
      <c r="G3846" s="329">
        <v>6534.11</v>
      </c>
    </row>
    <row r="3847" spans="1:7" ht="38.25">
      <c r="A3847" s="324" t="s">
        <v>6634</v>
      </c>
      <c r="B3847" s="325"/>
      <c r="C3847" s="324" t="s">
        <v>6635</v>
      </c>
      <c r="D3847" s="327" t="s">
        <v>4</v>
      </c>
      <c r="E3847" s="329">
        <v>16985.89</v>
      </c>
      <c r="F3847" s="329">
        <v>4166.3999999999996</v>
      </c>
      <c r="G3847" s="329">
        <v>21152.29</v>
      </c>
    </row>
    <row r="3848" spans="1:7" ht="38.25">
      <c r="A3848" s="324" t="s">
        <v>6636</v>
      </c>
      <c r="B3848" s="325"/>
      <c r="C3848" s="324" t="s">
        <v>6637</v>
      </c>
      <c r="D3848" s="327" t="s">
        <v>4</v>
      </c>
      <c r="E3848" s="329">
        <v>5994.39</v>
      </c>
      <c r="F3848" s="329">
        <v>230.04</v>
      </c>
      <c r="G3848" s="329">
        <v>6224.43</v>
      </c>
    </row>
    <row r="3849" spans="1:7" ht="38.25">
      <c r="A3849" s="324" t="s">
        <v>6638</v>
      </c>
      <c r="B3849" s="325"/>
      <c r="C3849" s="324" t="s">
        <v>6639</v>
      </c>
      <c r="D3849" s="327" t="s">
        <v>4</v>
      </c>
      <c r="E3849" s="329">
        <v>3014.68</v>
      </c>
      <c r="F3849" s="329">
        <v>230.04</v>
      </c>
      <c r="G3849" s="329">
        <v>3244.72</v>
      </c>
    </row>
    <row r="3850" spans="1:7" ht="38.25">
      <c r="A3850" s="324" t="s">
        <v>6640</v>
      </c>
      <c r="B3850" s="325"/>
      <c r="C3850" s="324" t="s">
        <v>6641</v>
      </c>
      <c r="D3850" s="327" t="s">
        <v>4</v>
      </c>
      <c r="E3850" s="329">
        <v>3076.73</v>
      </c>
      <c r="F3850" s="329">
        <v>230.04</v>
      </c>
      <c r="G3850" s="329">
        <v>3306.77</v>
      </c>
    </row>
    <row r="3851" spans="1:7" ht="38.25">
      <c r="A3851" s="324" t="s">
        <v>6642</v>
      </c>
      <c r="B3851" s="325"/>
      <c r="C3851" s="324" t="s">
        <v>6643</v>
      </c>
      <c r="D3851" s="327" t="s">
        <v>4</v>
      </c>
      <c r="E3851" s="329">
        <v>8953.91</v>
      </c>
      <c r="F3851" s="329">
        <v>539.4</v>
      </c>
      <c r="G3851" s="329">
        <v>9493.31</v>
      </c>
    </row>
    <row r="3852" spans="1:7" ht="25.5">
      <c r="A3852" s="330" t="s">
        <v>7444</v>
      </c>
      <c r="B3852" s="331" t="s">
        <v>7445</v>
      </c>
      <c r="C3852" s="330"/>
      <c r="D3852" s="332"/>
      <c r="E3852" s="333"/>
      <c r="F3852" s="333"/>
      <c r="G3852" s="333"/>
    </row>
    <row r="3853" spans="1:7" ht="25.5">
      <c r="A3853" s="324" t="s">
        <v>7446</v>
      </c>
      <c r="B3853" s="325"/>
      <c r="C3853" s="324" t="s">
        <v>7447</v>
      </c>
      <c r="D3853" s="327" t="s">
        <v>4</v>
      </c>
      <c r="E3853" s="329">
        <v>69</v>
      </c>
      <c r="F3853" s="329">
        <v>1.92</v>
      </c>
      <c r="G3853" s="329">
        <v>70.92</v>
      </c>
    </row>
    <row r="3854" spans="1:7" ht="25.5">
      <c r="A3854" s="324" t="s">
        <v>7448</v>
      </c>
      <c r="B3854" s="325"/>
      <c r="C3854" s="324" t="s">
        <v>7449</v>
      </c>
      <c r="D3854" s="327" t="s">
        <v>4</v>
      </c>
      <c r="E3854" s="329">
        <v>7.94</v>
      </c>
      <c r="F3854" s="329">
        <v>11.5</v>
      </c>
      <c r="G3854" s="329">
        <v>19.440000000000001</v>
      </c>
    </row>
    <row r="3855" spans="1:7" ht="25.5">
      <c r="A3855" s="324" t="s">
        <v>7450</v>
      </c>
      <c r="B3855" s="325"/>
      <c r="C3855" s="324" t="s">
        <v>7451</v>
      </c>
      <c r="D3855" s="327" t="s">
        <v>4</v>
      </c>
      <c r="E3855" s="329">
        <v>133.01</v>
      </c>
      <c r="F3855" s="329">
        <v>1.92</v>
      </c>
      <c r="G3855" s="329">
        <v>134.93</v>
      </c>
    </row>
    <row r="3856" spans="1:7" ht="38.25">
      <c r="A3856" s="324" t="s">
        <v>7452</v>
      </c>
      <c r="B3856" s="325"/>
      <c r="C3856" s="324" t="s">
        <v>7453</v>
      </c>
      <c r="D3856" s="327" t="s">
        <v>4</v>
      </c>
      <c r="E3856" s="329">
        <v>1140.68</v>
      </c>
      <c r="F3856" s="329">
        <v>11.74</v>
      </c>
      <c r="G3856" s="329">
        <v>1152.42</v>
      </c>
    </row>
    <row r="3857" spans="1:7" ht="25.5">
      <c r="A3857" s="324" t="s">
        <v>7454</v>
      </c>
      <c r="B3857" s="325"/>
      <c r="C3857" s="324" t="s">
        <v>7455</v>
      </c>
      <c r="D3857" s="327" t="s">
        <v>4</v>
      </c>
      <c r="E3857" s="329">
        <v>976.59</v>
      </c>
      <c r="F3857" s="329">
        <v>17.61</v>
      </c>
      <c r="G3857" s="329">
        <v>994.2</v>
      </c>
    </row>
    <row r="3858" spans="1:7" ht="25.5">
      <c r="A3858" s="324" t="s">
        <v>7456</v>
      </c>
      <c r="B3858" s="325"/>
      <c r="C3858" s="324" t="s">
        <v>7457</v>
      </c>
      <c r="D3858" s="327" t="s">
        <v>4</v>
      </c>
      <c r="E3858" s="329">
        <v>448.01</v>
      </c>
      <c r="F3858" s="329">
        <v>13.71</v>
      </c>
      <c r="G3858" s="329">
        <v>461.72</v>
      </c>
    </row>
    <row r="3859" spans="1:7" ht="25.5">
      <c r="A3859" s="324" t="s">
        <v>7458</v>
      </c>
      <c r="B3859" s="325"/>
      <c r="C3859" s="324" t="s">
        <v>7459</v>
      </c>
      <c r="D3859" s="327" t="s">
        <v>4</v>
      </c>
      <c r="E3859" s="329">
        <v>1604.78</v>
      </c>
      <c r="F3859" s="329">
        <v>17.61</v>
      </c>
      <c r="G3859" s="329">
        <v>1622.39</v>
      </c>
    </row>
    <row r="3860" spans="1:7" ht="25.5">
      <c r="A3860" s="324" t="s">
        <v>7460</v>
      </c>
      <c r="B3860" s="325"/>
      <c r="C3860" s="324" t="s">
        <v>7461</v>
      </c>
      <c r="D3860" s="327" t="s">
        <v>4</v>
      </c>
      <c r="E3860" s="329">
        <v>182.11</v>
      </c>
      <c r="F3860" s="329">
        <v>17.61</v>
      </c>
      <c r="G3860" s="329">
        <v>199.72</v>
      </c>
    </row>
    <row r="3861" spans="1:7" ht="25.5">
      <c r="A3861" s="324" t="s">
        <v>7462</v>
      </c>
      <c r="B3861" s="325"/>
      <c r="C3861" s="324" t="s">
        <v>7463</v>
      </c>
      <c r="D3861" s="327" t="s">
        <v>4</v>
      </c>
      <c r="E3861" s="329">
        <v>1164.51</v>
      </c>
      <c r="F3861" s="329">
        <v>17.61</v>
      </c>
      <c r="G3861" s="329">
        <v>1182.1199999999999</v>
      </c>
    </row>
    <row r="3862" spans="1:7" ht="25.5">
      <c r="A3862" s="324" t="s">
        <v>7464</v>
      </c>
      <c r="B3862" s="325"/>
      <c r="C3862" s="324" t="s">
        <v>7465</v>
      </c>
      <c r="D3862" s="327" t="s">
        <v>4</v>
      </c>
      <c r="E3862" s="329">
        <v>503</v>
      </c>
      <c r="F3862" s="329">
        <v>11.74</v>
      </c>
      <c r="G3862" s="329">
        <v>514.74</v>
      </c>
    </row>
    <row r="3863" spans="1:7">
      <c r="A3863" s="324" t="s">
        <v>7466</v>
      </c>
      <c r="B3863" s="325"/>
      <c r="C3863" s="324" t="s">
        <v>14040</v>
      </c>
      <c r="D3863" s="327" t="s">
        <v>4</v>
      </c>
      <c r="E3863" s="329">
        <v>1551.46</v>
      </c>
      <c r="F3863" s="329">
        <v>13.71</v>
      </c>
      <c r="G3863" s="329">
        <v>1565.17</v>
      </c>
    </row>
    <row r="3864" spans="1:7" ht="25.5">
      <c r="A3864" s="324" t="s">
        <v>7468</v>
      </c>
      <c r="B3864" s="325"/>
      <c r="C3864" s="324" t="s">
        <v>7469</v>
      </c>
      <c r="D3864" s="327" t="s">
        <v>4</v>
      </c>
      <c r="E3864" s="329">
        <v>69.430000000000007</v>
      </c>
      <c r="F3864" s="329">
        <v>5.75</v>
      </c>
      <c r="G3864" s="329">
        <v>75.180000000000007</v>
      </c>
    </row>
    <row r="3865" spans="1:7">
      <c r="A3865" s="324" t="s">
        <v>7470</v>
      </c>
      <c r="B3865" s="325"/>
      <c r="C3865" s="324" t="s">
        <v>7471</v>
      </c>
      <c r="D3865" s="327" t="s">
        <v>4</v>
      </c>
      <c r="E3865" s="329">
        <v>122.79</v>
      </c>
      <c r="F3865" s="329">
        <v>58.17</v>
      </c>
      <c r="G3865" s="329">
        <v>180.96</v>
      </c>
    </row>
    <row r="3866" spans="1:7">
      <c r="A3866" s="324" t="s">
        <v>7472</v>
      </c>
      <c r="B3866" s="325"/>
      <c r="C3866" s="324" t="s">
        <v>7473</v>
      </c>
      <c r="D3866" s="327" t="s">
        <v>4</v>
      </c>
      <c r="E3866" s="329">
        <v>1038.0899999999999</v>
      </c>
      <c r="F3866" s="329">
        <v>39.74</v>
      </c>
      <c r="G3866" s="329">
        <v>1077.83</v>
      </c>
    </row>
    <row r="3867" spans="1:7">
      <c r="A3867" s="324" t="s">
        <v>7474</v>
      </c>
      <c r="B3867" s="325"/>
      <c r="C3867" s="324" t="s">
        <v>7475</v>
      </c>
      <c r="D3867" s="327" t="s">
        <v>4</v>
      </c>
      <c r="E3867" s="329">
        <v>157.68</v>
      </c>
      <c r="F3867" s="329">
        <v>28.75</v>
      </c>
      <c r="G3867" s="329">
        <v>186.43</v>
      </c>
    </row>
    <row r="3868" spans="1:7" ht="25.5">
      <c r="A3868" s="324" t="s">
        <v>7476</v>
      </c>
      <c r="B3868" s="325"/>
      <c r="C3868" s="324" t="s">
        <v>7477</v>
      </c>
      <c r="D3868" s="327" t="s">
        <v>4</v>
      </c>
      <c r="E3868" s="329">
        <v>128.54</v>
      </c>
      <c r="F3868" s="329">
        <v>58.17</v>
      </c>
      <c r="G3868" s="329">
        <v>186.71</v>
      </c>
    </row>
    <row r="3869" spans="1:7" ht="38.25">
      <c r="A3869" s="324" t="s">
        <v>7478</v>
      </c>
      <c r="B3869" s="325"/>
      <c r="C3869" s="324" t="s">
        <v>7479</v>
      </c>
      <c r="D3869" s="327" t="s">
        <v>4</v>
      </c>
      <c r="E3869" s="329">
        <v>191.49</v>
      </c>
      <c r="F3869" s="329">
        <v>80.260000000000005</v>
      </c>
      <c r="G3869" s="329">
        <v>271.75</v>
      </c>
    </row>
    <row r="3870" spans="1:7" ht="25.5">
      <c r="A3870" s="324" t="s">
        <v>7480</v>
      </c>
      <c r="B3870" s="325"/>
      <c r="C3870" s="324" t="s">
        <v>7481</v>
      </c>
      <c r="D3870" s="327" t="s">
        <v>4</v>
      </c>
      <c r="E3870" s="329">
        <v>71.569999999999993</v>
      </c>
      <c r="F3870" s="329">
        <v>63.33</v>
      </c>
      <c r="G3870" s="329">
        <v>134.9</v>
      </c>
    </row>
    <row r="3871" spans="1:7" ht="25.5">
      <c r="A3871" s="324" t="s">
        <v>7482</v>
      </c>
      <c r="B3871" s="325"/>
      <c r="C3871" s="324" t="s">
        <v>7483</v>
      </c>
      <c r="D3871" s="327" t="s">
        <v>4</v>
      </c>
      <c r="E3871" s="329">
        <v>449.79</v>
      </c>
      <c r="F3871" s="329">
        <v>58.17</v>
      </c>
      <c r="G3871" s="329">
        <v>507.96</v>
      </c>
    </row>
    <row r="3872" spans="1:7" ht="25.5">
      <c r="A3872" s="324" t="s">
        <v>7484</v>
      </c>
      <c r="B3872" s="325"/>
      <c r="C3872" s="324" t="s">
        <v>7485</v>
      </c>
      <c r="D3872" s="327" t="s">
        <v>4</v>
      </c>
      <c r="E3872" s="329">
        <v>678.46</v>
      </c>
      <c r="F3872" s="329">
        <v>58.17</v>
      </c>
      <c r="G3872" s="329">
        <v>736.63</v>
      </c>
    </row>
    <row r="3873" spans="1:7" ht="38.25">
      <c r="A3873" s="324" t="s">
        <v>7486</v>
      </c>
      <c r="B3873" s="325"/>
      <c r="C3873" s="324" t="s">
        <v>7487</v>
      </c>
      <c r="D3873" s="327" t="s">
        <v>4</v>
      </c>
      <c r="E3873" s="329">
        <v>1177.48</v>
      </c>
      <c r="F3873" s="329">
        <v>58.17</v>
      </c>
      <c r="G3873" s="329">
        <v>1235.6500000000001</v>
      </c>
    </row>
    <row r="3874" spans="1:7" ht="25.5">
      <c r="A3874" s="324" t="s">
        <v>13841</v>
      </c>
      <c r="B3874" s="325"/>
      <c r="C3874" s="324" t="s">
        <v>7488</v>
      </c>
      <c r="D3874" s="327" t="s">
        <v>4</v>
      </c>
      <c r="E3874" s="329">
        <v>3238.43</v>
      </c>
      <c r="F3874" s="329">
        <v>245.81</v>
      </c>
      <c r="G3874" s="329">
        <v>3484.24</v>
      </c>
    </row>
    <row r="3875" spans="1:7" ht="25.5">
      <c r="A3875" s="324" t="s">
        <v>13842</v>
      </c>
      <c r="B3875" s="325"/>
      <c r="C3875" s="324" t="s">
        <v>7489</v>
      </c>
      <c r="D3875" s="327" t="s">
        <v>4</v>
      </c>
      <c r="E3875" s="329">
        <v>2603.15</v>
      </c>
      <c r="F3875" s="329">
        <v>145.65</v>
      </c>
      <c r="G3875" s="329">
        <v>2748.8</v>
      </c>
    </row>
    <row r="3876" spans="1:7" ht="25.5">
      <c r="A3876" s="324" t="s">
        <v>13843</v>
      </c>
      <c r="B3876" s="325"/>
      <c r="C3876" s="324" t="s">
        <v>13844</v>
      </c>
      <c r="D3876" s="327" t="s">
        <v>4</v>
      </c>
      <c r="E3876" s="329">
        <v>3857.53</v>
      </c>
      <c r="F3876" s="329">
        <v>145.65</v>
      </c>
      <c r="G3876" s="329">
        <v>4003.18</v>
      </c>
    </row>
    <row r="3877" spans="1:7" ht="25.5">
      <c r="A3877" s="324" t="s">
        <v>13845</v>
      </c>
      <c r="B3877" s="325"/>
      <c r="C3877" s="324" t="s">
        <v>7490</v>
      </c>
      <c r="D3877" s="327" t="s">
        <v>4</v>
      </c>
      <c r="E3877" s="329">
        <v>663.52</v>
      </c>
      <c r="F3877" s="329">
        <v>158.91</v>
      </c>
      <c r="G3877" s="329">
        <v>822.43</v>
      </c>
    </row>
    <row r="3878" spans="1:7" ht="25.5">
      <c r="A3878" s="330" t="s">
        <v>6644</v>
      </c>
      <c r="B3878" s="331" t="s">
        <v>6645</v>
      </c>
      <c r="C3878" s="330"/>
      <c r="D3878" s="332"/>
      <c r="E3878" s="333"/>
      <c r="F3878" s="333"/>
      <c r="G3878" s="333"/>
    </row>
    <row r="3879" spans="1:7" ht="25.5">
      <c r="A3879" s="324" t="s">
        <v>6646</v>
      </c>
      <c r="B3879" s="325"/>
      <c r="C3879" s="324" t="s">
        <v>6647</v>
      </c>
      <c r="D3879" s="327" t="s">
        <v>197</v>
      </c>
      <c r="E3879" s="329">
        <v>602.05999999999995</v>
      </c>
      <c r="F3879" s="329">
        <v>10.07</v>
      </c>
      <c r="G3879" s="329">
        <v>612.13</v>
      </c>
    </row>
    <row r="3880" spans="1:7" ht="25.5">
      <c r="A3880" s="324" t="s">
        <v>7151</v>
      </c>
      <c r="B3880" s="325"/>
      <c r="C3880" s="324" t="s">
        <v>7152</v>
      </c>
      <c r="D3880" s="327" t="s">
        <v>197</v>
      </c>
      <c r="E3880" s="329">
        <v>763.59</v>
      </c>
      <c r="F3880" s="329">
        <v>10.07</v>
      </c>
      <c r="G3880" s="329">
        <v>773.66</v>
      </c>
    </row>
    <row r="3881" spans="1:7" ht="25.5">
      <c r="A3881" s="324" t="s">
        <v>6648</v>
      </c>
      <c r="B3881" s="325"/>
      <c r="C3881" s="324" t="s">
        <v>6649</v>
      </c>
      <c r="D3881" s="327" t="s">
        <v>197</v>
      </c>
      <c r="E3881" s="329">
        <v>776.76</v>
      </c>
      <c r="F3881" s="329">
        <v>407.25</v>
      </c>
      <c r="G3881" s="329">
        <v>1184.01</v>
      </c>
    </row>
    <row r="3882" spans="1:7" ht="25.5">
      <c r="A3882" s="324" t="s">
        <v>6650</v>
      </c>
      <c r="B3882" s="325"/>
      <c r="C3882" s="324" t="s">
        <v>6651</v>
      </c>
      <c r="D3882" s="327" t="s">
        <v>197</v>
      </c>
      <c r="E3882" s="329">
        <v>887.84</v>
      </c>
      <c r="F3882" s="329">
        <v>434.22</v>
      </c>
      <c r="G3882" s="329">
        <v>1322.06</v>
      </c>
    </row>
    <row r="3883" spans="1:7" ht="25.5">
      <c r="A3883" s="324" t="s">
        <v>6652</v>
      </c>
      <c r="B3883" s="325"/>
      <c r="C3883" s="324" t="s">
        <v>6653</v>
      </c>
      <c r="D3883" s="327" t="s">
        <v>197</v>
      </c>
      <c r="E3883" s="329">
        <v>1081.29</v>
      </c>
      <c r="F3883" s="329">
        <v>488.16</v>
      </c>
      <c r="G3883" s="329">
        <v>1569.45</v>
      </c>
    </row>
    <row r="3884" spans="1:7" ht="25.5">
      <c r="A3884" s="324" t="s">
        <v>6654</v>
      </c>
      <c r="B3884" s="325"/>
      <c r="C3884" s="324" t="s">
        <v>6655</v>
      </c>
      <c r="D3884" s="327" t="s">
        <v>197</v>
      </c>
      <c r="E3884" s="329">
        <v>1388.7</v>
      </c>
      <c r="F3884" s="329">
        <v>515.13</v>
      </c>
      <c r="G3884" s="329">
        <v>1903.83</v>
      </c>
    </row>
    <row r="3885" spans="1:7">
      <c r="A3885" s="324" t="s">
        <v>6656</v>
      </c>
      <c r="B3885" s="325"/>
      <c r="C3885" s="324" t="s">
        <v>6657</v>
      </c>
      <c r="D3885" s="327" t="s">
        <v>424</v>
      </c>
      <c r="E3885" s="329">
        <v>13.62</v>
      </c>
      <c r="F3885" s="329">
        <v>22.3</v>
      </c>
      <c r="G3885" s="329">
        <v>35.92</v>
      </c>
    </row>
    <row r="3886" spans="1:7">
      <c r="A3886" s="334" t="s">
        <v>6658</v>
      </c>
      <c r="B3886" s="334" t="s">
        <v>13846</v>
      </c>
      <c r="C3886" s="335"/>
      <c r="D3886" s="336"/>
      <c r="E3886" s="337"/>
      <c r="F3886" s="337"/>
      <c r="G3886" s="337"/>
    </row>
    <row r="3887" spans="1:7">
      <c r="A3887" s="315" t="s">
        <v>6659</v>
      </c>
      <c r="B3887" s="315" t="s">
        <v>6660</v>
      </c>
      <c r="C3887" s="316"/>
      <c r="D3887" s="338"/>
      <c r="E3887" s="339"/>
      <c r="F3887" s="339"/>
      <c r="G3887" s="339"/>
    </row>
    <row r="3888" spans="1:7" ht="25.5">
      <c r="A3888" s="324" t="s">
        <v>6661</v>
      </c>
      <c r="B3888" s="325"/>
      <c r="C3888" s="324" t="s">
        <v>6662</v>
      </c>
      <c r="D3888" s="327" t="s">
        <v>4</v>
      </c>
      <c r="E3888" s="329">
        <v>3294.93</v>
      </c>
      <c r="F3888" s="329">
        <v>19.18</v>
      </c>
      <c r="G3888" s="329">
        <v>3314.11</v>
      </c>
    </row>
    <row r="3889" spans="1:7">
      <c r="A3889" s="324" t="s">
        <v>6663</v>
      </c>
      <c r="B3889" s="325"/>
      <c r="C3889" s="324" t="s">
        <v>6664</v>
      </c>
      <c r="D3889" s="327" t="s">
        <v>47</v>
      </c>
      <c r="E3889" s="329">
        <v>1288.04</v>
      </c>
      <c r="F3889" s="329">
        <v>0</v>
      </c>
      <c r="G3889" s="329">
        <v>1288.04</v>
      </c>
    </row>
    <row r="3890" spans="1:7" ht="25.5">
      <c r="A3890" s="324" t="s">
        <v>6665</v>
      </c>
      <c r="B3890" s="325"/>
      <c r="C3890" s="324" t="s">
        <v>6666</v>
      </c>
      <c r="D3890" s="327" t="s">
        <v>47</v>
      </c>
      <c r="E3890" s="329">
        <v>1465.64</v>
      </c>
      <c r="F3890" s="329">
        <v>0</v>
      </c>
      <c r="G3890" s="329">
        <v>1465.64</v>
      </c>
    </row>
    <row r="3891" spans="1:7">
      <c r="A3891" s="330" t="s">
        <v>6667</v>
      </c>
      <c r="B3891" s="331" t="s">
        <v>6668</v>
      </c>
      <c r="C3891" s="330"/>
      <c r="D3891" s="332"/>
      <c r="E3891" s="333"/>
      <c r="F3891" s="333"/>
      <c r="G3891" s="333"/>
    </row>
    <row r="3892" spans="1:7" ht="25.5">
      <c r="A3892" s="324" t="s">
        <v>6669</v>
      </c>
      <c r="B3892" s="325"/>
      <c r="C3892" s="324" t="s">
        <v>6670</v>
      </c>
      <c r="D3892" s="327" t="s">
        <v>22</v>
      </c>
      <c r="E3892" s="329">
        <v>6111.86</v>
      </c>
      <c r="F3892" s="329">
        <v>0</v>
      </c>
      <c r="G3892" s="329">
        <v>6111.86</v>
      </c>
    </row>
    <row r="3893" spans="1:7" ht="25.5">
      <c r="A3893" s="324" t="s">
        <v>6671</v>
      </c>
      <c r="B3893" s="325"/>
      <c r="C3893" s="324" t="s">
        <v>6672</v>
      </c>
      <c r="D3893" s="327" t="s">
        <v>22</v>
      </c>
      <c r="E3893" s="329">
        <v>6217.95</v>
      </c>
      <c r="F3893" s="329">
        <v>0</v>
      </c>
      <c r="G3893" s="329">
        <v>6217.95</v>
      </c>
    </row>
    <row r="3894" spans="1:7" ht="25.5">
      <c r="A3894" s="324" t="s">
        <v>6673</v>
      </c>
      <c r="B3894" s="325"/>
      <c r="C3894" s="324" t="s">
        <v>6674</v>
      </c>
      <c r="D3894" s="327" t="s">
        <v>22</v>
      </c>
      <c r="E3894" s="329">
        <v>3174.01</v>
      </c>
      <c r="F3894" s="329">
        <v>0</v>
      </c>
      <c r="G3894" s="329">
        <v>3174.01</v>
      </c>
    </row>
    <row r="3895" spans="1:7">
      <c r="A3895" s="334" t="s">
        <v>6675</v>
      </c>
      <c r="B3895" s="334" t="s">
        <v>13847</v>
      </c>
      <c r="C3895" s="335"/>
      <c r="D3895" s="336"/>
      <c r="E3895" s="337"/>
      <c r="F3895" s="337"/>
      <c r="G3895" s="337"/>
    </row>
    <row r="3896" spans="1:7">
      <c r="A3896" s="315" t="s">
        <v>6676</v>
      </c>
      <c r="B3896" s="315" t="s">
        <v>6677</v>
      </c>
      <c r="C3896" s="316"/>
      <c r="D3896" s="338"/>
      <c r="E3896" s="339"/>
      <c r="F3896" s="339"/>
      <c r="G3896" s="339"/>
    </row>
    <row r="3897" spans="1:7">
      <c r="A3897" s="324" t="s">
        <v>6678</v>
      </c>
      <c r="B3897" s="325"/>
      <c r="C3897" s="324" t="s">
        <v>6679</v>
      </c>
      <c r="D3897" s="327" t="s">
        <v>22</v>
      </c>
      <c r="E3897" s="329">
        <v>1645.49</v>
      </c>
      <c r="F3897" s="329">
        <v>0</v>
      </c>
      <c r="G3897" s="329">
        <v>1645.49</v>
      </c>
    </row>
    <row r="3898" spans="1:7">
      <c r="A3898" s="330" t="s">
        <v>6680</v>
      </c>
      <c r="B3898" s="331" t="s">
        <v>6681</v>
      </c>
      <c r="C3898" s="330"/>
      <c r="D3898" s="332"/>
      <c r="E3898" s="333"/>
      <c r="F3898" s="333"/>
      <c r="G3898" s="333"/>
    </row>
    <row r="3899" spans="1:7">
      <c r="A3899" s="324" t="s">
        <v>6682</v>
      </c>
      <c r="B3899" s="325"/>
      <c r="C3899" s="324" t="s">
        <v>6683</v>
      </c>
      <c r="D3899" s="327" t="s">
        <v>22</v>
      </c>
      <c r="E3899" s="329">
        <v>2336.0300000000002</v>
      </c>
      <c r="F3899" s="329">
        <v>0</v>
      </c>
      <c r="G3899" s="329">
        <v>2336.0300000000002</v>
      </c>
    </row>
    <row r="3900" spans="1:7">
      <c r="A3900" s="334" t="s">
        <v>6684</v>
      </c>
      <c r="B3900" s="334" t="s">
        <v>6685</v>
      </c>
      <c r="C3900" s="335"/>
      <c r="D3900" s="336"/>
      <c r="E3900" s="337"/>
      <c r="F3900" s="337"/>
      <c r="G3900" s="337"/>
    </row>
    <row r="3901" spans="1:7">
      <c r="A3901" s="315" t="s">
        <v>6686</v>
      </c>
      <c r="B3901" s="315" t="s">
        <v>6687</v>
      </c>
      <c r="C3901" s="316"/>
      <c r="D3901" s="338"/>
      <c r="E3901" s="339"/>
      <c r="F3901" s="339"/>
      <c r="G3901" s="339"/>
    </row>
    <row r="3902" spans="1:7" ht="25.5">
      <c r="A3902" s="324" t="s">
        <v>6688</v>
      </c>
      <c r="B3902" s="325"/>
      <c r="C3902" s="324" t="s">
        <v>6689</v>
      </c>
      <c r="D3902" s="327" t="s">
        <v>4</v>
      </c>
      <c r="E3902" s="329">
        <v>1008.56</v>
      </c>
      <c r="F3902" s="329">
        <v>11.5</v>
      </c>
      <c r="G3902" s="329">
        <v>1020.06</v>
      </c>
    </row>
    <row r="3903" spans="1:7" ht="25.5">
      <c r="A3903" s="324" t="s">
        <v>6690</v>
      </c>
      <c r="B3903" s="325"/>
      <c r="C3903" s="324" t="s">
        <v>6691</v>
      </c>
      <c r="D3903" s="327" t="s">
        <v>4</v>
      </c>
      <c r="E3903" s="329">
        <v>6895.18</v>
      </c>
      <c r="F3903" s="329">
        <v>0</v>
      </c>
      <c r="G3903" s="329">
        <v>6895.18</v>
      </c>
    </row>
    <row r="3904" spans="1:7">
      <c r="A3904" s="324" t="s">
        <v>6692</v>
      </c>
      <c r="B3904" s="325"/>
      <c r="C3904" s="324" t="s">
        <v>6693</v>
      </c>
      <c r="D3904" s="327" t="s">
        <v>197</v>
      </c>
      <c r="E3904" s="329">
        <v>148.21</v>
      </c>
      <c r="F3904" s="329">
        <v>38.340000000000003</v>
      </c>
      <c r="G3904" s="329">
        <v>186.55</v>
      </c>
    </row>
    <row r="3905" spans="1:7" ht="25.5">
      <c r="A3905" s="324" t="s">
        <v>6694</v>
      </c>
      <c r="B3905" s="325"/>
      <c r="C3905" s="324" t="s">
        <v>6695</v>
      </c>
      <c r="D3905" s="327" t="s">
        <v>197</v>
      </c>
      <c r="E3905" s="329">
        <v>2616.67</v>
      </c>
      <c r="F3905" s="329">
        <v>0</v>
      </c>
      <c r="G3905" s="329">
        <v>2616.67</v>
      </c>
    </row>
    <row r="3906" spans="1:7" ht="38.25">
      <c r="A3906" s="324" t="s">
        <v>6696</v>
      </c>
      <c r="B3906" s="325"/>
      <c r="C3906" s="324" t="s">
        <v>6697</v>
      </c>
      <c r="D3906" s="327" t="s">
        <v>197</v>
      </c>
      <c r="E3906" s="329">
        <v>3549.9</v>
      </c>
      <c r="F3906" s="329">
        <v>0</v>
      </c>
      <c r="G3906" s="329">
        <v>3549.9</v>
      </c>
    </row>
    <row r="3907" spans="1:7" ht="25.5">
      <c r="A3907" s="324" t="s">
        <v>6698</v>
      </c>
      <c r="B3907" s="325"/>
      <c r="C3907" s="324" t="s">
        <v>14299</v>
      </c>
      <c r="D3907" s="327" t="s">
        <v>197</v>
      </c>
      <c r="E3907" s="329">
        <v>1091.5</v>
      </c>
      <c r="F3907" s="329">
        <v>95.86</v>
      </c>
      <c r="G3907" s="329">
        <v>1187.3599999999999</v>
      </c>
    </row>
    <row r="3908" spans="1:7" ht="25.5">
      <c r="A3908" s="324" t="s">
        <v>6699</v>
      </c>
      <c r="B3908" s="325"/>
      <c r="C3908" s="324" t="s">
        <v>6700</v>
      </c>
      <c r="D3908" s="327" t="s">
        <v>4</v>
      </c>
      <c r="E3908" s="329">
        <v>2329.92</v>
      </c>
      <c r="F3908" s="329">
        <v>11.5</v>
      </c>
      <c r="G3908" s="329">
        <v>2341.42</v>
      </c>
    </row>
    <row r="3909" spans="1:7" ht="38.25">
      <c r="A3909" s="324" t="s">
        <v>6701</v>
      </c>
      <c r="B3909" s="325"/>
      <c r="C3909" s="324" t="s">
        <v>6702</v>
      </c>
      <c r="D3909" s="327" t="s">
        <v>197</v>
      </c>
      <c r="E3909" s="329">
        <v>2379.83</v>
      </c>
      <c r="F3909" s="329">
        <v>523.52</v>
      </c>
      <c r="G3909" s="329">
        <v>2903.35</v>
      </c>
    </row>
    <row r="3910" spans="1:7">
      <c r="A3910" s="330" t="s">
        <v>6703</v>
      </c>
      <c r="B3910" s="331" t="s">
        <v>6704</v>
      </c>
      <c r="C3910" s="330"/>
      <c r="D3910" s="332"/>
      <c r="E3910" s="333"/>
      <c r="F3910" s="333"/>
      <c r="G3910" s="333"/>
    </row>
    <row r="3911" spans="1:7" ht="25.5">
      <c r="A3911" s="324" t="s">
        <v>6705</v>
      </c>
      <c r="B3911" s="325"/>
      <c r="C3911" s="324" t="s">
        <v>6706</v>
      </c>
      <c r="D3911" s="327" t="s">
        <v>4</v>
      </c>
      <c r="E3911" s="329">
        <v>755.32</v>
      </c>
      <c r="F3911" s="329">
        <v>156.66</v>
      </c>
      <c r="G3911" s="329">
        <v>911.98</v>
      </c>
    </row>
    <row r="3912" spans="1:7" ht="38.25">
      <c r="A3912" s="324" t="s">
        <v>6707</v>
      </c>
      <c r="B3912" s="325"/>
      <c r="C3912" s="324" t="s">
        <v>6708</v>
      </c>
      <c r="D3912" s="327" t="s">
        <v>4</v>
      </c>
      <c r="E3912" s="329">
        <v>3127.07</v>
      </c>
      <c r="F3912" s="329">
        <v>156.66</v>
      </c>
      <c r="G3912" s="329">
        <v>3283.73</v>
      </c>
    </row>
    <row r="3913" spans="1:7" ht="51">
      <c r="A3913" s="324" t="s">
        <v>6709</v>
      </c>
      <c r="B3913" s="325"/>
      <c r="C3913" s="324" t="s">
        <v>6710</v>
      </c>
      <c r="D3913" s="327" t="s">
        <v>4</v>
      </c>
      <c r="E3913" s="329">
        <v>2925.67</v>
      </c>
      <c r="F3913" s="329">
        <v>853.52</v>
      </c>
      <c r="G3913" s="329">
        <v>3779.19</v>
      </c>
    </row>
    <row r="3914" spans="1:7">
      <c r="A3914" s="324" t="s">
        <v>6711</v>
      </c>
      <c r="B3914" s="325"/>
      <c r="C3914" s="324" t="s">
        <v>6712</v>
      </c>
      <c r="D3914" s="327" t="s">
        <v>4</v>
      </c>
      <c r="E3914" s="329">
        <v>6080.04</v>
      </c>
      <c r="F3914" s="329">
        <v>34.58</v>
      </c>
      <c r="G3914" s="329">
        <v>6114.62</v>
      </c>
    </row>
    <row r="3915" spans="1:7" ht="25.5">
      <c r="A3915" s="324" t="s">
        <v>6713</v>
      </c>
      <c r="B3915" s="325"/>
      <c r="C3915" s="324" t="s">
        <v>6714</v>
      </c>
      <c r="D3915" s="327" t="s">
        <v>4</v>
      </c>
      <c r="E3915" s="329">
        <v>587.76</v>
      </c>
      <c r="F3915" s="329">
        <v>266.73</v>
      </c>
      <c r="G3915" s="329">
        <v>854.49</v>
      </c>
    </row>
    <row r="3916" spans="1:7" ht="25.5">
      <c r="A3916" s="324" t="s">
        <v>6715</v>
      </c>
      <c r="B3916" s="325"/>
      <c r="C3916" s="324" t="s">
        <v>6716</v>
      </c>
      <c r="D3916" s="327" t="s">
        <v>4</v>
      </c>
      <c r="E3916" s="329">
        <v>1027.24</v>
      </c>
      <c r="F3916" s="329">
        <v>266.73</v>
      </c>
      <c r="G3916" s="329">
        <v>1293.97</v>
      </c>
    </row>
    <row r="3917" spans="1:7" ht="25.5">
      <c r="A3917" s="324" t="s">
        <v>6717</v>
      </c>
      <c r="B3917" s="325"/>
      <c r="C3917" s="324" t="s">
        <v>6718</v>
      </c>
      <c r="D3917" s="327" t="s">
        <v>4</v>
      </c>
      <c r="E3917" s="329">
        <v>924.88</v>
      </c>
      <c r="F3917" s="329">
        <v>266.73</v>
      </c>
      <c r="G3917" s="329">
        <v>1191.6099999999999</v>
      </c>
    </row>
    <row r="3918" spans="1:7" ht="25.5">
      <c r="A3918" s="324" t="s">
        <v>6719</v>
      </c>
      <c r="B3918" s="325"/>
      <c r="C3918" s="324" t="s">
        <v>6720</v>
      </c>
      <c r="D3918" s="327" t="s">
        <v>4</v>
      </c>
      <c r="E3918" s="329">
        <v>1934.63</v>
      </c>
      <c r="F3918" s="329">
        <v>533.45000000000005</v>
      </c>
      <c r="G3918" s="329">
        <v>2468.08</v>
      </c>
    </row>
    <row r="3919" spans="1:7" ht="25.5">
      <c r="A3919" s="324" t="s">
        <v>6721</v>
      </c>
      <c r="B3919" s="325"/>
      <c r="C3919" s="324" t="s">
        <v>6722</v>
      </c>
      <c r="D3919" s="327" t="s">
        <v>4</v>
      </c>
      <c r="E3919" s="329">
        <v>702.45</v>
      </c>
      <c r="F3919" s="329">
        <v>8.51</v>
      </c>
      <c r="G3919" s="329">
        <v>710.96</v>
      </c>
    </row>
    <row r="3920" spans="1:7" ht="25.5">
      <c r="A3920" s="324" t="s">
        <v>6723</v>
      </c>
      <c r="B3920" s="325"/>
      <c r="C3920" s="324" t="s">
        <v>6724</v>
      </c>
      <c r="D3920" s="327" t="s">
        <v>4</v>
      </c>
      <c r="E3920" s="329">
        <v>8.0500000000000007</v>
      </c>
      <c r="F3920" s="329">
        <v>19.18</v>
      </c>
      <c r="G3920" s="329">
        <v>27.23</v>
      </c>
    </row>
    <row r="3921" spans="1:7" ht="25.5">
      <c r="A3921" s="324" t="s">
        <v>14752</v>
      </c>
      <c r="B3921" s="325"/>
      <c r="C3921" s="324" t="s">
        <v>14753</v>
      </c>
      <c r="D3921" s="327" t="s">
        <v>4</v>
      </c>
      <c r="E3921" s="329">
        <v>608.41999999999996</v>
      </c>
      <c r="F3921" s="329">
        <v>153.36000000000001</v>
      </c>
      <c r="G3921" s="329">
        <v>761.78</v>
      </c>
    </row>
    <row r="3922" spans="1:7" ht="25.5">
      <c r="A3922" s="324" t="s">
        <v>6725</v>
      </c>
      <c r="B3922" s="325"/>
      <c r="C3922" s="324" t="s">
        <v>6726</v>
      </c>
      <c r="D3922" s="327" t="s">
        <v>4</v>
      </c>
      <c r="E3922" s="329">
        <v>216.73</v>
      </c>
      <c r="F3922" s="329">
        <v>38.340000000000003</v>
      </c>
      <c r="G3922" s="329">
        <v>255.07</v>
      </c>
    </row>
    <row r="3923" spans="1:7" ht="25.5">
      <c r="A3923" s="324" t="s">
        <v>6727</v>
      </c>
      <c r="B3923" s="325"/>
      <c r="C3923" s="324" t="s">
        <v>6728</v>
      </c>
      <c r="D3923" s="327" t="s">
        <v>4</v>
      </c>
      <c r="E3923" s="329">
        <v>419.32</v>
      </c>
      <c r="F3923" s="329">
        <v>11.5</v>
      </c>
      <c r="G3923" s="329">
        <v>430.82</v>
      </c>
    </row>
    <row r="3924" spans="1:7" ht="25.5">
      <c r="A3924" s="324" t="s">
        <v>6729</v>
      </c>
      <c r="B3924" s="325"/>
      <c r="C3924" s="324" t="s">
        <v>6730</v>
      </c>
      <c r="D3924" s="327" t="s">
        <v>4</v>
      </c>
      <c r="E3924" s="329">
        <v>9065.11</v>
      </c>
      <c r="F3924" s="329">
        <v>156.66</v>
      </c>
      <c r="G3924" s="329">
        <v>9221.77</v>
      </c>
    </row>
    <row r="3925" spans="1:7">
      <c r="A3925" s="324" t="s">
        <v>6731</v>
      </c>
      <c r="B3925" s="325"/>
      <c r="C3925" s="324" t="s">
        <v>6732</v>
      </c>
      <c r="D3925" s="327" t="s">
        <v>4</v>
      </c>
      <c r="E3925" s="329">
        <v>992.36</v>
      </c>
      <c r="F3925" s="329">
        <v>2.84</v>
      </c>
      <c r="G3925" s="329">
        <v>995.2</v>
      </c>
    </row>
    <row r="3926" spans="1:7" ht="25.5">
      <c r="A3926" s="324" t="s">
        <v>6733</v>
      </c>
      <c r="B3926" s="325"/>
      <c r="C3926" s="324" t="s">
        <v>14041</v>
      </c>
      <c r="D3926" s="327" t="s">
        <v>197</v>
      </c>
      <c r="E3926" s="329">
        <v>7550.76</v>
      </c>
      <c r="F3926" s="329">
        <v>202.59</v>
      </c>
      <c r="G3926" s="329">
        <v>7753.35</v>
      </c>
    </row>
    <row r="3927" spans="1:7" ht="25.5">
      <c r="A3927" s="324" t="s">
        <v>6734</v>
      </c>
      <c r="B3927" s="325"/>
      <c r="C3927" s="324" t="s">
        <v>14042</v>
      </c>
      <c r="D3927" s="327" t="s">
        <v>197</v>
      </c>
      <c r="E3927" s="329">
        <v>11004.7</v>
      </c>
      <c r="F3927" s="329">
        <v>202.59</v>
      </c>
      <c r="G3927" s="329">
        <v>11207.29</v>
      </c>
    </row>
    <row r="3928" spans="1:7" ht="38.25">
      <c r="A3928" s="324" t="s">
        <v>6735</v>
      </c>
      <c r="B3928" s="325"/>
      <c r="C3928" s="324" t="s">
        <v>6736</v>
      </c>
      <c r="D3928" s="327" t="s">
        <v>4</v>
      </c>
      <c r="E3928" s="329">
        <v>1105.7</v>
      </c>
      <c r="F3928" s="329">
        <v>135.05000000000001</v>
      </c>
      <c r="G3928" s="329">
        <v>1240.75</v>
      </c>
    </row>
    <row r="3929" spans="1:7" ht="51">
      <c r="A3929" s="324" t="s">
        <v>6737</v>
      </c>
      <c r="B3929" s="325"/>
      <c r="C3929" s="324" t="s">
        <v>6738</v>
      </c>
      <c r="D3929" s="327" t="s">
        <v>4</v>
      </c>
      <c r="E3929" s="329">
        <v>1397.03</v>
      </c>
      <c r="F3929" s="329">
        <v>202.59</v>
      </c>
      <c r="G3929" s="329">
        <v>1599.62</v>
      </c>
    </row>
    <row r="3930" spans="1:7" ht="51">
      <c r="A3930" s="324" t="s">
        <v>6739</v>
      </c>
      <c r="B3930" s="325"/>
      <c r="C3930" s="324" t="s">
        <v>6740</v>
      </c>
      <c r="D3930" s="327" t="s">
        <v>4</v>
      </c>
      <c r="E3930" s="329">
        <v>3417.03</v>
      </c>
      <c r="F3930" s="329">
        <v>266.73</v>
      </c>
      <c r="G3930" s="329">
        <v>3683.76</v>
      </c>
    </row>
    <row r="3931" spans="1:7">
      <c r="A3931" s="330" t="s">
        <v>6741</v>
      </c>
      <c r="B3931" s="331" t="s">
        <v>6742</v>
      </c>
      <c r="C3931" s="330"/>
      <c r="D3931" s="332"/>
      <c r="E3931" s="333"/>
      <c r="F3931" s="333"/>
      <c r="G3931" s="333"/>
    </row>
    <row r="3932" spans="1:7">
      <c r="A3932" s="324" t="s">
        <v>6743</v>
      </c>
      <c r="B3932" s="325"/>
      <c r="C3932" s="324" t="s">
        <v>6744</v>
      </c>
      <c r="D3932" s="327" t="s">
        <v>4</v>
      </c>
      <c r="E3932" s="329">
        <v>15.18</v>
      </c>
      <c r="F3932" s="329">
        <v>10.66</v>
      </c>
      <c r="G3932" s="329">
        <v>25.84</v>
      </c>
    </row>
    <row r="3933" spans="1:7">
      <c r="A3933" s="324" t="s">
        <v>6745</v>
      </c>
      <c r="B3933" s="325"/>
      <c r="C3933" s="324" t="s">
        <v>6746</v>
      </c>
      <c r="D3933" s="327" t="s">
        <v>4</v>
      </c>
      <c r="E3933" s="329">
        <v>22.43</v>
      </c>
      <c r="F3933" s="329">
        <v>10.66</v>
      </c>
      <c r="G3933" s="329">
        <v>33.090000000000003</v>
      </c>
    </row>
    <row r="3934" spans="1:7" ht="25.5">
      <c r="A3934" s="324" t="s">
        <v>6747</v>
      </c>
      <c r="B3934" s="325"/>
      <c r="C3934" s="324" t="s">
        <v>6748</v>
      </c>
      <c r="D3934" s="327" t="s">
        <v>4</v>
      </c>
      <c r="E3934" s="329">
        <v>32.47</v>
      </c>
      <c r="F3934" s="329">
        <v>43.96</v>
      </c>
      <c r="G3934" s="329">
        <v>76.430000000000007</v>
      </c>
    </row>
    <row r="3935" spans="1:7">
      <c r="A3935" s="324" t="s">
        <v>6749</v>
      </c>
      <c r="B3935" s="325"/>
      <c r="C3935" s="324" t="s">
        <v>6750</v>
      </c>
      <c r="D3935" s="327" t="s">
        <v>4</v>
      </c>
      <c r="E3935" s="329">
        <v>0</v>
      </c>
      <c r="F3935" s="329">
        <v>156.66</v>
      </c>
      <c r="G3935" s="329">
        <v>156.66</v>
      </c>
    </row>
    <row r="3936" spans="1:7">
      <c r="A3936" s="324" t="s">
        <v>6751</v>
      </c>
      <c r="B3936" s="325"/>
      <c r="C3936" s="324" t="s">
        <v>6752</v>
      </c>
      <c r="D3936" s="327" t="s">
        <v>4</v>
      </c>
      <c r="E3936" s="329">
        <v>0</v>
      </c>
      <c r="F3936" s="329">
        <v>156.66</v>
      </c>
      <c r="G3936" s="329">
        <v>156.66</v>
      </c>
    </row>
    <row r="3937" spans="1:7" ht="38.25">
      <c r="A3937" s="324" t="s">
        <v>6753</v>
      </c>
      <c r="B3937" s="325"/>
      <c r="C3937" s="324" t="s">
        <v>6754</v>
      </c>
      <c r="D3937" s="327" t="s">
        <v>4</v>
      </c>
      <c r="E3937" s="329">
        <v>7779</v>
      </c>
      <c r="F3937" s="329">
        <v>14.19</v>
      </c>
      <c r="G3937" s="329">
        <v>7793.19</v>
      </c>
    </row>
    <row r="3938" spans="1:7" ht="25.5">
      <c r="A3938" s="324" t="s">
        <v>6755</v>
      </c>
      <c r="B3938" s="325"/>
      <c r="C3938" s="324" t="s">
        <v>6756</v>
      </c>
      <c r="D3938" s="327" t="s">
        <v>4</v>
      </c>
      <c r="E3938" s="329">
        <v>2927.77</v>
      </c>
      <c r="F3938" s="329">
        <v>14.19</v>
      </c>
      <c r="G3938" s="329">
        <v>2941.96</v>
      </c>
    </row>
    <row r="3939" spans="1:7">
      <c r="A3939" s="334" t="s">
        <v>6757</v>
      </c>
      <c r="B3939" s="334" t="s">
        <v>13848</v>
      </c>
      <c r="C3939" s="335"/>
      <c r="D3939" s="336"/>
      <c r="E3939" s="337"/>
      <c r="F3939" s="337"/>
      <c r="G3939" s="337"/>
    </row>
    <row r="3940" spans="1:7">
      <c r="A3940" s="315" t="s">
        <v>6758</v>
      </c>
      <c r="B3940" s="315" t="s">
        <v>6759</v>
      </c>
      <c r="C3940" s="316"/>
      <c r="D3940" s="338"/>
      <c r="E3940" s="339"/>
      <c r="F3940" s="339"/>
      <c r="G3940" s="339"/>
    </row>
    <row r="3941" spans="1:7" ht="25.5">
      <c r="A3941" s="324" t="s">
        <v>6760</v>
      </c>
      <c r="B3941" s="325"/>
      <c r="C3941" s="324" t="s">
        <v>6761</v>
      </c>
      <c r="D3941" s="327" t="s">
        <v>4</v>
      </c>
      <c r="E3941" s="329">
        <v>1032.1600000000001</v>
      </c>
      <c r="F3941" s="329">
        <v>69.16</v>
      </c>
      <c r="G3941" s="329">
        <v>1101.32</v>
      </c>
    </row>
    <row r="3942" spans="1:7" ht="25.5">
      <c r="A3942" s="324" t="s">
        <v>6762</v>
      </c>
      <c r="B3942" s="325"/>
      <c r="C3942" s="324" t="s">
        <v>6763</v>
      </c>
      <c r="D3942" s="327" t="s">
        <v>22</v>
      </c>
      <c r="E3942" s="329">
        <v>535.48</v>
      </c>
      <c r="F3942" s="329">
        <v>7.8</v>
      </c>
      <c r="G3942" s="329">
        <v>543.28</v>
      </c>
    </row>
    <row r="3943" spans="1:7" ht="25.5">
      <c r="A3943" s="324" t="s">
        <v>6764</v>
      </c>
      <c r="B3943" s="325"/>
      <c r="C3943" s="324" t="s">
        <v>6765</v>
      </c>
      <c r="D3943" s="327" t="s">
        <v>22</v>
      </c>
      <c r="E3943" s="329">
        <v>1250.3599999999999</v>
      </c>
      <c r="F3943" s="329">
        <v>7.8</v>
      </c>
      <c r="G3943" s="329">
        <v>1258.1600000000001</v>
      </c>
    </row>
    <row r="3944" spans="1:7" ht="25.5">
      <c r="A3944" s="324" t="s">
        <v>6766</v>
      </c>
      <c r="B3944" s="325"/>
      <c r="C3944" s="324" t="s">
        <v>6767</v>
      </c>
      <c r="D3944" s="327" t="s">
        <v>4</v>
      </c>
      <c r="E3944" s="329">
        <v>728.89</v>
      </c>
      <c r="F3944" s="329">
        <v>3.9</v>
      </c>
      <c r="G3944" s="329">
        <v>732.79</v>
      </c>
    </row>
    <row r="3945" spans="1:7" ht="51">
      <c r="A3945" s="324" t="s">
        <v>6768</v>
      </c>
      <c r="B3945" s="325"/>
      <c r="C3945" s="324" t="s">
        <v>6769</v>
      </c>
      <c r="D3945" s="327" t="s">
        <v>4</v>
      </c>
      <c r="E3945" s="329">
        <v>17517</v>
      </c>
      <c r="F3945" s="329">
        <v>138.69999999999999</v>
      </c>
      <c r="G3945" s="329">
        <v>17655.7</v>
      </c>
    </row>
    <row r="3946" spans="1:7" ht="25.5">
      <c r="A3946" s="324" t="s">
        <v>6770</v>
      </c>
      <c r="B3946" s="325"/>
      <c r="C3946" s="324" t="s">
        <v>6771</v>
      </c>
      <c r="D3946" s="327" t="s">
        <v>22</v>
      </c>
      <c r="E3946" s="329">
        <v>1678.81</v>
      </c>
      <c r="F3946" s="329">
        <v>25.1</v>
      </c>
      <c r="G3946" s="329">
        <v>1703.91</v>
      </c>
    </row>
    <row r="3947" spans="1:7" ht="38.25">
      <c r="A3947" s="324" t="s">
        <v>6772</v>
      </c>
      <c r="B3947" s="325"/>
      <c r="C3947" s="324" t="s">
        <v>14754</v>
      </c>
      <c r="D3947" s="327" t="s">
        <v>4</v>
      </c>
      <c r="E3947" s="329">
        <v>76510</v>
      </c>
      <c r="F3947" s="329">
        <v>0</v>
      </c>
      <c r="G3947" s="329">
        <v>76510</v>
      </c>
    </row>
    <row r="3948" spans="1:7" ht="38.25">
      <c r="A3948" s="324" t="s">
        <v>6773</v>
      </c>
      <c r="B3948" s="325"/>
      <c r="C3948" s="324" t="s">
        <v>6774</v>
      </c>
      <c r="D3948" s="327" t="s">
        <v>4</v>
      </c>
      <c r="E3948" s="329">
        <v>52205.56</v>
      </c>
      <c r="F3948" s="329">
        <v>224.22</v>
      </c>
      <c r="G3948" s="329">
        <v>52429.78</v>
      </c>
    </row>
    <row r="3949" spans="1:7" ht="51">
      <c r="A3949" s="324" t="s">
        <v>6775</v>
      </c>
      <c r="B3949" s="325"/>
      <c r="C3949" s="324" t="s">
        <v>14755</v>
      </c>
      <c r="D3949" s="327" t="s">
        <v>197</v>
      </c>
      <c r="E3949" s="329">
        <v>308075.92</v>
      </c>
      <c r="F3949" s="329">
        <v>0</v>
      </c>
      <c r="G3949" s="329">
        <v>308075.92</v>
      </c>
    </row>
    <row r="3950" spans="1:7" ht="63.75">
      <c r="A3950" s="324" t="s">
        <v>14043</v>
      </c>
      <c r="B3950" s="325"/>
      <c r="C3950" s="324" t="s">
        <v>14756</v>
      </c>
      <c r="D3950" s="327" t="s">
        <v>197</v>
      </c>
      <c r="E3950" s="329">
        <v>4770.84</v>
      </c>
      <c r="F3950" s="329">
        <v>52769.69</v>
      </c>
      <c r="G3950" s="329">
        <v>57540.53</v>
      </c>
    </row>
    <row r="3951" spans="1:7" ht="63.75">
      <c r="A3951" s="324" t="s">
        <v>14044</v>
      </c>
      <c r="B3951" s="325"/>
      <c r="C3951" s="324" t="s">
        <v>14757</v>
      </c>
      <c r="D3951" s="327" t="s">
        <v>197</v>
      </c>
      <c r="E3951" s="329">
        <v>6603.49</v>
      </c>
      <c r="F3951" s="329">
        <v>45622.69</v>
      </c>
      <c r="G3951" s="329">
        <v>52226.18</v>
      </c>
    </row>
    <row r="3952" spans="1:7">
      <c r="A3952" s="334" t="s">
        <v>6777</v>
      </c>
      <c r="B3952" s="334" t="s">
        <v>13849</v>
      </c>
      <c r="C3952" s="335"/>
      <c r="D3952" s="336"/>
      <c r="E3952" s="337"/>
      <c r="F3952" s="337"/>
      <c r="G3952" s="337"/>
    </row>
    <row r="3953" spans="1:7">
      <c r="A3953" s="315" t="s">
        <v>6778</v>
      </c>
      <c r="B3953" s="315" t="s">
        <v>6779</v>
      </c>
      <c r="C3953" s="316"/>
      <c r="D3953" s="338"/>
      <c r="E3953" s="339"/>
      <c r="F3953" s="339"/>
      <c r="G3953" s="339"/>
    </row>
    <row r="3954" spans="1:7" ht="25.5">
      <c r="A3954" s="324" t="s">
        <v>6780</v>
      </c>
      <c r="B3954" s="325"/>
      <c r="C3954" s="324" t="s">
        <v>6781</v>
      </c>
      <c r="D3954" s="327" t="s">
        <v>4</v>
      </c>
      <c r="E3954" s="329">
        <v>731.46</v>
      </c>
      <c r="F3954" s="329">
        <v>234.2</v>
      </c>
      <c r="G3954" s="329">
        <v>965.66</v>
      </c>
    </row>
    <row r="3955" spans="1:7" ht="25.5">
      <c r="A3955" s="324" t="s">
        <v>6782</v>
      </c>
      <c r="B3955" s="325"/>
      <c r="C3955" s="324" t="s">
        <v>6783</v>
      </c>
      <c r="D3955" s="327" t="s">
        <v>4</v>
      </c>
      <c r="E3955" s="329">
        <v>818.36</v>
      </c>
      <c r="F3955" s="329">
        <v>234.2</v>
      </c>
      <c r="G3955" s="329">
        <v>1052.56</v>
      </c>
    </row>
    <row r="3956" spans="1:7" ht="25.5">
      <c r="A3956" s="324" t="s">
        <v>6784</v>
      </c>
      <c r="B3956" s="325"/>
      <c r="C3956" s="324" t="s">
        <v>6785</v>
      </c>
      <c r="D3956" s="327" t="s">
        <v>4</v>
      </c>
      <c r="E3956" s="329">
        <v>1141.23</v>
      </c>
      <c r="F3956" s="329">
        <v>234.2</v>
      </c>
      <c r="G3956" s="329">
        <v>1375.43</v>
      </c>
    </row>
    <row r="3957" spans="1:7" ht="25.5">
      <c r="A3957" s="324" t="s">
        <v>6786</v>
      </c>
      <c r="B3957" s="325"/>
      <c r="C3957" s="324" t="s">
        <v>6787</v>
      </c>
      <c r="D3957" s="327" t="s">
        <v>4</v>
      </c>
      <c r="E3957" s="329">
        <v>1013.19</v>
      </c>
      <c r="F3957" s="329">
        <v>234.2</v>
      </c>
      <c r="G3957" s="329">
        <v>1247.3900000000001</v>
      </c>
    </row>
    <row r="3958" spans="1:7" ht="25.5">
      <c r="A3958" s="324" t="s">
        <v>6788</v>
      </c>
      <c r="B3958" s="325"/>
      <c r="C3958" s="324" t="s">
        <v>6789</v>
      </c>
      <c r="D3958" s="327" t="s">
        <v>4</v>
      </c>
      <c r="E3958" s="329">
        <v>1366.36</v>
      </c>
      <c r="F3958" s="329">
        <v>234.2</v>
      </c>
      <c r="G3958" s="329">
        <v>1600.56</v>
      </c>
    </row>
    <row r="3959" spans="1:7" ht="25.5">
      <c r="A3959" s="324" t="s">
        <v>6790</v>
      </c>
      <c r="B3959" s="325"/>
      <c r="C3959" s="324" t="s">
        <v>6791</v>
      </c>
      <c r="D3959" s="327" t="s">
        <v>4</v>
      </c>
      <c r="E3959" s="329">
        <v>909.11</v>
      </c>
      <c r="F3959" s="329">
        <v>234.2</v>
      </c>
      <c r="G3959" s="329">
        <v>1143.31</v>
      </c>
    </row>
    <row r="3960" spans="1:7" ht="25.5">
      <c r="A3960" s="324" t="s">
        <v>6792</v>
      </c>
      <c r="B3960" s="325"/>
      <c r="C3960" s="324" t="s">
        <v>6793</v>
      </c>
      <c r="D3960" s="327" t="s">
        <v>4</v>
      </c>
      <c r="E3960" s="329">
        <v>1067.8699999999999</v>
      </c>
      <c r="F3960" s="329">
        <v>234.2</v>
      </c>
      <c r="G3960" s="329">
        <v>1302.07</v>
      </c>
    </row>
    <row r="3961" spans="1:7" ht="25.5">
      <c r="A3961" s="324" t="s">
        <v>6794</v>
      </c>
      <c r="B3961" s="325"/>
      <c r="C3961" s="324" t="s">
        <v>6795</v>
      </c>
      <c r="D3961" s="327" t="s">
        <v>4</v>
      </c>
      <c r="E3961" s="329">
        <v>1259.08</v>
      </c>
      <c r="F3961" s="329">
        <v>234.2</v>
      </c>
      <c r="G3961" s="329">
        <v>1493.28</v>
      </c>
    </row>
    <row r="3962" spans="1:7" ht="25.5">
      <c r="A3962" s="324" t="s">
        <v>6796</v>
      </c>
      <c r="B3962" s="325"/>
      <c r="C3962" s="324" t="s">
        <v>6797</v>
      </c>
      <c r="D3962" s="327" t="s">
        <v>4</v>
      </c>
      <c r="E3962" s="329">
        <v>1375.93</v>
      </c>
      <c r="F3962" s="329">
        <v>234.2</v>
      </c>
      <c r="G3962" s="329">
        <v>1610.13</v>
      </c>
    </row>
    <row r="3963" spans="1:7" ht="25.5">
      <c r="A3963" s="324" t="s">
        <v>6798</v>
      </c>
      <c r="B3963" s="325"/>
      <c r="C3963" s="324" t="s">
        <v>6799</v>
      </c>
      <c r="D3963" s="327" t="s">
        <v>4</v>
      </c>
      <c r="E3963" s="329">
        <v>1656.13</v>
      </c>
      <c r="F3963" s="329">
        <v>234.2</v>
      </c>
      <c r="G3963" s="329">
        <v>1890.33</v>
      </c>
    </row>
    <row r="3964" spans="1:7" ht="25.5">
      <c r="A3964" s="324" t="s">
        <v>6800</v>
      </c>
      <c r="B3964" s="325"/>
      <c r="C3964" s="324" t="s">
        <v>6801</v>
      </c>
      <c r="D3964" s="327" t="s">
        <v>4</v>
      </c>
      <c r="E3964" s="329">
        <v>1344.61</v>
      </c>
      <c r="F3964" s="329">
        <v>234.2</v>
      </c>
      <c r="G3964" s="329">
        <v>1578.81</v>
      </c>
    </row>
    <row r="3965" spans="1:7" ht="25.5">
      <c r="A3965" s="324" t="s">
        <v>6802</v>
      </c>
      <c r="B3965" s="325"/>
      <c r="C3965" s="324" t="s">
        <v>6803</v>
      </c>
      <c r="D3965" s="327" t="s">
        <v>4</v>
      </c>
      <c r="E3965" s="329">
        <v>1714.22</v>
      </c>
      <c r="F3965" s="329">
        <v>234.2</v>
      </c>
      <c r="G3965" s="329">
        <v>1948.42</v>
      </c>
    </row>
    <row r="3966" spans="1:7" ht="25.5">
      <c r="A3966" s="324" t="s">
        <v>6804</v>
      </c>
      <c r="B3966" s="325"/>
      <c r="C3966" s="324" t="s">
        <v>6805</v>
      </c>
      <c r="D3966" s="327" t="s">
        <v>4</v>
      </c>
      <c r="E3966" s="329">
        <v>2021.95</v>
      </c>
      <c r="F3966" s="329">
        <v>234.2</v>
      </c>
      <c r="G3966" s="329">
        <v>2256.15</v>
      </c>
    </row>
    <row r="3967" spans="1:7" ht="25.5">
      <c r="A3967" s="324" t="s">
        <v>6806</v>
      </c>
      <c r="B3967" s="325"/>
      <c r="C3967" s="324" t="s">
        <v>6807</v>
      </c>
      <c r="D3967" s="327" t="s">
        <v>4</v>
      </c>
      <c r="E3967" s="329">
        <v>2838.12</v>
      </c>
      <c r="F3967" s="329">
        <v>234.2</v>
      </c>
      <c r="G3967" s="329">
        <v>3072.32</v>
      </c>
    </row>
    <row r="3968" spans="1:7">
      <c r="A3968" s="330" t="s">
        <v>6808</v>
      </c>
      <c r="B3968" s="331" t="s">
        <v>6809</v>
      </c>
      <c r="C3968" s="330"/>
      <c r="D3968" s="332"/>
      <c r="E3968" s="333"/>
      <c r="F3968" s="333"/>
      <c r="G3968" s="333"/>
    </row>
    <row r="3969" spans="1:7">
      <c r="A3969" s="324" t="s">
        <v>6810</v>
      </c>
      <c r="B3969" s="325"/>
      <c r="C3969" s="324" t="s">
        <v>6811</v>
      </c>
      <c r="D3969" s="327" t="s">
        <v>4</v>
      </c>
      <c r="E3969" s="329">
        <v>326.04000000000002</v>
      </c>
      <c r="F3969" s="329">
        <v>137.36000000000001</v>
      </c>
      <c r="G3969" s="329">
        <v>463.4</v>
      </c>
    </row>
    <row r="3970" spans="1:7">
      <c r="A3970" s="324" t="s">
        <v>6812</v>
      </c>
      <c r="B3970" s="325"/>
      <c r="C3970" s="324" t="s">
        <v>6813</v>
      </c>
      <c r="D3970" s="327" t="s">
        <v>4</v>
      </c>
      <c r="E3970" s="329">
        <v>300.44</v>
      </c>
      <c r="F3970" s="329">
        <v>164.82</v>
      </c>
      <c r="G3970" s="329">
        <v>465.26</v>
      </c>
    </row>
    <row r="3971" spans="1:7">
      <c r="A3971" s="324" t="s">
        <v>6814</v>
      </c>
      <c r="B3971" s="325"/>
      <c r="C3971" s="324" t="s">
        <v>6815</v>
      </c>
      <c r="D3971" s="327" t="s">
        <v>4</v>
      </c>
      <c r="E3971" s="329">
        <v>624.77</v>
      </c>
      <c r="F3971" s="329">
        <v>164.82</v>
      </c>
      <c r="G3971" s="329">
        <v>789.59</v>
      </c>
    </row>
    <row r="3972" spans="1:7">
      <c r="A3972" s="324" t="s">
        <v>6816</v>
      </c>
      <c r="B3972" s="325"/>
      <c r="C3972" s="324" t="s">
        <v>6817</v>
      </c>
      <c r="D3972" s="327" t="s">
        <v>4</v>
      </c>
      <c r="E3972" s="329">
        <v>809.34</v>
      </c>
      <c r="F3972" s="329">
        <v>247.24</v>
      </c>
      <c r="G3972" s="329">
        <v>1056.58</v>
      </c>
    </row>
    <row r="3973" spans="1:7">
      <c r="A3973" s="324" t="s">
        <v>6818</v>
      </c>
      <c r="B3973" s="325"/>
      <c r="C3973" s="324" t="s">
        <v>6819</v>
      </c>
      <c r="D3973" s="327" t="s">
        <v>4</v>
      </c>
      <c r="E3973" s="329">
        <v>922.78</v>
      </c>
      <c r="F3973" s="329">
        <v>329.64</v>
      </c>
      <c r="G3973" s="329">
        <v>1252.42</v>
      </c>
    </row>
    <row r="3974" spans="1:7">
      <c r="A3974" s="324" t="s">
        <v>6820</v>
      </c>
      <c r="B3974" s="325"/>
      <c r="C3974" s="324" t="s">
        <v>6821</v>
      </c>
      <c r="D3974" s="327" t="s">
        <v>4</v>
      </c>
      <c r="E3974" s="329">
        <v>1430.31</v>
      </c>
      <c r="F3974" s="329">
        <v>247.24</v>
      </c>
      <c r="G3974" s="329">
        <v>1677.55</v>
      </c>
    </row>
    <row r="3975" spans="1:7">
      <c r="A3975" s="324" t="s">
        <v>6822</v>
      </c>
      <c r="B3975" s="325"/>
      <c r="C3975" s="324" t="s">
        <v>6823</v>
      </c>
      <c r="D3975" s="327" t="s">
        <v>4</v>
      </c>
      <c r="E3975" s="329">
        <v>706.39</v>
      </c>
      <c r="F3975" s="329">
        <v>247.24</v>
      </c>
      <c r="G3975" s="329">
        <v>953.63</v>
      </c>
    </row>
    <row r="3976" spans="1:7">
      <c r="A3976" s="324" t="s">
        <v>6824</v>
      </c>
      <c r="B3976" s="325"/>
      <c r="C3976" s="324" t="s">
        <v>6825</v>
      </c>
      <c r="D3976" s="327" t="s">
        <v>4</v>
      </c>
      <c r="E3976" s="329">
        <v>1416.54</v>
      </c>
      <c r="F3976" s="329">
        <v>329.64</v>
      </c>
      <c r="G3976" s="329">
        <v>1746.18</v>
      </c>
    </row>
    <row r="3977" spans="1:7">
      <c r="A3977" s="324" t="s">
        <v>6826</v>
      </c>
      <c r="B3977" s="325"/>
      <c r="C3977" s="324" t="s">
        <v>6827</v>
      </c>
      <c r="D3977" s="327" t="s">
        <v>4</v>
      </c>
      <c r="E3977" s="329">
        <v>66.83</v>
      </c>
      <c r="F3977" s="329">
        <v>109.88</v>
      </c>
      <c r="G3977" s="329">
        <v>176.71</v>
      </c>
    </row>
    <row r="3978" spans="1:7">
      <c r="A3978" s="324" t="s">
        <v>6828</v>
      </c>
      <c r="B3978" s="325"/>
      <c r="C3978" s="324" t="s">
        <v>6829</v>
      </c>
      <c r="D3978" s="327" t="s">
        <v>4</v>
      </c>
      <c r="E3978" s="329">
        <v>71.83</v>
      </c>
      <c r="F3978" s="329">
        <v>109.88</v>
      </c>
      <c r="G3978" s="329">
        <v>181.71</v>
      </c>
    </row>
    <row r="3979" spans="1:7">
      <c r="A3979" s="324" t="s">
        <v>6830</v>
      </c>
      <c r="B3979" s="325"/>
      <c r="C3979" s="324" t="s">
        <v>6831</v>
      </c>
      <c r="D3979" s="327" t="s">
        <v>4</v>
      </c>
      <c r="E3979" s="329">
        <v>116.71</v>
      </c>
      <c r="F3979" s="329">
        <v>137.36000000000001</v>
      </c>
      <c r="G3979" s="329">
        <v>254.07</v>
      </c>
    </row>
    <row r="3980" spans="1:7">
      <c r="A3980" s="324" t="s">
        <v>6832</v>
      </c>
      <c r="B3980" s="325"/>
      <c r="C3980" s="324" t="s">
        <v>6833</v>
      </c>
      <c r="D3980" s="327" t="s">
        <v>4</v>
      </c>
      <c r="E3980" s="329">
        <v>233.42</v>
      </c>
      <c r="F3980" s="329">
        <v>164.82</v>
      </c>
      <c r="G3980" s="329">
        <v>398.24</v>
      </c>
    </row>
    <row r="3981" spans="1:7">
      <c r="A3981" s="330" t="s">
        <v>6834</v>
      </c>
      <c r="B3981" s="331" t="s">
        <v>6835</v>
      </c>
      <c r="C3981" s="330"/>
      <c r="D3981" s="332"/>
      <c r="E3981" s="333"/>
      <c r="F3981" s="333"/>
      <c r="G3981" s="333"/>
    </row>
    <row r="3982" spans="1:7">
      <c r="A3982" s="324" t="s">
        <v>6836</v>
      </c>
      <c r="B3982" s="325"/>
      <c r="C3982" s="324" t="s">
        <v>6837</v>
      </c>
      <c r="D3982" s="327" t="s">
        <v>4</v>
      </c>
      <c r="E3982" s="329">
        <v>151.13999999999999</v>
      </c>
      <c r="F3982" s="329">
        <v>184.86</v>
      </c>
      <c r="G3982" s="329">
        <v>336</v>
      </c>
    </row>
    <row r="3983" spans="1:7" ht="38.25">
      <c r="A3983" s="324" t="s">
        <v>6838</v>
      </c>
      <c r="B3983" s="325"/>
      <c r="C3983" s="324" t="s">
        <v>6839</v>
      </c>
      <c r="D3983" s="327" t="s">
        <v>4</v>
      </c>
      <c r="E3983" s="329">
        <v>32.61</v>
      </c>
      <c r="F3983" s="329">
        <v>13.49</v>
      </c>
      <c r="G3983" s="329">
        <v>46.1</v>
      </c>
    </row>
    <row r="3984" spans="1:7" ht="25.5">
      <c r="A3984" s="324" t="s">
        <v>6840</v>
      </c>
      <c r="B3984" s="325"/>
      <c r="C3984" s="324" t="s">
        <v>6841</v>
      </c>
      <c r="D3984" s="327" t="s">
        <v>4</v>
      </c>
      <c r="E3984" s="329">
        <v>404.04</v>
      </c>
      <c r="F3984" s="329">
        <v>26.98</v>
      </c>
      <c r="G3984" s="329">
        <v>431.02</v>
      </c>
    </row>
    <row r="3985" spans="1:7" ht="25.5">
      <c r="A3985" s="324" t="s">
        <v>6842</v>
      </c>
      <c r="B3985" s="325"/>
      <c r="C3985" s="324" t="s">
        <v>6843</v>
      </c>
      <c r="D3985" s="327" t="s">
        <v>4</v>
      </c>
      <c r="E3985" s="329">
        <v>12.48</v>
      </c>
      <c r="F3985" s="329">
        <v>26.84</v>
      </c>
      <c r="G3985" s="329">
        <v>39.32</v>
      </c>
    </row>
    <row r="3986" spans="1:7">
      <c r="A3986" s="334" t="s">
        <v>6844</v>
      </c>
      <c r="B3986" s="334" t="s">
        <v>13850</v>
      </c>
      <c r="C3986" s="335"/>
      <c r="D3986" s="336"/>
      <c r="E3986" s="337"/>
      <c r="F3986" s="337"/>
      <c r="G3986" s="337"/>
    </row>
    <row r="3987" spans="1:7">
      <c r="A3987" s="315" t="s">
        <v>6845</v>
      </c>
      <c r="B3987" s="315" t="s">
        <v>6846</v>
      </c>
      <c r="C3987" s="316"/>
      <c r="D3987" s="338"/>
      <c r="E3987" s="339"/>
      <c r="F3987" s="339"/>
      <c r="G3987" s="339"/>
    </row>
    <row r="3988" spans="1:7" ht="38.25">
      <c r="A3988" s="324" t="s">
        <v>6847</v>
      </c>
      <c r="B3988" s="325"/>
      <c r="C3988" s="324" t="s">
        <v>6848</v>
      </c>
      <c r="D3988" s="327" t="s">
        <v>4</v>
      </c>
      <c r="E3988" s="329">
        <v>48.26</v>
      </c>
      <c r="F3988" s="329">
        <v>0</v>
      </c>
      <c r="G3988" s="329">
        <v>48.26</v>
      </c>
    </row>
    <row r="3989" spans="1:7" ht="38.25">
      <c r="A3989" s="324" t="s">
        <v>6849</v>
      </c>
      <c r="B3989" s="325"/>
      <c r="C3989" s="324" t="s">
        <v>14300</v>
      </c>
      <c r="D3989" s="327" t="s">
        <v>4</v>
      </c>
      <c r="E3989" s="329">
        <v>219.01</v>
      </c>
      <c r="F3989" s="329">
        <v>48.33</v>
      </c>
      <c r="G3989" s="329">
        <v>267.33999999999997</v>
      </c>
    </row>
    <row r="3990" spans="1:7" ht="38.25">
      <c r="A3990" s="324" t="s">
        <v>6850</v>
      </c>
      <c r="B3990" s="325"/>
      <c r="C3990" s="324" t="s">
        <v>14301</v>
      </c>
      <c r="D3990" s="327" t="s">
        <v>4</v>
      </c>
      <c r="E3990" s="329">
        <v>476.15</v>
      </c>
      <c r="F3990" s="329">
        <v>102.79</v>
      </c>
      <c r="G3990" s="329">
        <v>578.94000000000005</v>
      </c>
    </row>
    <row r="3991" spans="1:7" ht="38.25">
      <c r="A3991" s="324" t="s">
        <v>6851</v>
      </c>
      <c r="B3991" s="325"/>
      <c r="C3991" s="324" t="s">
        <v>6852</v>
      </c>
      <c r="D3991" s="327" t="s">
        <v>4</v>
      </c>
      <c r="E3991" s="329">
        <v>128.35</v>
      </c>
      <c r="F3991" s="329">
        <v>15.33</v>
      </c>
      <c r="G3991" s="329">
        <v>143.68</v>
      </c>
    </row>
    <row r="3992" spans="1:7">
      <c r="A3992" s="324" t="s">
        <v>6853</v>
      </c>
      <c r="B3992" s="325"/>
      <c r="C3992" s="324" t="s">
        <v>6854</v>
      </c>
      <c r="D3992" s="327" t="s">
        <v>4</v>
      </c>
      <c r="E3992" s="329">
        <v>26.12</v>
      </c>
      <c r="F3992" s="329">
        <v>5.75</v>
      </c>
      <c r="G3992" s="329">
        <v>31.87</v>
      </c>
    </row>
    <row r="3993" spans="1:7">
      <c r="A3993" s="324" t="s">
        <v>6855</v>
      </c>
      <c r="B3993" s="325"/>
      <c r="C3993" s="324" t="s">
        <v>6856</v>
      </c>
      <c r="D3993" s="327" t="s">
        <v>4</v>
      </c>
      <c r="E3993" s="329">
        <v>110.95</v>
      </c>
      <c r="F3993" s="329">
        <v>5.75</v>
      </c>
      <c r="G3993" s="329">
        <v>116.7</v>
      </c>
    </row>
    <row r="3994" spans="1:7" ht="25.5">
      <c r="A3994" s="324" t="s">
        <v>6857</v>
      </c>
      <c r="B3994" s="325"/>
      <c r="C3994" s="324" t="s">
        <v>6858</v>
      </c>
      <c r="D3994" s="327" t="s">
        <v>197</v>
      </c>
      <c r="E3994" s="329">
        <v>4982.7</v>
      </c>
      <c r="F3994" s="329">
        <v>0</v>
      </c>
      <c r="G3994" s="329">
        <v>4982.7</v>
      </c>
    </row>
    <row r="3995" spans="1:7" ht="25.5">
      <c r="A3995" s="324" t="s">
        <v>6859</v>
      </c>
      <c r="B3995" s="325"/>
      <c r="C3995" s="324" t="s">
        <v>6860</v>
      </c>
      <c r="D3995" s="327" t="s">
        <v>197</v>
      </c>
      <c r="E3995" s="329">
        <v>27091.040000000001</v>
      </c>
      <c r="F3995" s="329">
        <v>0</v>
      </c>
      <c r="G3995" s="329">
        <v>27091.040000000001</v>
      </c>
    </row>
    <row r="3996" spans="1:7" ht="38.25">
      <c r="A3996" s="324" t="s">
        <v>6861</v>
      </c>
      <c r="B3996" s="325"/>
      <c r="C3996" s="324" t="s">
        <v>6862</v>
      </c>
      <c r="D3996" s="327" t="s">
        <v>197</v>
      </c>
      <c r="E3996" s="329">
        <v>52784</v>
      </c>
      <c r="F3996" s="329">
        <v>0</v>
      </c>
      <c r="G3996" s="329">
        <v>52784</v>
      </c>
    </row>
    <row r="3997" spans="1:7">
      <c r="A3997" s="330" t="s">
        <v>6863</v>
      </c>
      <c r="B3997" s="331" t="s">
        <v>6864</v>
      </c>
      <c r="C3997" s="330"/>
      <c r="D3997" s="332"/>
      <c r="E3997" s="333"/>
      <c r="F3997" s="333"/>
      <c r="G3997" s="333"/>
    </row>
    <row r="3998" spans="1:7" ht="25.5">
      <c r="A3998" s="324" t="s">
        <v>6865</v>
      </c>
      <c r="B3998" s="325"/>
      <c r="C3998" s="324" t="s">
        <v>6866</v>
      </c>
      <c r="D3998" s="327" t="s">
        <v>4</v>
      </c>
      <c r="E3998" s="329">
        <v>6152.61</v>
      </c>
      <c r="F3998" s="329">
        <v>57.52</v>
      </c>
      <c r="G3998" s="329">
        <v>6210.13</v>
      </c>
    </row>
    <row r="3999" spans="1:7" ht="25.5">
      <c r="A3999" s="324" t="s">
        <v>6867</v>
      </c>
      <c r="B3999" s="325"/>
      <c r="C3999" s="324" t="s">
        <v>6868</v>
      </c>
      <c r="D3999" s="327" t="s">
        <v>4</v>
      </c>
      <c r="E3999" s="329">
        <v>9109.98</v>
      </c>
      <c r="F3999" s="329">
        <v>57.52</v>
      </c>
      <c r="G3999" s="329">
        <v>9167.5</v>
      </c>
    </row>
    <row r="4000" spans="1:7" ht="25.5">
      <c r="A4000" s="324" t="s">
        <v>6869</v>
      </c>
      <c r="B4000" s="325"/>
      <c r="C4000" s="324" t="s">
        <v>6870</v>
      </c>
      <c r="D4000" s="327" t="s">
        <v>4</v>
      </c>
      <c r="E4000" s="329">
        <v>25695.54</v>
      </c>
      <c r="F4000" s="329">
        <v>57.52</v>
      </c>
      <c r="G4000" s="329">
        <v>25753.06</v>
      </c>
    </row>
    <row r="4001" spans="1:7">
      <c r="A4001" s="330" t="s">
        <v>6871</v>
      </c>
      <c r="B4001" s="331" t="s">
        <v>6872</v>
      </c>
      <c r="C4001" s="330"/>
      <c r="D4001" s="332"/>
      <c r="E4001" s="333"/>
      <c r="F4001" s="333"/>
      <c r="G4001" s="333"/>
    </row>
    <row r="4002" spans="1:7" ht="38.25">
      <c r="A4002" s="324" t="s">
        <v>6873</v>
      </c>
      <c r="B4002" s="325"/>
      <c r="C4002" s="324" t="s">
        <v>6874</v>
      </c>
      <c r="D4002" s="327" t="s">
        <v>4</v>
      </c>
      <c r="E4002" s="329">
        <v>32270.5</v>
      </c>
      <c r="F4002" s="329">
        <v>107.88</v>
      </c>
      <c r="G4002" s="329">
        <v>32378.38</v>
      </c>
    </row>
    <row r="4003" spans="1:7" ht="38.25">
      <c r="A4003" s="324" t="s">
        <v>6875</v>
      </c>
      <c r="B4003" s="325"/>
      <c r="C4003" s="324" t="s">
        <v>6876</v>
      </c>
      <c r="D4003" s="327" t="s">
        <v>4</v>
      </c>
      <c r="E4003" s="329">
        <v>43341.75</v>
      </c>
      <c r="F4003" s="329">
        <v>107.88</v>
      </c>
      <c r="G4003" s="329">
        <v>43449.63</v>
      </c>
    </row>
    <row r="4004" spans="1:7" ht="38.25">
      <c r="A4004" s="324" t="s">
        <v>6877</v>
      </c>
      <c r="B4004" s="325"/>
      <c r="C4004" s="324" t="s">
        <v>6878</v>
      </c>
      <c r="D4004" s="327" t="s">
        <v>4</v>
      </c>
      <c r="E4004" s="329">
        <v>42755.82</v>
      </c>
      <c r="F4004" s="329">
        <v>107.88</v>
      </c>
      <c r="G4004" s="329">
        <v>42863.7</v>
      </c>
    </row>
    <row r="4005" spans="1:7" ht="25.5">
      <c r="A4005" s="324" t="s">
        <v>6879</v>
      </c>
      <c r="B4005" s="325"/>
      <c r="C4005" s="324" t="s">
        <v>6880</v>
      </c>
      <c r="D4005" s="327" t="s">
        <v>4</v>
      </c>
      <c r="E4005" s="329">
        <v>4838.99</v>
      </c>
      <c r="F4005" s="329">
        <v>76.680000000000007</v>
      </c>
      <c r="G4005" s="329">
        <v>4915.67</v>
      </c>
    </row>
    <row r="4006" spans="1:7" ht="38.25">
      <c r="A4006" s="324" t="s">
        <v>6881</v>
      </c>
      <c r="B4006" s="325"/>
      <c r="C4006" s="324" t="s">
        <v>6882</v>
      </c>
      <c r="D4006" s="327" t="s">
        <v>4</v>
      </c>
      <c r="E4006" s="329">
        <v>13910.37</v>
      </c>
      <c r="F4006" s="329">
        <v>107.88</v>
      </c>
      <c r="G4006" s="329">
        <v>14018.25</v>
      </c>
    </row>
    <row r="4007" spans="1:7" ht="25.5">
      <c r="A4007" s="324" t="s">
        <v>6883</v>
      </c>
      <c r="B4007" s="325"/>
      <c r="C4007" s="324" t="s">
        <v>6884</v>
      </c>
      <c r="D4007" s="327" t="s">
        <v>4</v>
      </c>
      <c r="E4007" s="329">
        <v>19226.03</v>
      </c>
      <c r="F4007" s="329">
        <v>76.680000000000007</v>
      </c>
      <c r="G4007" s="329">
        <v>19302.71</v>
      </c>
    </row>
    <row r="4008" spans="1:7" ht="38.25">
      <c r="A4008" s="324" t="s">
        <v>6885</v>
      </c>
      <c r="B4008" s="325"/>
      <c r="C4008" s="324" t="s">
        <v>6886</v>
      </c>
      <c r="D4008" s="327" t="s">
        <v>4</v>
      </c>
      <c r="E4008" s="329">
        <v>662.39</v>
      </c>
      <c r="F4008" s="329">
        <v>38.340000000000003</v>
      </c>
      <c r="G4008" s="329">
        <v>700.73</v>
      </c>
    </row>
    <row r="4009" spans="1:7" ht="38.25">
      <c r="A4009" s="324" t="s">
        <v>6887</v>
      </c>
      <c r="B4009" s="325"/>
      <c r="C4009" s="324" t="s">
        <v>6888</v>
      </c>
      <c r="D4009" s="327" t="s">
        <v>4</v>
      </c>
      <c r="E4009" s="329">
        <v>45925.14</v>
      </c>
      <c r="F4009" s="329">
        <v>107.88</v>
      </c>
      <c r="G4009" s="329">
        <v>46033.02</v>
      </c>
    </row>
    <row r="4010" spans="1:7" ht="38.25">
      <c r="A4010" s="324" t="s">
        <v>6889</v>
      </c>
      <c r="B4010" s="325"/>
      <c r="C4010" s="324" t="s">
        <v>6890</v>
      </c>
      <c r="D4010" s="327" t="s">
        <v>4</v>
      </c>
      <c r="E4010" s="329">
        <v>46682.78</v>
      </c>
      <c r="F4010" s="329">
        <v>107.88</v>
      </c>
      <c r="G4010" s="329">
        <v>46790.66</v>
      </c>
    </row>
    <row r="4011" spans="1:7" ht="38.25">
      <c r="A4011" s="324" t="s">
        <v>6891</v>
      </c>
      <c r="B4011" s="325"/>
      <c r="C4011" s="324" t="s">
        <v>6892</v>
      </c>
      <c r="D4011" s="327" t="s">
        <v>4</v>
      </c>
      <c r="E4011" s="329">
        <v>112347.36</v>
      </c>
      <c r="F4011" s="329">
        <v>107.88</v>
      </c>
      <c r="G4011" s="329">
        <v>112455.24</v>
      </c>
    </row>
    <row r="4012" spans="1:7" ht="38.25">
      <c r="A4012" s="324" t="s">
        <v>6893</v>
      </c>
      <c r="B4012" s="325"/>
      <c r="C4012" s="324" t="s">
        <v>6894</v>
      </c>
      <c r="D4012" s="327" t="s">
        <v>4</v>
      </c>
      <c r="E4012" s="329">
        <v>137538.78</v>
      </c>
      <c r="F4012" s="329">
        <v>107.88</v>
      </c>
      <c r="G4012" s="329">
        <v>137646.66</v>
      </c>
    </row>
    <row r="4013" spans="1:7" ht="38.25">
      <c r="A4013" s="324" t="s">
        <v>6895</v>
      </c>
      <c r="B4013" s="325"/>
      <c r="C4013" s="324" t="s">
        <v>6896</v>
      </c>
      <c r="D4013" s="327" t="s">
        <v>4</v>
      </c>
      <c r="E4013" s="329">
        <v>47252.800000000003</v>
      </c>
      <c r="F4013" s="329">
        <v>107.88</v>
      </c>
      <c r="G4013" s="329">
        <v>47360.68</v>
      </c>
    </row>
    <row r="4014" spans="1:7" ht="38.25">
      <c r="A4014" s="324" t="s">
        <v>6897</v>
      </c>
      <c r="B4014" s="325"/>
      <c r="C4014" s="324" t="s">
        <v>6898</v>
      </c>
      <c r="D4014" s="327" t="s">
        <v>4</v>
      </c>
      <c r="E4014" s="329">
        <v>21265.77</v>
      </c>
      <c r="F4014" s="329">
        <v>107.88</v>
      </c>
      <c r="G4014" s="329">
        <v>21373.65</v>
      </c>
    </row>
    <row r="4015" spans="1:7" ht="38.25">
      <c r="A4015" s="324" t="s">
        <v>6899</v>
      </c>
      <c r="B4015" s="325"/>
      <c r="C4015" s="324" t="s">
        <v>6900</v>
      </c>
      <c r="D4015" s="327" t="s">
        <v>4</v>
      </c>
      <c r="E4015" s="329">
        <v>34038.480000000003</v>
      </c>
      <c r="F4015" s="329">
        <v>107.88</v>
      </c>
      <c r="G4015" s="329">
        <v>34146.36</v>
      </c>
    </row>
    <row r="4016" spans="1:7" ht="38.25">
      <c r="A4016" s="324" t="s">
        <v>6901</v>
      </c>
      <c r="B4016" s="325"/>
      <c r="C4016" s="324" t="s">
        <v>6902</v>
      </c>
      <c r="D4016" s="327" t="s">
        <v>4</v>
      </c>
      <c r="E4016" s="329">
        <v>74905.7</v>
      </c>
      <c r="F4016" s="329">
        <v>107.88</v>
      </c>
      <c r="G4016" s="329">
        <v>75013.58</v>
      </c>
    </row>
    <row r="4017" spans="1:7" ht="38.25">
      <c r="A4017" s="324" t="s">
        <v>6903</v>
      </c>
      <c r="B4017" s="325"/>
      <c r="C4017" s="324" t="s">
        <v>6904</v>
      </c>
      <c r="D4017" s="327" t="s">
        <v>4</v>
      </c>
      <c r="E4017" s="329">
        <v>24208.62</v>
      </c>
      <c r="F4017" s="329">
        <v>107.88</v>
      </c>
      <c r="G4017" s="329">
        <v>24316.5</v>
      </c>
    </row>
    <row r="4018" spans="1:7" ht="38.25">
      <c r="A4018" s="318" t="s">
        <v>14758</v>
      </c>
      <c r="B4018" s="319"/>
      <c r="C4018" s="318" t="s">
        <v>14759</v>
      </c>
      <c r="D4018" s="321" t="s">
        <v>4</v>
      </c>
      <c r="E4018" s="323">
        <v>72154.16</v>
      </c>
      <c r="F4018" s="323">
        <v>107.88</v>
      </c>
      <c r="G4018" s="323">
        <v>72262.039999999994</v>
      </c>
    </row>
    <row r="4019" spans="1:7" ht="25.5">
      <c r="A4019" s="330" t="s">
        <v>6905</v>
      </c>
      <c r="B4019" s="331" t="s">
        <v>6906</v>
      </c>
      <c r="C4019" s="330"/>
      <c r="D4019" s="332"/>
      <c r="E4019" s="333"/>
      <c r="F4019" s="333"/>
      <c r="G4019" s="333"/>
    </row>
    <row r="4020" spans="1:7" ht="25.5">
      <c r="A4020" s="324" t="s">
        <v>6907</v>
      </c>
      <c r="B4020" s="325"/>
      <c r="C4020" s="324" t="s">
        <v>6908</v>
      </c>
      <c r="D4020" s="327" t="s">
        <v>4</v>
      </c>
      <c r="E4020" s="329">
        <v>477.92</v>
      </c>
      <c r="F4020" s="329">
        <v>43.96</v>
      </c>
      <c r="G4020" s="329">
        <v>521.88</v>
      </c>
    </row>
    <row r="4021" spans="1:7" ht="25.5">
      <c r="A4021" s="330" t="s">
        <v>6909</v>
      </c>
      <c r="B4021" s="331" t="s">
        <v>6910</v>
      </c>
      <c r="C4021" s="330"/>
      <c r="D4021" s="332"/>
      <c r="E4021" s="333"/>
      <c r="F4021" s="333"/>
      <c r="G4021" s="333"/>
    </row>
    <row r="4022" spans="1:7" ht="25.5">
      <c r="A4022" s="324" t="s">
        <v>6911</v>
      </c>
      <c r="B4022" s="325"/>
      <c r="C4022" s="324" t="s">
        <v>13851</v>
      </c>
      <c r="D4022" s="327" t="s">
        <v>4</v>
      </c>
      <c r="E4022" s="329">
        <v>28.55</v>
      </c>
      <c r="F4022" s="329">
        <v>7.67</v>
      </c>
      <c r="G4022" s="329">
        <v>36.22</v>
      </c>
    </row>
    <row r="4023" spans="1:7">
      <c r="A4023" s="324" t="s">
        <v>6912</v>
      </c>
      <c r="B4023" s="325"/>
      <c r="C4023" s="324" t="s">
        <v>6913</v>
      </c>
      <c r="D4023" s="327" t="s">
        <v>4</v>
      </c>
      <c r="E4023" s="329">
        <v>641.41999999999996</v>
      </c>
      <c r="F4023" s="329">
        <v>30.67</v>
      </c>
      <c r="G4023" s="329">
        <v>672.09</v>
      </c>
    </row>
    <row r="4024" spans="1:7">
      <c r="A4024" s="324" t="s">
        <v>6914</v>
      </c>
      <c r="B4024" s="325"/>
      <c r="C4024" s="324" t="s">
        <v>6915</v>
      </c>
      <c r="D4024" s="327" t="s">
        <v>4</v>
      </c>
      <c r="E4024" s="329">
        <v>354.82</v>
      </c>
      <c r="F4024" s="329">
        <v>30.67</v>
      </c>
      <c r="G4024" s="329">
        <v>385.49</v>
      </c>
    </row>
    <row r="4025" spans="1:7" ht="25.5">
      <c r="A4025" s="324" t="s">
        <v>6916</v>
      </c>
      <c r="B4025" s="325"/>
      <c r="C4025" s="324" t="s">
        <v>6917</v>
      </c>
      <c r="D4025" s="327" t="s">
        <v>4</v>
      </c>
      <c r="E4025" s="329">
        <v>133.96</v>
      </c>
      <c r="F4025" s="329">
        <v>7.67</v>
      </c>
      <c r="G4025" s="329">
        <v>141.63</v>
      </c>
    </row>
    <row r="4026" spans="1:7" ht="25.5">
      <c r="A4026" s="324" t="s">
        <v>6918</v>
      </c>
      <c r="B4026" s="325"/>
      <c r="C4026" s="324" t="s">
        <v>6919</v>
      </c>
      <c r="D4026" s="327" t="s">
        <v>4</v>
      </c>
      <c r="E4026" s="329">
        <v>2308</v>
      </c>
      <c r="F4026" s="329">
        <v>2.84</v>
      </c>
      <c r="G4026" s="329">
        <v>2310.84</v>
      </c>
    </row>
    <row r="4027" spans="1:7" ht="25.5">
      <c r="A4027" s="330" t="s">
        <v>6920</v>
      </c>
      <c r="B4027" s="331" t="s">
        <v>6921</v>
      </c>
      <c r="C4027" s="330"/>
      <c r="D4027" s="332"/>
      <c r="E4027" s="333"/>
      <c r="F4027" s="333"/>
      <c r="G4027" s="333"/>
    </row>
    <row r="4028" spans="1:7" ht="25.5">
      <c r="A4028" s="324" t="s">
        <v>6922</v>
      </c>
      <c r="B4028" s="325"/>
      <c r="C4028" s="324" t="s">
        <v>6923</v>
      </c>
      <c r="D4028" s="327" t="s">
        <v>4</v>
      </c>
      <c r="E4028" s="329">
        <v>585.77</v>
      </c>
      <c r="F4028" s="329">
        <v>17.579999999999998</v>
      </c>
      <c r="G4028" s="329">
        <v>603.35</v>
      </c>
    </row>
    <row r="4029" spans="1:7" ht="25.5">
      <c r="A4029" s="324" t="s">
        <v>6924</v>
      </c>
      <c r="B4029" s="325"/>
      <c r="C4029" s="324" t="s">
        <v>6925</v>
      </c>
      <c r="D4029" s="327" t="s">
        <v>197</v>
      </c>
      <c r="E4029" s="329">
        <v>361.46</v>
      </c>
      <c r="F4029" s="329">
        <v>306.72000000000003</v>
      </c>
      <c r="G4029" s="329">
        <v>668.18</v>
      </c>
    </row>
    <row r="4030" spans="1:7" ht="25.5">
      <c r="A4030" s="330" t="s">
        <v>6926</v>
      </c>
      <c r="B4030" s="331" t="s">
        <v>6927</v>
      </c>
      <c r="C4030" s="330"/>
      <c r="D4030" s="332"/>
      <c r="E4030" s="333"/>
      <c r="F4030" s="333"/>
      <c r="G4030" s="333"/>
    </row>
    <row r="4031" spans="1:7" ht="25.5">
      <c r="A4031" s="324" t="s">
        <v>6928</v>
      </c>
      <c r="B4031" s="325"/>
      <c r="C4031" s="324" t="s">
        <v>6929</v>
      </c>
      <c r="D4031" s="327" t="s">
        <v>47</v>
      </c>
      <c r="E4031" s="329">
        <v>0.31</v>
      </c>
      <c r="F4031" s="329">
        <v>3.83</v>
      </c>
      <c r="G4031" s="329">
        <v>4.1399999999999997</v>
      </c>
    </row>
    <row r="4032" spans="1:7">
      <c r="A4032" s="324" t="s">
        <v>6930</v>
      </c>
      <c r="B4032" s="325"/>
      <c r="C4032" s="324" t="s">
        <v>6931</v>
      </c>
      <c r="D4032" s="327" t="s">
        <v>4</v>
      </c>
      <c r="E4032" s="329">
        <v>3.93</v>
      </c>
      <c r="F4032" s="329">
        <v>7.67</v>
      </c>
      <c r="G4032" s="329">
        <v>11.6</v>
      </c>
    </row>
    <row r="4033" spans="1:7" ht="25.5">
      <c r="A4033" s="324" t="s">
        <v>6932</v>
      </c>
      <c r="B4033" s="325"/>
      <c r="C4033" s="324" t="s">
        <v>6933</v>
      </c>
      <c r="D4033" s="327" t="s">
        <v>4</v>
      </c>
      <c r="E4033" s="329">
        <v>1.48</v>
      </c>
      <c r="F4033" s="329">
        <v>7.67</v>
      </c>
      <c r="G4033" s="329">
        <v>9.15</v>
      </c>
    </row>
    <row r="4034" spans="1:7" ht="25.5">
      <c r="A4034" s="324" t="s">
        <v>6934</v>
      </c>
      <c r="B4034" s="325"/>
      <c r="C4034" s="324" t="s">
        <v>6935</v>
      </c>
      <c r="D4034" s="327" t="s">
        <v>4</v>
      </c>
      <c r="E4034" s="329">
        <v>1.62</v>
      </c>
      <c r="F4034" s="329">
        <v>7.67</v>
      </c>
      <c r="G4034" s="329">
        <v>9.2899999999999991</v>
      </c>
    </row>
    <row r="4035" spans="1:7">
      <c r="A4035" s="324" t="s">
        <v>6936</v>
      </c>
      <c r="B4035" s="325"/>
      <c r="C4035" s="324" t="s">
        <v>6937</v>
      </c>
      <c r="D4035" s="327" t="s">
        <v>4</v>
      </c>
      <c r="E4035" s="329">
        <v>157.96</v>
      </c>
      <c r="F4035" s="329">
        <v>8.51</v>
      </c>
      <c r="G4035" s="329">
        <v>166.47</v>
      </c>
    </row>
    <row r="4036" spans="1:7">
      <c r="A4036" s="324" t="s">
        <v>6938</v>
      </c>
      <c r="B4036" s="325"/>
      <c r="C4036" s="324" t="s">
        <v>6939</v>
      </c>
      <c r="D4036" s="327" t="s">
        <v>4</v>
      </c>
      <c r="E4036" s="329">
        <v>365.34</v>
      </c>
      <c r="F4036" s="329">
        <v>8.51</v>
      </c>
      <c r="G4036" s="329">
        <v>373.85</v>
      </c>
    </row>
    <row r="4037" spans="1:7">
      <c r="A4037" s="324" t="s">
        <v>6940</v>
      </c>
      <c r="B4037" s="325"/>
      <c r="C4037" s="324" t="s">
        <v>6941</v>
      </c>
      <c r="D4037" s="327" t="s">
        <v>4</v>
      </c>
      <c r="E4037" s="329">
        <v>4.01</v>
      </c>
      <c r="F4037" s="329">
        <v>13.49</v>
      </c>
      <c r="G4037" s="329">
        <v>17.5</v>
      </c>
    </row>
    <row r="4038" spans="1:7" ht="25.5">
      <c r="A4038" s="324" t="s">
        <v>6942</v>
      </c>
      <c r="B4038" s="325"/>
      <c r="C4038" s="324" t="s">
        <v>13852</v>
      </c>
      <c r="D4038" s="327" t="s">
        <v>4</v>
      </c>
      <c r="E4038" s="329">
        <v>19</v>
      </c>
      <c r="F4038" s="329">
        <v>13.49</v>
      </c>
      <c r="G4038" s="329">
        <v>32.49</v>
      </c>
    </row>
    <row r="4039" spans="1:7" ht="25.5">
      <c r="A4039" s="324" t="s">
        <v>6943</v>
      </c>
      <c r="B4039" s="325"/>
      <c r="C4039" s="324" t="s">
        <v>13853</v>
      </c>
      <c r="D4039" s="327" t="s">
        <v>4</v>
      </c>
      <c r="E4039" s="329">
        <v>58.6</v>
      </c>
      <c r="F4039" s="329">
        <v>1.56</v>
      </c>
      <c r="G4039" s="329">
        <v>60.16</v>
      </c>
    </row>
    <row r="4040" spans="1:7" ht="25.5">
      <c r="A4040" s="324" t="s">
        <v>6944</v>
      </c>
      <c r="B4040" s="325"/>
      <c r="C4040" s="324" t="s">
        <v>6945</v>
      </c>
      <c r="D4040" s="327" t="s">
        <v>4</v>
      </c>
      <c r="E4040" s="329">
        <v>96.89</v>
      </c>
      <c r="F4040" s="329">
        <v>8.7899999999999991</v>
      </c>
      <c r="G4040" s="329">
        <v>105.68</v>
      </c>
    </row>
    <row r="4041" spans="1:7">
      <c r="A4041" s="324" t="s">
        <v>6946</v>
      </c>
      <c r="B4041" s="325"/>
      <c r="C4041" s="324" t="s">
        <v>13854</v>
      </c>
      <c r="D4041" s="327" t="s">
        <v>4</v>
      </c>
      <c r="E4041" s="329">
        <v>61.58</v>
      </c>
      <c r="F4041" s="329">
        <v>5.67</v>
      </c>
      <c r="G4041" s="329">
        <v>67.25</v>
      </c>
    </row>
    <row r="4042" spans="1:7">
      <c r="A4042" s="324" t="s">
        <v>6948</v>
      </c>
      <c r="B4042" s="325"/>
      <c r="C4042" s="324" t="s">
        <v>13855</v>
      </c>
      <c r="D4042" s="327" t="s">
        <v>4</v>
      </c>
      <c r="E4042" s="329">
        <v>85.11</v>
      </c>
      <c r="F4042" s="329">
        <v>5.67</v>
      </c>
      <c r="G4042" s="329">
        <v>90.78</v>
      </c>
    </row>
    <row r="4043" spans="1:7">
      <c r="A4043" s="324" t="s">
        <v>6949</v>
      </c>
      <c r="B4043" s="325"/>
      <c r="C4043" s="324" t="s">
        <v>13856</v>
      </c>
      <c r="D4043" s="327" t="s">
        <v>4</v>
      </c>
      <c r="E4043" s="329">
        <v>149.46</v>
      </c>
      <c r="F4043" s="329">
        <v>5.67</v>
      </c>
      <c r="G4043" s="329">
        <v>155.13</v>
      </c>
    </row>
    <row r="4044" spans="1:7" ht="25.5">
      <c r="A4044" s="324" t="s">
        <v>6951</v>
      </c>
      <c r="B4044" s="325"/>
      <c r="C4044" s="324" t="s">
        <v>6952</v>
      </c>
      <c r="D4044" s="327" t="s">
        <v>4</v>
      </c>
      <c r="E4044" s="329">
        <v>66.03</v>
      </c>
      <c r="F4044" s="329">
        <v>1.56</v>
      </c>
      <c r="G4044" s="329">
        <v>67.59</v>
      </c>
    </row>
    <row r="4045" spans="1:7" ht="25.5">
      <c r="A4045" s="324" t="s">
        <v>6953</v>
      </c>
      <c r="B4045" s="325"/>
      <c r="C4045" s="324" t="s">
        <v>6954</v>
      </c>
      <c r="D4045" s="327" t="s">
        <v>4</v>
      </c>
      <c r="E4045" s="329">
        <v>81.36</v>
      </c>
      <c r="F4045" s="329">
        <v>1.56</v>
      </c>
      <c r="G4045" s="329">
        <v>82.92</v>
      </c>
    </row>
    <row r="4046" spans="1:7">
      <c r="A4046" s="324" t="s">
        <v>14302</v>
      </c>
      <c r="B4046" s="325"/>
      <c r="C4046" s="324" t="s">
        <v>14303</v>
      </c>
      <c r="D4046" s="327" t="s">
        <v>4</v>
      </c>
      <c r="E4046" s="329">
        <v>9.76</v>
      </c>
      <c r="F4046" s="329">
        <v>3.12</v>
      </c>
      <c r="G4046" s="329">
        <v>12.88</v>
      </c>
    </row>
    <row r="4047" spans="1:7">
      <c r="A4047" s="324" t="s">
        <v>6955</v>
      </c>
      <c r="B4047" s="325"/>
      <c r="C4047" s="324" t="s">
        <v>14304</v>
      </c>
      <c r="D4047" s="327" t="s">
        <v>4</v>
      </c>
      <c r="E4047" s="329">
        <v>9.24</v>
      </c>
      <c r="F4047" s="329">
        <v>3.12</v>
      </c>
      <c r="G4047" s="329">
        <v>12.36</v>
      </c>
    </row>
    <row r="4048" spans="1:7" ht="25.5">
      <c r="A4048" s="324" t="s">
        <v>6956</v>
      </c>
      <c r="B4048" s="325"/>
      <c r="C4048" s="324" t="s">
        <v>6957</v>
      </c>
      <c r="D4048" s="327" t="s">
        <v>4</v>
      </c>
      <c r="E4048" s="329">
        <v>14.96</v>
      </c>
      <c r="F4048" s="329">
        <v>14.51</v>
      </c>
      <c r="G4048" s="329">
        <v>29.47</v>
      </c>
    </row>
    <row r="4049" spans="1:7" ht="25.5">
      <c r="A4049" s="324" t="s">
        <v>6958</v>
      </c>
      <c r="B4049" s="325"/>
      <c r="C4049" s="324" t="s">
        <v>6959</v>
      </c>
      <c r="D4049" s="327" t="s">
        <v>4</v>
      </c>
      <c r="E4049" s="329">
        <v>6.38</v>
      </c>
      <c r="F4049" s="329">
        <v>8.7899999999999991</v>
      </c>
      <c r="G4049" s="329">
        <v>15.17</v>
      </c>
    </row>
    <row r="4050" spans="1:7" ht="25.5">
      <c r="A4050" s="324" t="s">
        <v>6960</v>
      </c>
      <c r="B4050" s="325"/>
      <c r="C4050" s="324" t="s">
        <v>6961</v>
      </c>
      <c r="D4050" s="327" t="s">
        <v>4</v>
      </c>
      <c r="E4050" s="329">
        <v>10.16</v>
      </c>
      <c r="F4050" s="329">
        <v>8.7899999999999991</v>
      </c>
      <c r="G4050" s="329">
        <v>18.95</v>
      </c>
    </row>
    <row r="4051" spans="1:7" ht="25.5">
      <c r="A4051" s="324" t="s">
        <v>6962</v>
      </c>
      <c r="B4051" s="325"/>
      <c r="C4051" s="324" t="s">
        <v>6963</v>
      </c>
      <c r="D4051" s="327" t="s">
        <v>4</v>
      </c>
      <c r="E4051" s="329">
        <v>9.65</v>
      </c>
      <c r="F4051" s="329">
        <v>8.7899999999999991</v>
      </c>
      <c r="G4051" s="329">
        <v>18.440000000000001</v>
      </c>
    </row>
    <row r="4052" spans="1:7" ht="25.5">
      <c r="A4052" s="324" t="s">
        <v>6964</v>
      </c>
      <c r="B4052" s="325"/>
      <c r="C4052" s="324" t="s">
        <v>6965</v>
      </c>
      <c r="D4052" s="327" t="s">
        <v>4</v>
      </c>
      <c r="E4052" s="329">
        <v>20.38</v>
      </c>
      <c r="F4052" s="329">
        <v>14.89</v>
      </c>
      <c r="G4052" s="329">
        <v>35.270000000000003</v>
      </c>
    </row>
    <row r="4053" spans="1:7">
      <c r="A4053" s="324" t="s">
        <v>6966</v>
      </c>
      <c r="B4053" s="325"/>
      <c r="C4053" s="324" t="s">
        <v>6967</v>
      </c>
      <c r="D4053" s="327" t="s">
        <v>4</v>
      </c>
      <c r="E4053" s="329">
        <v>8.91</v>
      </c>
      <c r="F4053" s="329">
        <v>7.67</v>
      </c>
      <c r="G4053" s="329">
        <v>16.579999999999998</v>
      </c>
    </row>
    <row r="4054" spans="1:7" ht="25.5">
      <c r="A4054" s="324" t="s">
        <v>6968</v>
      </c>
      <c r="B4054" s="325"/>
      <c r="C4054" s="324" t="s">
        <v>13857</v>
      </c>
      <c r="D4054" s="327" t="s">
        <v>4</v>
      </c>
      <c r="E4054" s="329">
        <v>95.27</v>
      </c>
      <c r="F4054" s="329">
        <v>26.98</v>
      </c>
      <c r="G4054" s="329">
        <v>122.25</v>
      </c>
    </row>
    <row r="4055" spans="1:7">
      <c r="A4055" s="334" t="s">
        <v>6969</v>
      </c>
      <c r="B4055" s="334" t="s">
        <v>6970</v>
      </c>
      <c r="C4055" s="335"/>
      <c r="D4055" s="336"/>
      <c r="E4055" s="337"/>
      <c r="F4055" s="337"/>
      <c r="G4055" s="337"/>
    </row>
    <row r="4056" spans="1:7" ht="25.5">
      <c r="A4056" s="330" t="s">
        <v>6971</v>
      </c>
      <c r="B4056" s="331" t="s">
        <v>6972</v>
      </c>
      <c r="C4056" s="330"/>
      <c r="D4056" s="332"/>
      <c r="E4056" s="333"/>
      <c r="F4056" s="333"/>
      <c r="G4056" s="333"/>
    </row>
    <row r="4057" spans="1:7" ht="25.5">
      <c r="A4057" s="324" t="s">
        <v>6973</v>
      </c>
      <c r="B4057" s="325"/>
      <c r="C4057" s="324" t="s">
        <v>6974</v>
      </c>
      <c r="D4057" s="327" t="s">
        <v>22</v>
      </c>
      <c r="E4057" s="329">
        <v>5648.72</v>
      </c>
      <c r="F4057" s="329">
        <v>69.16</v>
      </c>
      <c r="G4057" s="329">
        <v>5717.88</v>
      </c>
    </row>
    <row r="4058" spans="1:7" ht="25.5">
      <c r="A4058" s="324" t="s">
        <v>14045</v>
      </c>
      <c r="B4058" s="325"/>
      <c r="C4058" s="324" t="s">
        <v>14046</v>
      </c>
      <c r="D4058" s="327" t="s">
        <v>22</v>
      </c>
      <c r="E4058" s="329">
        <v>373.26</v>
      </c>
      <c r="F4058" s="329">
        <v>69.16</v>
      </c>
      <c r="G4058" s="329">
        <v>442.42</v>
      </c>
    </row>
    <row r="4059" spans="1:7" ht="25.5">
      <c r="A4059" s="324" t="s">
        <v>6975</v>
      </c>
      <c r="B4059" s="325"/>
      <c r="C4059" s="324" t="s">
        <v>6976</v>
      </c>
      <c r="D4059" s="327" t="s">
        <v>22</v>
      </c>
      <c r="E4059" s="329">
        <v>712.13</v>
      </c>
      <c r="F4059" s="329">
        <v>69.16</v>
      </c>
      <c r="G4059" s="329">
        <v>781.29</v>
      </c>
    </row>
    <row r="4060" spans="1:7" ht="51">
      <c r="A4060" s="324" t="s">
        <v>7491</v>
      </c>
      <c r="B4060" s="325"/>
      <c r="C4060" s="324" t="s">
        <v>14047</v>
      </c>
      <c r="D4060" s="327" t="s">
        <v>4</v>
      </c>
      <c r="E4060" s="329">
        <v>12.92</v>
      </c>
      <c r="F4060" s="329">
        <v>5.0199999999999996</v>
      </c>
      <c r="G4060" s="329">
        <v>17.940000000000001</v>
      </c>
    </row>
    <row r="4061" spans="1:7" ht="51">
      <c r="A4061" s="324" t="s">
        <v>7492</v>
      </c>
      <c r="B4061" s="325"/>
      <c r="C4061" s="324" t="s">
        <v>14048</v>
      </c>
      <c r="D4061" s="327" t="s">
        <v>4</v>
      </c>
      <c r="E4061" s="329">
        <v>7.94</v>
      </c>
      <c r="F4061" s="329">
        <v>5.0199999999999996</v>
      </c>
      <c r="G4061" s="329">
        <v>12.96</v>
      </c>
    </row>
    <row r="4062" spans="1:7" ht="38.25">
      <c r="A4062" s="324" t="s">
        <v>7493</v>
      </c>
      <c r="B4062" s="325"/>
      <c r="C4062" s="324" t="s">
        <v>7494</v>
      </c>
      <c r="D4062" s="327" t="s">
        <v>4</v>
      </c>
      <c r="E4062" s="329">
        <v>13.01</v>
      </c>
      <c r="F4062" s="329">
        <v>5.0199999999999996</v>
      </c>
      <c r="G4062" s="329">
        <v>18.03</v>
      </c>
    </row>
    <row r="4063" spans="1:7" ht="38.25">
      <c r="A4063" s="324" t="s">
        <v>7495</v>
      </c>
      <c r="B4063" s="325"/>
      <c r="C4063" s="324" t="s">
        <v>7496</v>
      </c>
      <c r="D4063" s="327" t="s">
        <v>4</v>
      </c>
      <c r="E4063" s="329">
        <v>9.5</v>
      </c>
      <c r="F4063" s="329">
        <v>5.0199999999999996</v>
      </c>
      <c r="G4063" s="329">
        <v>14.52</v>
      </c>
    </row>
    <row r="4064" spans="1:7" ht="25.5">
      <c r="A4064" s="324" t="s">
        <v>7497</v>
      </c>
      <c r="B4064" s="325"/>
      <c r="C4064" s="324" t="s">
        <v>7498</v>
      </c>
      <c r="D4064" s="327" t="s">
        <v>4</v>
      </c>
      <c r="E4064" s="329">
        <v>12.64</v>
      </c>
      <c r="F4064" s="329">
        <v>5.0199999999999996</v>
      </c>
      <c r="G4064" s="329">
        <v>17.66</v>
      </c>
    </row>
    <row r="4065" spans="1:7" ht="25.5">
      <c r="A4065" s="324" t="s">
        <v>7499</v>
      </c>
      <c r="B4065" s="325"/>
      <c r="C4065" s="324" t="s">
        <v>7500</v>
      </c>
      <c r="D4065" s="327" t="s">
        <v>4</v>
      </c>
      <c r="E4065" s="329">
        <v>11.97</v>
      </c>
      <c r="F4065" s="329">
        <v>5.0199999999999996</v>
      </c>
      <c r="G4065" s="329">
        <v>16.989999999999998</v>
      </c>
    </row>
    <row r="4066" spans="1:7">
      <c r="A4066" s="324" t="s">
        <v>6977</v>
      </c>
      <c r="B4066" s="325"/>
      <c r="C4066" s="324" t="s">
        <v>6978</v>
      </c>
      <c r="D4066" s="327" t="s">
        <v>4</v>
      </c>
      <c r="E4066" s="329">
        <v>162.87</v>
      </c>
      <c r="F4066" s="329">
        <v>2.85</v>
      </c>
      <c r="G4066" s="329">
        <v>165.72</v>
      </c>
    </row>
    <row r="4067" spans="1:7" ht="25.5">
      <c r="A4067" s="330" t="s">
        <v>6979</v>
      </c>
      <c r="B4067" s="331" t="s">
        <v>6980</v>
      </c>
      <c r="C4067" s="330"/>
      <c r="D4067" s="332"/>
      <c r="E4067" s="333"/>
      <c r="F4067" s="333"/>
      <c r="G4067" s="333"/>
    </row>
    <row r="4068" spans="1:7">
      <c r="A4068" s="324" t="s">
        <v>6981</v>
      </c>
      <c r="B4068" s="325"/>
      <c r="C4068" s="324" t="s">
        <v>6982</v>
      </c>
      <c r="D4068" s="327" t="s">
        <v>4</v>
      </c>
      <c r="E4068" s="329">
        <v>6.59</v>
      </c>
      <c r="F4068" s="329">
        <v>40.24</v>
      </c>
      <c r="G4068" s="329">
        <v>46.83</v>
      </c>
    </row>
    <row r="4069" spans="1:7" ht="25.5">
      <c r="A4069" s="330" t="s">
        <v>6983</v>
      </c>
      <c r="B4069" s="331" t="s">
        <v>6984</v>
      </c>
      <c r="C4069" s="330"/>
      <c r="D4069" s="332"/>
      <c r="E4069" s="333"/>
      <c r="F4069" s="333"/>
      <c r="G4069" s="333"/>
    </row>
    <row r="4070" spans="1:7" ht="25.5">
      <c r="A4070" s="324" t="s">
        <v>6985</v>
      </c>
      <c r="B4070" s="325"/>
      <c r="C4070" s="324" t="s">
        <v>6986</v>
      </c>
      <c r="D4070" s="327" t="s">
        <v>22</v>
      </c>
      <c r="E4070" s="329">
        <v>22.29</v>
      </c>
      <c r="F4070" s="329">
        <v>0</v>
      </c>
      <c r="G4070" s="329">
        <v>22.29</v>
      </c>
    </row>
    <row r="4071" spans="1:7" ht="25.5">
      <c r="A4071" s="324" t="s">
        <v>6987</v>
      </c>
      <c r="B4071" s="325"/>
      <c r="C4071" s="324" t="s">
        <v>6988</v>
      </c>
      <c r="D4071" s="327" t="s">
        <v>22</v>
      </c>
      <c r="E4071" s="329">
        <v>36.409999999999997</v>
      </c>
      <c r="F4071" s="329">
        <v>0</v>
      </c>
      <c r="G4071" s="329">
        <v>36.409999999999997</v>
      </c>
    </row>
    <row r="4072" spans="1:7" ht="25.5">
      <c r="A4072" s="330" t="s">
        <v>6989</v>
      </c>
      <c r="B4072" s="331" t="s">
        <v>6990</v>
      </c>
      <c r="C4072" s="330"/>
      <c r="D4072" s="332"/>
      <c r="E4072" s="333"/>
      <c r="F4072" s="333"/>
      <c r="G4072" s="333"/>
    </row>
    <row r="4073" spans="1:7" ht="51">
      <c r="A4073" s="324" t="s">
        <v>6991</v>
      </c>
      <c r="B4073" s="325"/>
      <c r="C4073" s="324" t="s">
        <v>6992</v>
      </c>
      <c r="D4073" s="327" t="s">
        <v>4</v>
      </c>
      <c r="E4073" s="329">
        <v>77.459999999999994</v>
      </c>
      <c r="F4073" s="329">
        <v>5.87</v>
      </c>
      <c r="G4073" s="329">
        <v>83.33</v>
      </c>
    </row>
    <row r="4074" spans="1:7" ht="38.25">
      <c r="A4074" s="324" t="s">
        <v>6993</v>
      </c>
      <c r="B4074" s="325"/>
      <c r="C4074" s="324" t="s">
        <v>6994</v>
      </c>
      <c r="D4074" s="327" t="s">
        <v>4</v>
      </c>
      <c r="E4074" s="329">
        <v>24.34</v>
      </c>
      <c r="F4074" s="329">
        <v>1.21</v>
      </c>
      <c r="G4074" s="329">
        <v>25.55</v>
      </c>
    </row>
    <row r="4075" spans="1:7" ht="25.5">
      <c r="A4075" s="324" t="s">
        <v>6995</v>
      </c>
      <c r="B4075" s="325"/>
      <c r="C4075" s="324" t="s">
        <v>6996</v>
      </c>
      <c r="D4075" s="327" t="s">
        <v>22</v>
      </c>
      <c r="E4075" s="329">
        <v>617.64</v>
      </c>
      <c r="F4075" s="329">
        <v>48.65</v>
      </c>
      <c r="G4075" s="329">
        <v>666.29</v>
      </c>
    </row>
    <row r="4076" spans="1:7" ht="25.5">
      <c r="A4076" s="324" t="s">
        <v>6997</v>
      </c>
      <c r="B4076" s="325"/>
      <c r="C4076" s="324" t="s">
        <v>6998</v>
      </c>
      <c r="D4076" s="327" t="s">
        <v>22</v>
      </c>
      <c r="E4076" s="329">
        <v>42.24</v>
      </c>
      <c r="F4076" s="329">
        <v>0</v>
      </c>
      <c r="G4076" s="329">
        <v>42.24</v>
      </c>
    </row>
    <row r="4077" spans="1:7">
      <c r="A4077" s="324" t="s">
        <v>6999</v>
      </c>
      <c r="B4077" s="325"/>
      <c r="C4077" s="324" t="s">
        <v>7000</v>
      </c>
      <c r="D4077" s="327" t="s">
        <v>424</v>
      </c>
      <c r="E4077" s="329">
        <v>15.33</v>
      </c>
      <c r="F4077" s="329">
        <v>0</v>
      </c>
      <c r="G4077" s="329">
        <v>15.33</v>
      </c>
    </row>
    <row r="4078" spans="1:7">
      <c r="A4078" s="334" t="s">
        <v>7001</v>
      </c>
      <c r="B4078" s="334" t="s">
        <v>7002</v>
      </c>
      <c r="C4078" s="335"/>
      <c r="D4078" s="336"/>
      <c r="E4078" s="337"/>
      <c r="F4078" s="337"/>
      <c r="G4078" s="337"/>
    </row>
    <row r="4079" spans="1:7">
      <c r="A4079" s="315" t="s">
        <v>7003</v>
      </c>
      <c r="B4079" s="315" t="s">
        <v>7004</v>
      </c>
      <c r="C4079" s="316"/>
      <c r="D4079" s="338"/>
      <c r="E4079" s="339"/>
      <c r="F4079" s="339"/>
      <c r="G4079" s="339"/>
    </row>
    <row r="4080" spans="1:7" ht="25.5">
      <c r="A4080" s="324" t="s">
        <v>7005</v>
      </c>
      <c r="B4080" s="340"/>
      <c r="C4080" s="324" t="s">
        <v>7006</v>
      </c>
      <c r="D4080" s="327" t="s">
        <v>4</v>
      </c>
      <c r="E4080" s="329">
        <v>405.81</v>
      </c>
      <c r="F4080" s="329">
        <v>0</v>
      </c>
      <c r="G4080" s="329">
        <v>405.81</v>
      </c>
    </row>
    <row r="4081" spans="2:7">
      <c r="B4081" s="36"/>
      <c r="C4081" s="36"/>
      <c r="D4081" s="36"/>
      <c r="E4081" s="36"/>
      <c r="F4081" s="36"/>
      <c r="G4081" s="36"/>
    </row>
    <row r="4082" spans="2:7">
      <c r="B4082" s="36"/>
      <c r="C4082" s="36"/>
      <c r="D4082" s="36"/>
      <c r="E4082" s="36"/>
      <c r="F4082" s="36"/>
      <c r="G4082" s="36"/>
    </row>
    <row r="4083" spans="2:7">
      <c r="B4083" s="36"/>
      <c r="C4083" s="36"/>
      <c r="D4083" s="36"/>
      <c r="E4083" s="36"/>
      <c r="F4083" s="36"/>
      <c r="G4083" s="36"/>
    </row>
    <row r="4084" spans="2:7">
      <c r="B4084" s="36"/>
      <c r="C4084" s="36"/>
      <c r="D4084" s="36"/>
      <c r="E4084" s="36"/>
      <c r="F4084" s="36"/>
      <c r="G4084" s="36"/>
    </row>
    <row r="4085" spans="2:7">
      <c r="B4085" s="36"/>
      <c r="C4085" s="36"/>
      <c r="D4085" s="36"/>
      <c r="E4085" s="36"/>
      <c r="F4085" s="36"/>
      <c r="G4085" s="36"/>
    </row>
    <row r="4086" spans="2:7">
      <c r="B4086" s="36"/>
      <c r="C4086" s="36"/>
      <c r="D4086" s="36"/>
      <c r="E4086" s="36"/>
      <c r="F4086" s="36"/>
      <c r="G4086" s="36"/>
    </row>
    <row r="4087" spans="2:7">
      <c r="B4087" s="36"/>
      <c r="C4087" s="36"/>
      <c r="D4087" s="36"/>
      <c r="E4087" s="36"/>
      <c r="F4087" s="36"/>
      <c r="G4087" s="36"/>
    </row>
    <row r="4088" spans="2:7">
      <c r="B4088" s="36"/>
      <c r="C4088" s="36"/>
      <c r="D4088" s="36"/>
      <c r="E4088" s="36"/>
      <c r="F4088" s="36"/>
      <c r="G4088" s="36"/>
    </row>
    <row r="4089" spans="2:7">
      <c r="B4089" s="36"/>
      <c r="C4089" s="36"/>
      <c r="D4089" s="36"/>
      <c r="E4089" s="36"/>
      <c r="F4089" s="36"/>
      <c r="G4089" s="36"/>
    </row>
    <row r="4090" spans="2:7">
      <c r="B4090" s="36"/>
      <c r="C4090" s="36"/>
      <c r="D4090" s="36"/>
      <c r="E4090" s="36"/>
      <c r="F4090" s="36"/>
      <c r="G4090" s="36"/>
    </row>
    <row r="4091" spans="2:7">
      <c r="B4091" s="36"/>
      <c r="C4091" s="36"/>
      <c r="D4091" s="36"/>
      <c r="E4091" s="36"/>
      <c r="F4091" s="36"/>
      <c r="G4091" s="36"/>
    </row>
    <row r="4092" spans="2:7">
      <c r="B4092" s="36"/>
      <c r="C4092" s="36"/>
      <c r="D4092" s="36"/>
      <c r="E4092" s="36"/>
      <c r="F4092" s="36"/>
      <c r="G4092" s="36"/>
    </row>
    <row r="4093" spans="2:7">
      <c r="B4093" s="36"/>
      <c r="C4093" s="36"/>
      <c r="D4093" s="36"/>
      <c r="E4093" s="36"/>
      <c r="F4093" s="36"/>
      <c r="G4093" s="36"/>
    </row>
    <row r="4094" spans="2:7">
      <c r="B4094" s="36"/>
      <c r="C4094" s="36"/>
      <c r="D4094" s="36"/>
      <c r="E4094" s="36"/>
      <c r="F4094" s="36"/>
      <c r="G4094" s="36"/>
    </row>
    <row r="4095" spans="2:7">
      <c r="B4095" s="36"/>
      <c r="C4095" s="36"/>
      <c r="D4095" s="36"/>
      <c r="E4095" s="36"/>
      <c r="F4095" s="36"/>
      <c r="G4095" s="36"/>
    </row>
    <row r="4096" spans="2:7">
      <c r="B4096" s="36"/>
      <c r="C4096" s="36"/>
      <c r="D4096" s="36"/>
      <c r="E4096" s="36"/>
      <c r="F4096" s="36"/>
      <c r="G4096" s="36"/>
    </row>
    <row r="4097" spans="2:7">
      <c r="B4097" s="36"/>
      <c r="C4097" s="36"/>
      <c r="D4097" s="36"/>
      <c r="E4097" s="36"/>
      <c r="F4097" s="36"/>
      <c r="G4097" s="36"/>
    </row>
    <row r="4098" spans="2:7">
      <c r="B4098" s="36"/>
      <c r="C4098" s="36"/>
      <c r="D4098" s="36"/>
      <c r="E4098" s="36"/>
      <c r="F4098" s="36"/>
      <c r="G4098" s="36"/>
    </row>
    <row r="4099" spans="2:7">
      <c r="B4099" s="36"/>
      <c r="C4099" s="36"/>
      <c r="D4099" s="36"/>
      <c r="E4099" s="36"/>
      <c r="F4099" s="36"/>
      <c r="G4099" s="36"/>
    </row>
    <row r="4100" spans="2:7">
      <c r="B4100" s="36"/>
      <c r="C4100" s="36"/>
      <c r="D4100" s="36"/>
      <c r="E4100" s="36"/>
      <c r="F4100" s="36"/>
      <c r="G4100" s="36"/>
    </row>
    <row r="4101" spans="2:7">
      <c r="B4101" s="36"/>
      <c r="C4101" s="36"/>
      <c r="D4101" s="36"/>
      <c r="E4101" s="36"/>
      <c r="F4101" s="36"/>
      <c r="G4101" s="36"/>
    </row>
    <row r="4102" spans="2:7">
      <c r="B4102" s="36"/>
      <c r="C4102" s="36"/>
      <c r="D4102" s="36"/>
      <c r="E4102" s="36"/>
      <c r="F4102" s="36"/>
      <c r="G4102" s="36"/>
    </row>
    <row r="4103" spans="2:7">
      <c r="B4103" s="36"/>
      <c r="C4103" s="36"/>
      <c r="D4103" s="36"/>
      <c r="E4103" s="36"/>
      <c r="F4103" s="36"/>
      <c r="G4103" s="36"/>
    </row>
    <row r="4104" spans="2:7">
      <c r="B4104" s="36"/>
      <c r="C4104" s="36"/>
      <c r="D4104" s="36"/>
      <c r="E4104" s="36"/>
      <c r="F4104" s="36"/>
      <c r="G4104" s="36"/>
    </row>
    <row r="4105" spans="2:7">
      <c r="B4105" s="36"/>
      <c r="C4105" s="36"/>
      <c r="D4105" s="36"/>
      <c r="E4105" s="36"/>
      <c r="F4105" s="36"/>
      <c r="G4105" s="36"/>
    </row>
    <row r="4106" spans="2:7">
      <c r="B4106" s="36"/>
      <c r="C4106" s="36"/>
      <c r="D4106" s="36"/>
      <c r="E4106" s="36"/>
      <c r="F4106" s="36"/>
      <c r="G4106" s="36"/>
    </row>
    <row r="4107" spans="2:7">
      <c r="B4107" s="36"/>
      <c r="C4107" s="36"/>
      <c r="D4107" s="36"/>
      <c r="E4107" s="36"/>
      <c r="F4107" s="36"/>
      <c r="G4107" s="36"/>
    </row>
    <row r="4108" spans="2:7">
      <c r="B4108" s="36"/>
      <c r="C4108" s="36"/>
      <c r="D4108" s="36"/>
      <c r="E4108" s="36"/>
      <c r="F4108" s="36"/>
      <c r="G4108" s="36"/>
    </row>
    <row r="4109" spans="2:7">
      <c r="B4109" s="36"/>
      <c r="C4109" s="36"/>
      <c r="D4109" s="36"/>
      <c r="E4109" s="36"/>
      <c r="F4109" s="36"/>
      <c r="G4109" s="36"/>
    </row>
    <row r="4110" spans="2:7">
      <c r="B4110" s="36"/>
      <c r="C4110" s="36"/>
      <c r="D4110" s="36"/>
      <c r="E4110" s="36"/>
      <c r="F4110" s="36"/>
      <c r="G4110" s="36"/>
    </row>
    <row r="4111" spans="2:7">
      <c r="B4111" s="36"/>
      <c r="C4111" s="36"/>
      <c r="D4111" s="36"/>
      <c r="E4111" s="36"/>
      <c r="F4111" s="36"/>
      <c r="G4111" s="36"/>
    </row>
    <row r="4112" spans="2:7">
      <c r="B4112" s="36"/>
      <c r="C4112" s="36"/>
      <c r="D4112" s="36"/>
      <c r="E4112" s="36"/>
      <c r="F4112" s="36"/>
      <c r="G4112" s="36"/>
    </row>
    <row r="4113" spans="2:7">
      <c r="B4113" s="36"/>
      <c r="C4113" s="36"/>
      <c r="D4113" s="36"/>
      <c r="E4113" s="36"/>
      <c r="F4113" s="36"/>
      <c r="G4113" s="36"/>
    </row>
    <row r="4114" spans="2:7">
      <c r="B4114" s="36"/>
      <c r="C4114" s="36"/>
      <c r="D4114" s="36"/>
      <c r="E4114" s="36"/>
      <c r="F4114" s="36"/>
      <c r="G4114" s="36"/>
    </row>
    <row r="4115" spans="2:7">
      <c r="B4115" s="36"/>
      <c r="C4115" s="36"/>
      <c r="D4115" s="36"/>
      <c r="E4115" s="36"/>
      <c r="F4115" s="36"/>
      <c r="G4115" s="36"/>
    </row>
    <row r="4116" spans="2:7">
      <c r="B4116" s="36"/>
      <c r="C4116" s="36"/>
      <c r="D4116" s="36"/>
      <c r="E4116" s="36"/>
      <c r="F4116" s="36"/>
      <c r="G4116" s="36"/>
    </row>
    <row r="4117" spans="2:7">
      <c r="B4117" s="36"/>
      <c r="C4117" s="36"/>
      <c r="D4117" s="36"/>
      <c r="E4117" s="36"/>
      <c r="F4117" s="36"/>
      <c r="G4117" s="36"/>
    </row>
    <row r="4118" spans="2:7">
      <c r="B4118" s="36"/>
      <c r="C4118" s="36"/>
      <c r="D4118" s="36"/>
      <c r="E4118" s="36"/>
      <c r="F4118" s="36"/>
      <c r="G4118" s="36"/>
    </row>
    <row r="4119" spans="2:7">
      <c r="B4119" s="36"/>
      <c r="C4119" s="36"/>
      <c r="D4119" s="36"/>
      <c r="E4119" s="36"/>
      <c r="F4119" s="36"/>
      <c r="G4119" s="36"/>
    </row>
    <row r="4120" spans="2:7">
      <c r="B4120" s="36"/>
      <c r="C4120" s="36"/>
      <c r="D4120" s="36"/>
      <c r="E4120" s="36"/>
      <c r="F4120" s="36"/>
      <c r="G4120" s="36"/>
    </row>
    <row r="4121" spans="2:7">
      <c r="B4121" s="36"/>
      <c r="C4121" s="36"/>
      <c r="D4121" s="36"/>
      <c r="E4121" s="36"/>
      <c r="F4121" s="36"/>
      <c r="G4121" s="36"/>
    </row>
    <row r="4122" spans="2:7">
      <c r="B4122" s="36"/>
      <c r="C4122" s="36"/>
      <c r="D4122" s="36"/>
      <c r="E4122" s="36"/>
      <c r="F4122" s="36"/>
      <c r="G4122" s="36"/>
    </row>
    <row r="4123" spans="2:7">
      <c r="B4123" s="36"/>
      <c r="C4123" s="36"/>
      <c r="D4123" s="36"/>
      <c r="E4123" s="36"/>
      <c r="F4123" s="36"/>
      <c r="G4123" s="36"/>
    </row>
    <row r="4124" spans="2:7">
      <c r="B4124" s="36"/>
      <c r="C4124" s="36"/>
      <c r="D4124" s="36"/>
      <c r="E4124" s="36"/>
      <c r="F4124" s="36"/>
      <c r="G4124" s="36"/>
    </row>
    <row r="4125" spans="2:7">
      <c r="B4125" s="36"/>
      <c r="C4125" s="36"/>
      <c r="D4125" s="36"/>
      <c r="E4125" s="36"/>
      <c r="F4125" s="36"/>
      <c r="G4125" s="36"/>
    </row>
    <row r="4126" spans="2:7">
      <c r="B4126" s="36"/>
      <c r="C4126" s="36"/>
      <c r="D4126" s="36"/>
      <c r="E4126" s="36"/>
      <c r="F4126" s="36"/>
      <c r="G4126" s="36"/>
    </row>
    <row r="4127" spans="2:7">
      <c r="B4127" s="36"/>
      <c r="C4127" s="36"/>
      <c r="D4127" s="36"/>
      <c r="E4127" s="36"/>
      <c r="F4127" s="36"/>
      <c r="G4127" s="36"/>
    </row>
    <row r="4128" spans="2:7">
      <c r="B4128" s="36"/>
      <c r="C4128" s="36"/>
      <c r="D4128" s="36"/>
      <c r="E4128" s="36"/>
      <c r="F4128" s="36"/>
      <c r="G4128" s="36"/>
    </row>
    <row r="4129" spans="2:7">
      <c r="B4129" s="36"/>
      <c r="C4129" s="36"/>
      <c r="D4129" s="36"/>
      <c r="E4129" s="36"/>
      <c r="F4129" s="36"/>
      <c r="G4129" s="36"/>
    </row>
    <row r="4130" spans="2:7">
      <c r="B4130" s="36"/>
      <c r="C4130" s="36"/>
      <c r="D4130" s="36"/>
      <c r="E4130" s="36"/>
      <c r="F4130" s="36"/>
      <c r="G4130" s="36"/>
    </row>
    <row r="4131" spans="2:7">
      <c r="B4131" s="36"/>
      <c r="C4131" s="36"/>
      <c r="D4131" s="36"/>
      <c r="E4131" s="36"/>
      <c r="F4131" s="36"/>
      <c r="G4131" s="36"/>
    </row>
    <row r="4132" spans="2:7">
      <c r="B4132" s="36"/>
      <c r="C4132" s="36"/>
      <c r="D4132" s="36"/>
      <c r="E4132" s="36"/>
      <c r="F4132" s="36"/>
      <c r="G4132" s="36"/>
    </row>
    <row r="4133" spans="2:7">
      <c r="B4133" s="36"/>
      <c r="C4133" s="36"/>
      <c r="D4133" s="36"/>
      <c r="E4133" s="36"/>
      <c r="F4133" s="36"/>
      <c r="G4133" s="36"/>
    </row>
    <row r="4134" spans="2:7">
      <c r="B4134" s="36"/>
      <c r="C4134" s="36"/>
      <c r="D4134" s="36"/>
      <c r="E4134" s="36"/>
      <c r="F4134" s="36"/>
      <c r="G4134" s="36"/>
    </row>
    <row r="4135" spans="2:7">
      <c r="B4135" s="36"/>
      <c r="C4135" s="36"/>
      <c r="D4135" s="36"/>
      <c r="E4135" s="36"/>
      <c r="F4135" s="36"/>
      <c r="G4135" s="36"/>
    </row>
    <row r="4136" spans="2:7">
      <c r="B4136" s="36"/>
      <c r="C4136" s="36"/>
      <c r="D4136" s="36"/>
      <c r="E4136" s="36"/>
      <c r="F4136" s="36"/>
      <c r="G4136" s="36"/>
    </row>
    <row r="4137" spans="2:7">
      <c r="B4137" s="36"/>
      <c r="C4137" s="36"/>
      <c r="D4137" s="36"/>
      <c r="E4137" s="36"/>
      <c r="F4137" s="36"/>
      <c r="G4137" s="36"/>
    </row>
    <row r="4138" spans="2:7">
      <c r="B4138" s="36"/>
      <c r="C4138" s="36"/>
      <c r="D4138" s="36"/>
      <c r="E4138" s="36"/>
      <c r="F4138" s="36"/>
      <c r="G4138" s="36"/>
    </row>
    <row r="4139" spans="2:7">
      <c r="B4139" s="36"/>
      <c r="C4139" s="36"/>
      <c r="D4139" s="36"/>
      <c r="E4139" s="36"/>
      <c r="F4139" s="36"/>
      <c r="G4139" s="36"/>
    </row>
    <row r="4140" spans="2:7">
      <c r="B4140" s="36"/>
      <c r="C4140" s="36"/>
      <c r="D4140" s="36"/>
      <c r="E4140" s="36"/>
      <c r="F4140" s="36"/>
      <c r="G4140" s="36"/>
    </row>
    <row r="4141" spans="2:7">
      <c r="B4141" s="36"/>
      <c r="C4141" s="36"/>
      <c r="D4141" s="36"/>
      <c r="E4141" s="36"/>
      <c r="F4141" s="36"/>
      <c r="G4141" s="36"/>
    </row>
    <row r="4142" spans="2:7">
      <c r="B4142" s="36"/>
      <c r="C4142" s="36"/>
      <c r="D4142" s="36"/>
      <c r="E4142" s="36"/>
      <c r="F4142" s="36"/>
      <c r="G4142" s="36"/>
    </row>
    <row r="4143" spans="2:7">
      <c r="B4143" s="36"/>
      <c r="C4143" s="36"/>
      <c r="D4143" s="36"/>
      <c r="E4143" s="36"/>
      <c r="F4143" s="36"/>
      <c r="G4143" s="36"/>
    </row>
    <row r="4144" spans="2:7">
      <c r="B4144" s="36"/>
      <c r="C4144" s="36"/>
      <c r="D4144" s="36"/>
      <c r="E4144" s="36"/>
      <c r="F4144" s="36"/>
      <c r="G4144" s="36"/>
    </row>
    <row r="4145" spans="2:7">
      <c r="B4145" s="36"/>
      <c r="C4145" s="36"/>
      <c r="D4145" s="36"/>
      <c r="E4145" s="36"/>
      <c r="F4145" s="36"/>
      <c r="G4145" s="36"/>
    </row>
    <row r="4146" spans="2:7">
      <c r="B4146" s="36"/>
      <c r="C4146" s="36"/>
      <c r="D4146" s="36"/>
      <c r="E4146" s="36"/>
      <c r="F4146" s="36"/>
      <c r="G4146" s="36"/>
    </row>
    <row r="4147" spans="2:7">
      <c r="B4147" s="36"/>
      <c r="C4147" s="36"/>
      <c r="D4147" s="36"/>
      <c r="E4147" s="36"/>
      <c r="F4147" s="36"/>
      <c r="G4147" s="36"/>
    </row>
    <row r="4148" spans="2:7">
      <c r="B4148" s="36"/>
      <c r="C4148" s="36"/>
      <c r="D4148" s="36"/>
      <c r="E4148" s="36"/>
      <c r="F4148" s="36"/>
      <c r="G4148" s="36"/>
    </row>
    <row r="4149" spans="2:7">
      <c r="B4149" s="36"/>
      <c r="C4149" s="36"/>
      <c r="D4149" s="36"/>
      <c r="E4149" s="36"/>
      <c r="F4149" s="36"/>
      <c r="G4149" s="36"/>
    </row>
    <row r="4150" spans="2:7">
      <c r="B4150" s="36"/>
      <c r="C4150" s="36"/>
      <c r="D4150" s="36"/>
      <c r="E4150" s="36"/>
      <c r="F4150" s="36"/>
      <c r="G4150" s="36"/>
    </row>
    <row r="4151" spans="2:7">
      <c r="B4151" s="36"/>
      <c r="C4151" s="36"/>
      <c r="D4151" s="36"/>
      <c r="E4151" s="36"/>
      <c r="F4151" s="36"/>
      <c r="G4151" s="36"/>
    </row>
    <row r="4152" spans="2:7">
      <c r="B4152" s="36"/>
      <c r="C4152" s="36"/>
      <c r="D4152" s="36"/>
      <c r="E4152" s="36"/>
      <c r="F4152" s="36"/>
      <c r="G4152" s="36"/>
    </row>
    <row r="4153" spans="2:7">
      <c r="B4153" s="36"/>
      <c r="C4153" s="36"/>
      <c r="D4153" s="36"/>
      <c r="E4153" s="36"/>
      <c r="F4153" s="36"/>
      <c r="G4153" s="36"/>
    </row>
    <row r="4154" spans="2:7">
      <c r="B4154" s="36"/>
      <c r="C4154" s="36"/>
      <c r="D4154" s="36"/>
      <c r="E4154" s="36"/>
      <c r="F4154" s="36"/>
      <c r="G4154" s="36"/>
    </row>
    <row r="4155" spans="2:7">
      <c r="B4155" s="36"/>
      <c r="C4155" s="36"/>
      <c r="D4155" s="36"/>
      <c r="E4155" s="36"/>
      <c r="F4155" s="36"/>
      <c r="G4155" s="36"/>
    </row>
    <row r="4156" spans="2:7">
      <c r="B4156" s="36"/>
      <c r="C4156" s="36"/>
      <c r="D4156" s="36"/>
      <c r="E4156" s="36"/>
      <c r="F4156" s="36"/>
      <c r="G4156" s="36"/>
    </row>
    <row r="4157" spans="2:7">
      <c r="B4157" s="36"/>
      <c r="C4157" s="36"/>
      <c r="D4157" s="36"/>
      <c r="E4157" s="36"/>
      <c r="F4157" s="36"/>
      <c r="G4157" s="36"/>
    </row>
    <row r="4158" spans="2:7">
      <c r="B4158" s="36"/>
      <c r="C4158" s="36"/>
      <c r="D4158" s="36"/>
      <c r="E4158" s="36"/>
      <c r="F4158" s="36"/>
      <c r="G4158" s="36"/>
    </row>
    <row r="4159" spans="2:7">
      <c r="B4159" s="36"/>
      <c r="C4159" s="36"/>
      <c r="D4159" s="36"/>
      <c r="E4159" s="36"/>
      <c r="F4159" s="36"/>
      <c r="G4159" s="36"/>
    </row>
    <row r="4160" spans="2:7">
      <c r="B4160" s="36"/>
      <c r="C4160" s="36"/>
      <c r="D4160" s="36"/>
      <c r="E4160" s="36"/>
      <c r="F4160" s="36"/>
      <c r="G4160" s="36"/>
    </row>
    <row r="4161" spans="2:7">
      <c r="B4161" s="36"/>
      <c r="C4161" s="36"/>
      <c r="D4161" s="36"/>
      <c r="E4161" s="36"/>
      <c r="F4161" s="36"/>
      <c r="G4161" s="36"/>
    </row>
    <row r="4162" spans="2:7">
      <c r="B4162" s="36"/>
      <c r="C4162" s="36"/>
      <c r="D4162" s="36"/>
      <c r="E4162" s="36"/>
      <c r="F4162" s="36"/>
      <c r="G4162" s="36"/>
    </row>
    <row r="4163" spans="2:7">
      <c r="B4163" s="36"/>
      <c r="C4163" s="36"/>
      <c r="D4163" s="36"/>
      <c r="E4163" s="36"/>
      <c r="F4163" s="36"/>
      <c r="G4163" s="36"/>
    </row>
    <row r="4164" spans="2:7">
      <c r="B4164" s="36"/>
      <c r="C4164" s="36"/>
      <c r="D4164" s="36"/>
      <c r="E4164" s="36"/>
      <c r="F4164" s="36"/>
      <c r="G4164" s="36"/>
    </row>
    <row r="4165" spans="2:7">
      <c r="B4165" s="36"/>
      <c r="C4165" s="36"/>
      <c r="D4165" s="36"/>
      <c r="E4165" s="36"/>
      <c r="F4165" s="36"/>
      <c r="G4165" s="36"/>
    </row>
    <row r="4166" spans="2:7">
      <c r="B4166" s="36"/>
      <c r="C4166" s="36"/>
      <c r="D4166" s="36"/>
      <c r="E4166" s="36"/>
      <c r="F4166" s="36"/>
      <c r="G4166" s="36"/>
    </row>
    <row r="4167" spans="2:7">
      <c r="B4167" s="36"/>
      <c r="C4167" s="36"/>
      <c r="D4167" s="36"/>
      <c r="E4167" s="36"/>
      <c r="F4167" s="36"/>
      <c r="G4167" s="36"/>
    </row>
    <row r="4168" spans="2:7">
      <c r="B4168" s="36"/>
      <c r="C4168" s="36"/>
      <c r="D4168" s="36"/>
      <c r="E4168" s="36"/>
      <c r="F4168" s="36"/>
      <c r="G4168" s="36"/>
    </row>
    <row r="4169" spans="2:7">
      <c r="B4169" s="36"/>
      <c r="C4169" s="36"/>
      <c r="D4169" s="36"/>
      <c r="E4169" s="36"/>
      <c r="F4169" s="36"/>
      <c r="G4169" s="36"/>
    </row>
    <row r="4170" spans="2:7">
      <c r="B4170" s="36"/>
      <c r="C4170" s="36"/>
      <c r="D4170" s="36"/>
      <c r="E4170" s="36"/>
      <c r="F4170" s="36"/>
      <c r="G4170" s="36"/>
    </row>
    <row r="4171" spans="2:7">
      <c r="B4171" s="36"/>
      <c r="C4171" s="36"/>
      <c r="D4171" s="36"/>
      <c r="E4171" s="36"/>
      <c r="F4171" s="36"/>
      <c r="G4171" s="36"/>
    </row>
    <row r="4172" spans="2:7">
      <c r="B4172" s="36"/>
      <c r="C4172" s="36"/>
      <c r="D4172" s="36"/>
      <c r="E4172" s="36"/>
      <c r="F4172" s="36"/>
      <c r="G4172" s="36"/>
    </row>
    <row r="4173" spans="2:7">
      <c r="B4173" s="36"/>
      <c r="C4173" s="36"/>
      <c r="D4173" s="36"/>
      <c r="E4173" s="36"/>
      <c r="F4173" s="36"/>
      <c r="G4173" s="36"/>
    </row>
    <row r="4174" spans="2:7">
      <c r="B4174" s="36"/>
      <c r="C4174" s="36"/>
      <c r="D4174" s="36"/>
      <c r="E4174" s="36"/>
      <c r="F4174" s="36"/>
      <c r="G4174" s="36"/>
    </row>
    <row r="4175" spans="2:7">
      <c r="B4175" s="36"/>
      <c r="C4175" s="36"/>
      <c r="D4175" s="36"/>
      <c r="E4175" s="36"/>
      <c r="F4175" s="36"/>
      <c r="G4175" s="36"/>
    </row>
    <row r="4176" spans="2:7">
      <c r="B4176" s="36"/>
      <c r="C4176" s="36"/>
      <c r="D4176" s="36"/>
      <c r="E4176" s="36"/>
      <c r="F4176" s="36"/>
      <c r="G4176" s="36"/>
    </row>
    <row r="4177" spans="2:7">
      <c r="B4177" s="36"/>
      <c r="C4177" s="36"/>
      <c r="D4177" s="36"/>
      <c r="E4177" s="36"/>
      <c r="F4177" s="36"/>
      <c r="G4177" s="36"/>
    </row>
    <row r="4178" spans="2:7">
      <c r="B4178" s="36"/>
      <c r="C4178" s="36"/>
      <c r="D4178" s="36"/>
      <c r="E4178" s="36"/>
      <c r="F4178" s="36"/>
      <c r="G4178" s="36"/>
    </row>
    <row r="4179" spans="2:7">
      <c r="B4179" s="36"/>
      <c r="C4179" s="36"/>
      <c r="D4179" s="36"/>
      <c r="E4179" s="36"/>
      <c r="F4179" s="36"/>
      <c r="G4179" s="36"/>
    </row>
    <row r="4180" spans="2:7">
      <c r="B4180" s="36"/>
      <c r="C4180" s="36"/>
      <c r="D4180" s="36"/>
      <c r="E4180" s="36"/>
      <c r="F4180" s="36"/>
      <c r="G4180" s="36"/>
    </row>
    <row r="4181" spans="2:7">
      <c r="B4181" s="36"/>
      <c r="C4181" s="36"/>
      <c r="D4181" s="36"/>
      <c r="E4181" s="36"/>
      <c r="F4181" s="36"/>
      <c r="G4181" s="36"/>
    </row>
    <row r="4182" spans="2:7">
      <c r="B4182" s="36"/>
      <c r="C4182" s="36"/>
      <c r="D4182" s="36"/>
      <c r="E4182" s="36"/>
      <c r="F4182" s="36"/>
      <c r="G4182" s="36"/>
    </row>
    <row r="4183" spans="2:7">
      <c r="B4183" s="36"/>
      <c r="C4183" s="36"/>
      <c r="D4183" s="36"/>
      <c r="E4183" s="36"/>
      <c r="F4183" s="36"/>
      <c r="G4183" s="36"/>
    </row>
    <row r="4184" spans="2:7">
      <c r="B4184" s="36"/>
      <c r="C4184" s="36"/>
      <c r="D4184" s="36"/>
      <c r="E4184" s="36"/>
      <c r="F4184" s="36"/>
      <c r="G4184" s="36"/>
    </row>
    <row r="4185" spans="2:7">
      <c r="B4185" s="36"/>
      <c r="C4185" s="36"/>
      <c r="D4185" s="36"/>
      <c r="E4185" s="36"/>
      <c r="F4185" s="36"/>
      <c r="G4185" s="36"/>
    </row>
    <row r="4186" spans="2:7">
      <c r="B4186" s="36"/>
      <c r="C4186" s="36"/>
      <c r="D4186" s="36"/>
      <c r="E4186" s="36"/>
      <c r="F4186" s="36"/>
      <c r="G4186" s="36"/>
    </row>
    <row r="4187" spans="2:7">
      <c r="B4187" s="36"/>
      <c r="C4187" s="36"/>
      <c r="D4187" s="36"/>
      <c r="E4187" s="36"/>
      <c r="F4187" s="36"/>
      <c r="G4187" s="36"/>
    </row>
    <row r="4188" spans="2:7">
      <c r="B4188" s="36"/>
      <c r="C4188" s="36"/>
      <c r="D4188" s="36"/>
      <c r="E4188" s="36"/>
      <c r="F4188" s="36"/>
      <c r="G4188" s="36"/>
    </row>
    <row r="4189" spans="2:7">
      <c r="B4189" s="36"/>
      <c r="C4189" s="36"/>
      <c r="D4189" s="36"/>
      <c r="E4189" s="36"/>
      <c r="F4189" s="36"/>
      <c r="G4189" s="36"/>
    </row>
    <row r="4190" spans="2:7">
      <c r="B4190" s="36"/>
      <c r="C4190" s="36"/>
      <c r="D4190" s="36"/>
      <c r="E4190" s="36"/>
      <c r="F4190" s="36"/>
      <c r="G4190" s="36"/>
    </row>
    <row r="4191" spans="2:7">
      <c r="B4191" s="36"/>
      <c r="C4191" s="36"/>
      <c r="D4191" s="36"/>
      <c r="E4191" s="36"/>
      <c r="F4191" s="36"/>
      <c r="G4191" s="36"/>
    </row>
    <row r="4192" spans="2:7">
      <c r="B4192" s="36"/>
      <c r="C4192" s="36"/>
      <c r="D4192" s="36"/>
      <c r="E4192" s="36"/>
      <c r="F4192" s="36"/>
      <c r="G4192" s="36"/>
    </row>
    <row r="4193" spans="2:7">
      <c r="B4193" s="36"/>
      <c r="C4193" s="36"/>
      <c r="D4193" s="36"/>
      <c r="E4193" s="36"/>
      <c r="F4193" s="36"/>
      <c r="G4193" s="36"/>
    </row>
    <row r="4194" spans="2:7">
      <c r="B4194" s="36"/>
      <c r="C4194" s="36"/>
      <c r="D4194" s="36"/>
      <c r="E4194" s="36"/>
      <c r="F4194" s="36"/>
      <c r="G4194" s="36"/>
    </row>
    <row r="4195" spans="2:7">
      <c r="B4195" s="36"/>
      <c r="C4195" s="36"/>
      <c r="D4195" s="36"/>
      <c r="E4195" s="36"/>
      <c r="F4195" s="36"/>
      <c r="G4195" s="36"/>
    </row>
    <row r="4196" spans="2:7">
      <c r="B4196" s="36"/>
      <c r="C4196" s="36"/>
      <c r="D4196" s="36"/>
      <c r="E4196" s="36"/>
      <c r="F4196" s="36"/>
      <c r="G4196" s="36"/>
    </row>
    <row r="4197" spans="2:7">
      <c r="B4197" s="36"/>
      <c r="C4197" s="36"/>
      <c r="D4197" s="36"/>
      <c r="E4197" s="36"/>
      <c r="F4197" s="36"/>
      <c r="G4197" s="36"/>
    </row>
    <row r="4198" spans="2:7">
      <c r="B4198" s="36"/>
      <c r="C4198" s="36"/>
      <c r="D4198" s="36"/>
      <c r="E4198" s="36"/>
      <c r="F4198" s="36"/>
      <c r="G4198" s="36"/>
    </row>
    <row r="4199" spans="2:7">
      <c r="B4199" s="36"/>
      <c r="C4199" s="36"/>
      <c r="D4199" s="36"/>
      <c r="E4199" s="36"/>
      <c r="F4199" s="36"/>
      <c r="G4199" s="36"/>
    </row>
    <row r="4200" spans="2:7">
      <c r="B4200" s="36"/>
      <c r="C4200" s="36"/>
      <c r="D4200" s="36"/>
      <c r="E4200" s="36"/>
      <c r="F4200" s="36"/>
      <c r="G4200" s="36"/>
    </row>
    <row r="4201" spans="2:7">
      <c r="B4201" s="36"/>
      <c r="C4201" s="36"/>
      <c r="D4201" s="36"/>
      <c r="E4201" s="36"/>
      <c r="F4201" s="36"/>
      <c r="G4201" s="36"/>
    </row>
    <row r="4202" spans="2:7">
      <c r="B4202" s="36"/>
      <c r="C4202" s="36"/>
      <c r="D4202" s="36"/>
      <c r="E4202" s="36"/>
      <c r="F4202" s="36"/>
      <c r="G4202" s="36"/>
    </row>
    <row r="4203" spans="2:7">
      <c r="B4203" s="36"/>
      <c r="C4203" s="36"/>
      <c r="D4203" s="36"/>
      <c r="E4203" s="36"/>
      <c r="F4203" s="36"/>
      <c r="G4203" s="36"/>
    </row>
    <row r="4204" spans="2:7">
      <c r="B4204" s="36"/>
      <c r="C4204" s="36"/>
      <c r="D4204" s="36"/>
      <c r="E4204" s="36"/>
      <c r="F4204" s="36"/>
      <c r="G4204" s="36"/>
    </row>
    <row r="4205" spans="2:7">
      <c r="B4205" s="36"/>
      <c r="C4205" s="36"/>
      <c r="D4205" s="36"/>
      <c r="E4205" s="36"/>
      <c r="F4205" s="36"/>
      <c r="G4205" s="36"/>
    </row>
    <row r="4206" spans="2:7">
      <c r="B4206" s="36"/>
      <c r="C4206" s="36"/>
      <c r="D4206" s="36"/>
      <c r="E4206" s="36"/>
      <c r="F4206" s="36"/>
      <c r="G4206" s="36"/>
    </row>
    <row r="4207" spans="2:7">
      <c r="B4207" s="36"/>
      <c r="C4207" s="36"/>
      <c r="D4207" s="36"/>
      <c r="E4207" s="36"/>
      <c r="F4207" s="36"/>
      <c r="G4207" s="36"/>
    </row>
    <row r="4208" spans="2:7">
      <c r="B4208" s="36"/>
      <c r="C4208" s="36"/>
      <c r="D4208" s="36"/>
      <c r="E4208" s="36"/>
      <c r="F4208" s="36"/>
      <c r="G4208" s="36"/>
    </row>
    <row r="4209" spans="2:7">
      <c r="B4209" s="36"/>
      <c r="C4209" s="36"/>
      <c r="D4209" s="36"/>
      <c r="E4209" s="36"/>
      <c r="F4209" s="36"/>
      <c r="G4209" s="36"/>
    </row>
    <row r="4210" spans="2:7">
      <c r="B4210" s="36"/>
      <c r="C4210" s="36"/>
      <c r="D4210" s="36"/>
      <c r="E4210" s="36"/>
      <c r="F4210" s="36"/>
      <c r="G4210" s="36"/>
    </row>
    <row r="4211" spans="2:7">
      <c r="B4211" s="36"/>
      <c r="C4211" s="36"/>
      <c r="D4211" s="36"/>
      <c r="E4211" s="36"/>
      <c r="F4211" s="36"/>
      <c r="G4211" s="36"/>
    </row>
    <row r="4212" spans="2:7">
      <c r="B4212" s="36"/>
      <c r="C4212" s="36"/>
      <c r="D4212" s="36"/>
      <c r="E4212" s="36"/>
      <c r="F4212" s="36"/>
      <c r="G4212" s="36"/>
    </row>
    <row r="4213" spans="2:7">
      <c r="B4213" s="36"/>
      <c r="C4213" s="36"/>
      <c r="D4213" s="36"/>
      <c r="E4213" s="36"/>
      <c r="F4213" s="36"/>
      <c r="G4213" s="36"/>
    </row>
    <row r="4214" spans="2:7">
      <c r="B4214" s="36"/>
      <c r="C4214" s="36"/>
      <c r="D4214" s="36"/>
      <c r="E4214" s="36"/>
      <c r="F4214" s="36"/>
      <c r="G4214" s="36"/>
    </row>
    <row r="4215" spans="2:7">
      <c r="B4215" s="36"/>
      <c r="C4215" s="36"/>
      <c r="D4215" s="36"/>
      <c r="E4215" s="36"/>
      <c r="F4215" s="36"/>
      <c r="G4215" s="36"/>
    </row>
    <row r="4216" spans="2:7">
      <c r="B4216" s="36"/>
      <c r="C4216" s="36"/>
      <c r="D4216" s="36"/>
      <c r="E4216" s="36"/>
      <c r="F4216" s="36"/>
      <c r="G4216" s="36"/>
    </row>
    <row r="4217" spans="2:7">
      <c r="B4217" s="36"/>
      <c r="C4217" s="36"/>
      <c r="D4217" s="36"/>
      <c r="E4217" s="36"/>
      <c r="F4217" s="36"/>
      <c r="G4217" s="36"/>
    </row>
    <row r="4218" spans="2:7">
      <c r="B4218" s="36"/>
      <c r="C4218" s="36"/>
      <c r="D4218" s="36"/>
      <c r="E4218" s="36"/>
      <c r="F4218" s="36"/>
      <c r="G4218" s="36"/>
    </row>
    <row r="4219" spans="2:7">
      <c r="B4219" s="36"/>
      <c r="C4219" s="36"/>
      <c r="D4219" s="36"/>
      <c r="E4219" s="36"/>
      <c r="F4219" s="36"/>
      <c r="G4219" s="36"/>
    </row>
    <row r="4220" spans="2:7">
      <c r="B4220" s="36"/>
      <c r="C4220" s="36"/>
      <c r="D4220" s="36"/>
      <c r="E4220" s="36"/>
      <c r="F4220" s="36"/>
      <c r="G4220" s="36"/>
    </row>
    <row r="4221" spans="2:7">
      <c r="B4221" s="36"/>
      <c r="C4221" s="36"/>
      <c r="D4221" s="36"/>
      <c r="E4221" s="36"/>
      <c r="F4221" s="36"/>
      <c r="G4221" s="36"/>
    </row>
    <row r="4222" spans="2:7">
      <c r="B4222" s="36"/>
      <c r="C4222" s="36"/>
      <c r="D4222" s="36"/>
      <c r="E4222" s="36"/>
      <c r="F4222" s="36"/>
      <c r="G4222" s="36"/>
    </row>
    <row r="4223" spans="2:7">
      <c r="B4223" s="36"/>
      <c r="C4223" s="36"/>
      <c r="D4223" s="36"/>
      <c r="E4223" s="36"/>
      <c r="F4223" s="36"/>
      <c r="G4223" s="36"/>
    </row>
    <row r="4224" spans="2:7">
      <c r="B4224" s="36"/>
      <c r="C4224" s="36"/>
      <c r="D4224" s="36"/>
      <c r="E4224" s="36"/>
      <c r="F4224" s="36"/>
      <c r="G4224" s="36"/>
    </row>
    <row r="4225" spans="2:7">
      <c r="B4225" s="36"/>
      <c r="C4225" s="36"/>
      <c r="D4225" s="36"/>
      <c r="E4225" s="36"/>
      <c r="F4225" s="36"/>
      <c r="G4225" s="36"/>
    </row>
    <row r="4226" spans="2:7">
      <c r="B4226" s="36"/>
      <c r="C4226" s="36"/>
      <c r="D4226" s="36"/>
      <c r="E4226" s="36"/>
      <c r="F4226" s="36"/>
      <c r="G4226" s="36"/>
    </row>
    <row r="4227" spans="2:7">
      <c r="B4227" s="36"/>
      <c r="C4227" s="36"/>
      <c r="D4227" s="36"/>
      <c r="E4227" s="36"/>
      <c r="F4227" s="36"/>
      <c r="G4227" s="36"/>
    </row>
    <row r="4228" spans="2:7">
      <c r="B4228" s="36"/>
      <c r="C4228" s="36"/>
      <c r="D4228" s="36"/>
      <c r="E4228" s="36"/>
      <c r="F4228" s="36"/>
      <c r="G4228" s="36"/>
    </row>
    <row r="4229" spans="2:7">
      <c r="B4229" s="36"/>
      <c r="C4229" s="36"/>
      <c r="D4229" s="36"/>
      <c r="E4229" s="36"/>
      <c r="F4229" s="36"/>
      <c r="G4229" s="36"/>
    </row>
    <row r="4230" spans="2:7">
      <c r="B4230" s="36"/>
      <c r="C4230" s="36"/>
      <c r="D4230" s="36"/>
      <c r="E4230" s="36"/>
      <c r="F4230" s="36"/>
      <c r="G4230" s="36"/>
    </row>
    <row r="4231" spans="2:7">
      <c r="B4231" s="36"/>
      <c r="C4231" s="36"/>
      <c r="D4231" s="36"/>
      <c r="E4231" s="36"/>
      <c r="F4231" s="36"/>
      <c r="G4231" s="36"/>
    </row>
    <row r="4232" spans="2:7">
      <c r="B4232" s="36"/>
      <c r="C4232" s="36"/>
      <c r="D4232" s="36"/>
      <c r="E4232" s="36"/>
      <c r="F4232" s="36"/>
      <c r="G4232" s="36"/>
    </row>
    <row r="4233" spans="2:7">
      <c r="B4233" s="36"/>
      <c r="C4233" s="36"/>
      <c r="D4233" s="36"/>
      <c r="E4233" s="36"/>
      <c r="F4233" s="36"/>
      <c r="G4233" s="36"/>
    </row>
    <row r="4234" spans="2:7">
      <c r="B4234" s="36"/>
      <c r="C4234" s="36"/>
      <c r="D4234" s="36"/>
      <c r="E4234" s="36"/>
      <c r="F4234" s="36"/>
      <c r="G4234" s="36"/>
    </row>
    <row r="4235" spans="2:7">
      <c r="B4235" s="36"/>
      <c r="C4235" s="36"/>
      <c r="D4235" s="36"/>
      <c r="E4235" s="36"/>
      <c r="F4235" s="36"/>
      <c r="G4235" s="36"/>
    </row>
    <row r="4236" spans="2:7">
      <c r="B4236" s="36"/>
      <c r="C4236" s="36"/>
      <c r="D4236" s="36"/>
      <c r="E4236" s="36"/>
      <c r="F4236" s="36"/>
      <c r="G4236" s="36"/>
    </row>
    <row r="4237" spans="2:7">
      <c r="B4237" s="36"/>
      <c r="C4237" s="36"/>
      <c r="D4237" s="36"/>
      <c r="E4237" s="36"/>
      <c r="F4237" s="36"/>
      <c r="G4237" s="36"/>
    </row>
    <row r="4238" spans="2:7">
      <c r="B4238" s="36"/>
      <c r="C4238" s="36"/>
      <c r="D4238" s="36"/>
      <c r="E4238" s="36"/>
      <c r="F4238" s="36"/>
      <c r="G4238" s="36"/>
    </row>
    <row r="4239" spans="2:7">
      <c r="B4239" s="36"/>
      <c r="C4239" s="36"/>
      <c r="D4239" s="36"/>
      <c r="E4239" s="36"/>
      <c r="F4239" s="36"/>
      <c r="G4239" s="36"/>
    </row>
    <row r="4240" spans="2:7">
      <c r="B4240" s="36"/>
      <c r="C4240" s="36"/>
      <c r="D4240" s="36"/>
      <c r="E4240" s="36"/>
      <c r="F4240" s="36"/>
      <c r="G4240" s="36"/>
    </row>
    <row r="4241" spans="2:7">
      <c r="B4241" s="36"/>
      <c r="C4241" s="36"/>
      <c r="D4241" s="36"/>
      <c r="E4241" s="36"/>
      <c r="F4241" s="36"/>
      <c r="G4241" s="36"/>
    </row>
    <row r="4242" spans="2:7">
      <c r="B4242" s="36"/>
      <c r="C4242" s="36"/>
      <c r="D4242" s="36"/>
      <c r="E4242" s="36"/>
      <c r="F4242" s="36"/>
      <c r="G4242" s="36"/>
    </row>
    <row r="4243" spans="2:7">
      <c r="B4243" s="36"/>
      <c r="C4243" s="36"/>
      <c r="D4243" s="36"/>
      <c r="E4243" s="36"/>
      <c r="F4243" s="36"/>
      <c r="G4243" s="36"/>
    </row>
    <row r="4244" spans="2:7">
      <c r="B4244" s="36"/>
      <c r="C4244" s="36"/>
      <c r="D4244" s="36"/>
      <c r="E4244" s="36"/>
      <c r="F4244" s="36"/>
      <c r="G4244" s="36"/>
    </row>
    <row r="4245" spans="2:7">
      <c r="B4245" s="36"/>
      <c r="C4245" s="36"/>
      <c r="D4245" s="36"/>
      <c r="E4245" s="36"/>
      <c r="F4245" s="36"/>
      <c r="G4245" s="36"/>
    </row>
    <row r="4246" spans="2:7">
      <c r="B4246" s="36"/>
      <c r="C4246" s="36"/>
      <c r="D4246" s="36"/>
      <c r="E4246" s="36"/>
      <c r="F4246" s="36"/>
      <c r="G4246" s="36"/>
    </row>
    <row r="4247" spans="2:7">
      <c r="B4247" s="36"/>
      <c r="C4247" s="36"/>
      <c r="D4247" s="36"/>
      <c r="E4247" s="36"/>
      <c r="F4247" s="36"/>
      <c r="G4247" s="36"/>
    </row>
    <row r="4248" spans="2:7">
      <c r="B4248" s="36"/>
      <c r="C4248" s="36"/>
      <c r="D4248" s="36"/>
      <c r="E4248" s="36"/>
      <c r="F4248" s="36"/>
      <c r="G4248" s="36"/>
    </row>
    <row r="4249" spans="2:7">
      <c r="B4249" s="36"/>
      <c r="C4249" s="36"/>
      <c r="D4249" s="36"/>
      <c r="E4249" s="36"/>
      <c r="F4249" s="36"/>
      <c r="G4249" s="36"/>
    </row>
    <row r="4250" spans="2:7">
      <c r="B4250" s="36"/>
      <c r="C4250" s="36"/>
      <c r="D4250" s="36"/>
      <c r="E4250" s="36"/>
      <c r="F4250" s="36"/>
      <c r="G4250" s="36"/>
    </row>
    <row r="4251" spans="2:7">
      <c r="B4251" s="36"/>
      <c r="C4251" s="36"/>
      <c r="D4251" s="36"/>
      <c r="E4251" s="36"/>
      <c r="F4251" s="36"/>
      <c r="G4251" s="36"/>
    </row>
    <row r="4252" spans="2:7">
      <c r="B4252" s="36"/>
      <c r="C4252" s="36"/>
      <c r="D4252" s="36"/>
      <c r="E4252" s="36"/>
      <c r="F4252" s="36"/>
      <c r="G4252" s="36"/>
    </row>
    <row r="4253" spans="2:7">
      <c r="B4253" s="36"/>
      <c r="C4253" s="36"/>
      <c r="D4253" s="36"/>
      <c r="E4253" s="36"/>
      <c r="F4253" s="36"/>
      <c r="G4253" s="36"/>
    </row>
    <row r="4254" spans="2:7">
      <c r="B4254" s="36"/>
      <c r="C4254" s="36"/>
      <c r="D4254" s="36"/>
      <c r="E4254" s="36"/>
      <c r="F4254" s="36"/>
      <c r="G4254" s="36"/>
    </row>
    <row r="4255" spans="2:7">
      <c r="B4255" s="36"/>
      <c r="C4255" s="36"/>
      <c r="D4255" s="36"/>
      <c r="E4255" s="36"/>
      <c r="F4255" s="36"/>
      <c r="G4255" s="36"/>
    </row>
    <row r="4256" spans="2:7">
      <c r="B4256" s="36"/>
      <c r="C4256" s="36"/>
      <c r="D4256" s="36"/>
      <c r="E4256" s="36"/>
      <c r="F4256" s="36"/>
      <c r="G4256" s="36"/>
    </row>
    <row r="4257" spans="2:7">
      <c r="B4257" s="36"/>
      <c r="C4257" s="36"/>
      <c r="D4257" s="36"/>
      <c r="E4257" s="36"/>
      <c r="F4257" s="36"/>
      <c r="G4257" s="36"/>
    </row>
    <row r="4258" spans="2:7">
      <c r="B4258" s="36"/>
      <c r="C4258" s="36"/>
      <c r="D4258" s="36"/>
      <c r="E4258" s="36"/>
      <c r="F4258" s="36"/>
      <c r="G4258" s="36"/>
    </row>
    <row r="4259" spans="2:7">
      <c r="B4259" s="36"/>
      <c r="C4259" s="36"/>
      <c r="D4259" s="36"/>
      <c r="E4259" s="36"/>
      <c r="F4259" s="36"/>
      <c r="G4259" s="36"/>
    </row>
    <row r="4260" spans="2:7">
      <c r="B4260" s="36"/>
      <c r="C4260" s="36"/>
      <c r="D4260" s="36"/>
      <c r="E4260" s="36"/>
      <c r="F4260" s="36"/>
      <c r="G4260" s="36"/>
    </row>
    <row r="4261" spans="2:7">
      <c r="B4261" s="36"/>
      <c r="C4261" s="36"/>
      <c r="D4261" s="36"/>
      <c r="E4261" s="36"/>
      <c r="F4261" s="36"/>
      <c r="G4261" s="36"/>
    </row>
    <row r="4262" spans="2:7">
      <c r="B4262" s="36"/>
      <c r="C4262" s="36"/>
      <c r="D4262" s="36"/>
      <c r="E4262" s="36"/>
      <c r="F4262" s="36"/>
      <c r="G4262" s="36"/>
    </row>
    <row r="4263" spans="2:7">
      <c r="B4263" s="36"/>
      <c r="C4263" s="36"/>
      <c r="D4263" s="36"/>
      <c r="E4263" s="36"/>
      <c r="F4263" s="36"/>
      <c r="G4263" s="36"/>
    </row>
    <row r="4264" spans="2:7">
      <c r="B4264" s="36"/>
      <c r="C4264" s="36"/>
      <c r="D4264" s="36"/>
      <c r="E4264" s="36"/>
      <c r="F4264" s="36"/>
      <c r="G4264" s="36"/>
    </row>
    <row r="4265" spans="2:7">
      <c r="B4265" s="36"/>
      <c r="C4265" s="36"/>
      <c r="D4265" s="36"/>
      <c r="E4265" s="36"/>
      <c r="F4265" s="36"/>
      <c r="G4265" s="36"/>
    </row>
    <row r="4266" spans="2:7">
      <c r="B4266" s="36"/>
      <c r="C4266" s="36"/>
      <c r="D4266" s="36"/>
      <c r="E4266" s="36"/>
      <c r="F4266" s="36"/>
      <c r="G4266" s="36"/>
    </row>
    <row r="4267" spans="2:7">
      <c r="B4267" s="36"/>
      <c r="C4267" s="36"/>
      <c r="D4267" s="36"/>
      <c r="E4267" s="36"/>
      <c r="F4267" s="36"/>
      <c r="G4267" s="36"/>
    </row>
    <row r="4268" spans="2:7">
      <c r="B4268" s="36"/>
      <c r="C4268" s="36"/>
      <c r="D4268" s="36"/>
      <c r="E4268" s="36"/>
      <c r="F4268" s="36"/>
      <c r="G4268" s="36"/>
    </row>
    <row r="4269" spans="2:7">
      <c r="B4269" s="36"/>
      <c r="C4269" s="36"/>
      <c r="D4269" s="36"/>
      <c r="E4269" s="36"/>
      <c r="F4269" s="36"/>
      <c r="G4269" s="36"/>
    </row>
    <row r="4270" spans="2:7">
      <c r="B4270" s="36"/>
      <c r="C4270" s="36"/>
      <c r="D4270" s="36"/>
      <c r="E4270" s="36"/>
      <c r="F4270" s="36"/>
      <c r="G4270" s="36"/>
    </row>
    <row r="4271" spans="2:7">
      <c r="B4271" s="36"/>
      <c r="C4271" s="36"/>
      <c r="D4271" s="36"/>
      <c r="E4271" s="36"/>
      <c r="F4271" s="36"/>
      <c r="G4271" s="36"/>
    </row>
    <row r="4272" spans="2:7">
      <c r="B4272" s="36"/>
      <c r="C4272" s="36"/>
      <c r="D4272" s="36"/>
      <c r="E4272" s="36"/>
      <c r="F4272" s="36"/>
      <c r="G4272" s="36"/>
    </row>
    <row r="4273" spans="2:7">
      <c r="B4273" s="36"/>
      <c r="C4273" s="36"/>
      <c r="D4273" s="36"/>
      <c r="E4273" s="36"/>
      <c r="F4273" s="36"/>
      <c r="G4273" s="36"/>
    </row>
    <row r="4274" spans="2:7">
      <c r="B4274" s="36"/>
      <c r="C4274" s="36"/>
      <c r="D4274" s="36"/>
      <c r="E4274" s="36"/>
      <c r="F4274" s="36"/>
      <c r="G4274" s="36"/>
    </row>
    <row r="4275" spans="2:7">
      <c r="B4275" s="36"/>
      <c r="C4275" s="36"/>
      <c r="D4275" s="36"/>
      <c r="E4275" s="36"/>
      <c r="F4275" s="36"/>
      <c r="G4275" s="36"/>
    </row>
    <row r="4276" spans="2:7">
      <c r="B4276" s="36"/>
      <c r="C4276" s="36"/>
      <c r="D4276" s="36"/>
      <c r="E4276" s="36"/>
      <c r="F4276" s="36"/>
      <c r="G4276" s="36"/>
    </row>
    <row r="4277" spans="2:7">
      <c r="B4277" s="36"/>
      <c r="C4277" s="36"/>
      <c r="D4277" s="36"/>
      <c r="E4277" s="36"/>
      <c r="F4277" s="36"/>
      <c r="G4277" s="36"/>
    </row>
    <row r="4278" spans="2:7">
      <c r="B4278" s="36"/>
      <c r="C4278" s="36"/>
      <c r="D4278" s="36"/>
      <c r="E4278" s="36"/>
      <c r="F4278" s="36"/>
      <c r="G4278" s="36"/>
    </row>
    <row r="4279" spans="2:7">
      <c r="B4279" s="36"/>
      <c r="C4279" s="36"/>
      <c r="D4279" s="36"/>
      <c r="E4279" s="36"/>
      <c r="F4279" s="36"/>
      <c r="G4279" s="36"/>
    </row>
    <row r="4280" spans="2:7">
      <c r="B4280" s="36"/>
      <c r="C4280" s="36"/>
      <c r="D4280" s="36"/>
      <c r="E4280" s="36"/>
      <c r="F4280" s="36"/>
      <c r="G4280" s="36"/>
    </row>
    <row r="4281" spans="2:7">
      <c r="B4281" s="36"/>
      <c r="C4281" s="36"/>
      <c r="D4281" s="36"/>
      <c r="E4281" s="36"/>
      <c r="F4281" s="36"/>
      <c r="G4281" s="36"/>
    </row>
    <row r="4282" spans="2:7">
      <c r="B4282" s="36"/>
      <c r="C4282" s="36"/>
      <c r="D4282" s="36"/>
      <c r="E4282" s="36"/>
      <c r="F4282" s="36"/>
      <c r="G4282" s="36"/>
    </row>
    <row r="4283" spans="2:7">
      <c r="B4283" s="36"/>
      <c r="C4283" s="36"/>
      <c r="D4283" s="36"/>
      <c r="E4283" s="36"/>
      <c r="F4283" s="36"/>
      <c r="G4283" s="36"/>
    </row>
    <row r="4284" spans="2:7">
      <c r="B4284" s="36"/>
      <c r="C4284" s="36"/>
      <c r="D4284" s="36"/>
      <c r="E4284" s="36"/>
      <c r="F4284" s="36"/>
      <c r="G4284" s="36"/>
    </row>
    <row r="4285" spans="2:7">
      <c r="B4285" s="36"/>
      <c r="C4285" s="36"/>
      <c r="D4285" s="36"/>
      <c r="E4285" s="36"/>
      <c r="F4285" s="36"/>
      <c r="G4285" s="36"/>
    </row>
    <row r="4286" spans="2:7">
      <c r="B4286" s="36"/>
      <c r="C4286" s="36"/>
      <c r="D4286" s="36"/>
      <c r="E4286" s="36"/>
      <c r="F4286" s="36"/>
      <c r="G4286" s="36"/>
    </row>
    <row r="4287" spans="2:7">
      <c r="B4287" s="36"/>
      <c r="C4287" s="36"/>
      <c r="D4287" s="36"/>
      <c r="E4287" s="36"/>
      <c r="F4287" s="36"/>
      <c r="G4287" s="36"/>
    </row>
    <row r="4288" spans="2:7">
      <c r="B4288" s="36"/>
      <c r="C4288" s="36"/>
      <c r="D4288" s="36"/>
      <c r="E4288" s="36"/>
      <c r="F4288" s="36"/>
      <c r="G4288" s="36"/>
    </row>
    <row r="4289" spans="2:7">
      <c r="B4289" s="36"/>
      <c r="C4289" s="36"/>
      <c r="D4289" s="36"/>
      <c r="E4289" s="36"/>
      <c r="F4289" s="36"/>
      <c r="G4289" s="36"/>
    </row>
    <row r="4290" spans="2:7">
      <c r="B4290" s="36"/>
      <c r="C4290" s="36"/>
      <c r="D4290" s="36"/>
      <c r="E4290" s="36"/>
      <c r="F4290" s="36"/>
      <c r="G4290" s="36"/>
    </row>
    <row r="4291" spans="2:7">
      <c r="B4291" s="36"/>
      <c r="C4291" s="36"/>
      <c r="D4291" s="36"/>
      <c r="E4291" s="36"/>
      <c r="F4291" s="36"/>
      <c r="G4291" s="36"/>
    </row>
    <row r="4292" spans="2:7">
      <c r="B4292" s="36"/>
      <c r="C4292" s="36"/>
      <c r="D4292" s="36"/>
      <c r="E4292" s="36"/>
      <c r="F4292" s="36"/>
      <c r="G4292" s="36"/>
    </row>
    <row r="4293" spans="2:7">
      <c r="B4293" s="36"/>
      <c r="C4293" s="36"/>
      <c r="D4293" s="36"/>
      <c r="E4293" s="36"/>
      <c r="F4293" s="36"/>
      <c r="G4293" s="36"/>
    </row>
    <row r="4294" spans="2:7">
      <c r="B4294" s="36"/>
      <c r="C4294" s="36"/>
      <c r="D4294" s="36"/>
      <c r="E4294" s="36"/>
      <c r="F4294" s="36"/>
      <c r="G4294" s="36"/>
    </row>
    <row r="4295" spans="2:7">
      <c r="B4295" s="36"/>
      <c r="C4295" s="36"/>
      <c r="D4295" s="36"/>
      <c r="E4295" s="36"/>
      <c r="F4295" s="36"/>
      <c r="G4295" s="36"/>
    </row>
    <row r="4296" spans="2:7">
      <c r="B4296" s="36"/>
      <c r="C4296" s="36"/>
      <c r="D4296" s="36"/>
      <c r="E4296" s="36"/>
      <c r="F4296" s="36"/>
      <c r="G4296" s="36"/>
    </row>
    <row r="4297" spans="2:7">
      <c r="B4297" s="36"/>
      <c r="C4297" s="36"/>
      <c r="D4297" s="36"/>
      <c r="E4297" s="36"/>
      <c r="F4297" s="36"/>
      <c r="G4297" s="36"/>
    </row>
    <row r="4298" spans="2:7">
      <c r="B4298" s="36"/>
      <c r="C4298" s="36"/>
      <c r="D4298" s="36"/>
      <c r="E4298" s="36"/>
      <c r="F4298" s="36"/>
      <c r="G4298" s="36"/>
    </row>
    <row r="4299" spans="2:7">
      <c r="B4299" s="36"/>
      <c r="C4299" s="36"/>
      <c r="D4299" s="36"/>
      <c r="E4299" s="36"/>
      <c r="F4299" s="36"/>
      <c r="G4299" s="36"/>
    </row>
    <row r="4300" spans="2:7">
      <c r="B4300" s="36"/>
      <c r="C4300" s="36"/>
      <c r="D4300" s="36"/>
      <c r="E4300" s="36"/>
      <c r="F4300" s="36"/>
      <c r="G4300" s="36"/>
    </row>
    <row r="4301" spans="2:7">
      <c r="B4301" s="36"/>
      <c r="C4301" s="36"/>
      <c r="D4301" s="36"/>
      <c r="E4301" s="36"/>
      <c r="F4301" s="36"/>
      <c r="G4301" s="36"/>
    </row>
    <row r="4302" spans="2:7">
      <c r="B4302" s="36"/>
      <c r="C4302" s="36"/>
      <c r="D4302" s="36"/>
      <c r="E4302" s="36"/>
      <c r="F4302" s="36"/>
      <c r="G4302" s="36"/>
    </row>
    <row r="4303" spans="2:7">
      <c r="B4303" s="36"/>
      <c r="C4303" s="36"/>
      <c r="D4303" s="36"/>
      <c r="E4303" s="36"/>
      <c r="F4303" s="36"/>
      <c r="G4303" s="36"/>
    </row>
    <row r="4304" spans="2:7">
      <c r="B4304" s="36"/>
      <c r="C4304" s="36"/>
      <c r="D4304" s="36"/>
      <c r="E4304" s="36"/>
      <c r="F4304" s="36"/>
      <c r="G4304" s="36"/>
    </row>
    <row r="4305" spans="2:7">
      <c r="B4305" s="36"/>
      <c r="C4305" s="36"/>
      <c r="D4305" s="36"/>
      <c r="E4305" s="36"/>
      <c r="F4305" s="36"/>
      <c r="G4305" s="36"/>
    </row>
    <row r="4306" spans="2:7">
      <c r="B4306" s="36"/>
      <c r="C4306" s="36"/>
      <c r="D4306" s="36"/>
      <c r="E4306" s="36"/>
      <c r="F4306" s="36"/>
      <c r="G4306" s="36"/>
    </row>
    <row r="4307" spans="2:7">
      <c r="B4307" s="36"/>
      <c r="C4307" s="36"/>
      <c r="D4307" s="36"/>
      <c r="E4307" s="36"/>
      <c r="F4307" s="36"/>
      <c r="G4307" s="36"/>
    </row>
    <row r="4308" spans="2:7">
      <c r="B4308" s="36"/>
      <c r="C4308" s="36"/>
      <c r="D4308" s="36"/>
      <c r="E4308" s="36"/>
      <c r="F4308" s="36"/>
      <c r="G4308" s="36"/>
    </row>
    <row r="4309" spans="2:7">
      <c r="B4309" s="36"/>
      <c r="C4309" s="36"/>
      <c r="D4309" s="36"/>
      <c r="E4309" s="36"/>
      <c r="F4309" s="36"/>
      <c r="G4309" s="36"/>
    </row>
    <row r="4310" spans="2:7">
      <c r="B4310" s="36"/>
      <c r="C4310" s="36"/>
      <c r="D4310" s="36"/>
      <c r="E4310" s="36"/>
      <c r="F4310" s="36"/>
      <c r="G4310" s="36"/>
    </row>
    <row r="4311" spans="2:7">
      <c r="B4311" s="36"/>
      <c r="C4311" s="36"/>
      <c r="D4311" s="36"/>
      <c r="E4311" s="36"/>
      <c r="F4311" s="36"/>
      <c r="G4311" s="36"/>
    </row>
    <row r="4312" spans="2:7">
      <c r="B4312" s="36"/>
      <c r="C4312" s="36"/>
      <c r="D4312" s="36"/>
      <c r="E4312" s="36"/>
      <c r="F4312" s="36"/>
      <c r="G4312" s="36"/>
    </row>
    <row r="4313" spans="2:7">
      <c r="B4313" s="36"/>
      <c r="C4313" s="36"/>
      <c r="D4313" s="36"/>
      <c r="E4313" s="36"/>
      <c r="F4313" s="36"/>
      <c r="G4313" s="36"/>
    </row>
    <row r="4314" spans="2:7">
      <c r="B4314" s="36"/>
      <c r="C4314" s="36"/>
      <c r="D4314" s="36"/>
      <c r="E4314" s="36"/>
      <c r="F4314" s="36"/>
      <c r="G4314" s="36"/>
    </row>
    <row r="4315" spans="2:7">
      <c r="B4315" s="36"/>
      <c r="C4315" s="36"/>
      <c r="D4315" s="36"/>
      <c r="E4315" s="36"/>
      <c r="F4315" s="36"/>
      <c r="G4315" s="36"/>
    </row>
    <row r="4316" spans="2:7">
      <c r="B4316" s="36"/>
      <c r="C4316" s="36"/>
      <c r="D4316" s="36"/>
      <c r="E4316" s="36"/>
      <c r="F4316" s="36"/>
      <c r="G4316" s="36"/>
    </row>
    <row r="4317" spans="2:7">
      <c r="B4317" s="36"/>
      <c r="C4317" s="36"/>
      <c r="D4317" s="36"/>
      <c r="E4317" s="36"/>
      <c r="F4317" s="36"/>
      <c r="G4317" s="36"/>
    </row>
    <row r="4318" spans="2:7">
      <c r="B4318" s="36"/>
      <c r="C4318" s="36"/>
      <c r="D4318" s="36"/>
      <c r="E4318" s="36"/>
      <c r="F4318" s="36"/>
      <c r="G4318" s="36"/>
    </row>
    <row r="4319" spans="2:7">
      <c r="B4319" s="36"/>
      <c r="C4319" s="36"/>
      <c r="D4319" s="36"/>
      <c r="E4319" s="36"/>
      <c r="F4319" s="36"/>
      <c r="G4319" s="36"/>
    </row>
    <row r="4320" spans="2:7">
      <c r="B4320" s="36"/>
      <c r="C4320" s="36"/>
      <c r="D4320" s="36"/>
      <c r="E4320" s="36"/>
      <c r="F4320" s="36"/>
      <c r="G4320" s="36"/>
    </row>
    <row r="4321" spans="2:7">
      <c r="B4321" s="36"/>
      <c r="C4321" s="36"/>
      <c r="D4321" s="36"/>
      <c r="E4321" s="36"/>
      <c r="F4321" s="36"/>
      <c r="G4321" s="36"/>
    </row>
    <row r="4322" spans="2:7">
      <c r="B4322" s="36"/>
      <c r="C4322" s="36"/>
      <c r="D4322" s="36"/>
      <c r="E4322" s="36"/>
      <c r="F4322" s="36"/>
      <c r="G4322" s="36"/>
    </row>
    <row r="4323" spans="2:7">
      <c r="B4323" s="36"/>
      <c r="C4323" s="36"/>
      <c r="D4323" s="36"/>
      <c r="E4323" s="36"/>
      <c r="F4323" s="36"/>
      <c r="G4323" s="36"/>
    </row>
    <row r="4324" spans="2:7">
      <c r="B4324" s="36"/>
      <c r="C4324" s="36"/>
      <c r="D4324" s="36"/>
      <c r="E4324" s="36"/>
      <c r="F4324" s="36"/>
      <c r="G4324" s="36"/>
    </row>
    <row r="4325" spans="2:7">
      <c r="B4325" s="36"/>
      <c r="C4325" s="36"/>
      <c r="D4325" s="36"/>
      <c r="E4325" s="36"/>
      <c r="F4325" s="36"/>
      <c r="G4325" s="36"/>
    </row>
    <row r="4326" spans="2:7">
      <c r="B4326" s="36"/>
      <c r="C4326" s="36"/>
      <c r="D4326" s="36"/>
      <c r="E4326" s="36"/>
      <c r="F4326" s="36"/>
      <c r="G4326" s="36"/>
    </row>
    <row r="4327" spans="2:7">
      <c r="B4327" s="36"/>
      <c r="C4327" s="36"/>
      <c r="D4327" s="36"/>
      <c r="E4327" s="36"/>
      <c r="F4327" s="36"/>
      <c r="G4327" s="36"/>
    </row>
    <row r="4328" spans="2:7">
      <c r="B4328" s="36"/>
      <c r="C4328" s="36"/>
      <c r="D4328" s="36"/>
      <c r="E4328" s="36"/>
      <c r="F4328" s="36"/>
      <c r="G4328" s="36"/>
    </row>
    <row r="4329" spans="2:7">
      <c r="B4329" s="36"/>
      <c r="C4329" s="36"/>
      <c r="D4329" s="36"/>
      <c r="E4329" s="36"/>
      <c r="F4329" s="36"/>
      <c r="G4329" s="36"/>
    </row>
    <row r="4330" spans="2:7">
      <c r="B4330" s="36"/>
      <c r="C4330" s="36"/>
      <c r="D4330" s="36"/>
      <c r="E4330" s="36"/>
      <c r="F4330" s="36"/>
      <c r="G4330" s="36"/>
    </row>
    <row r="4331" spans="2:7">
      <c r="B4331" s="36"/>
      <c r="C4331" s="36"/>
      <c r="D4331" s="36"/>
      <c r="E4331" s="36"/>
      <c r="F4331" s="36"/>
      <c r="G4331" s="36"/>
    </row>
    <row r="4332" spans="2:7">
      <c r="B4332" s="36"/>
      <c r="C4332" s="36"/>
      <c r="D4332" s="36"/>
      <c r="E4332" s="36"/>
      <c r="F4332" s="36"/>
      <c r="G4332" s="36"/>
    </row>
    <row r="4333" spans="2:7">
      <c r="B4333" s="36"/>
      <c r="C4333" s="36"/>
      <c r="D4333" s="36"/>
      <c r="E4333" s="36"/>
      <c r="F4333" s="36"/>
      <c r="G4333" s="36"/>
    </row>
    <row r="4334" spans="2:7">
      <c r="B4334" s="36"/>
      <c r="C4334" s="36"/>
      <c r="D4334" s="36"/>
      <c r="E4334" s="36"/>
      <c r="F4334" s="36"/>
      <c r="G4334" s="36"/>
    </row>
    <row r="4335" spans="2:7">
      <c r="B4335" s="36"/>
      <c r="C4335" s="36"/>
      <c r="D4335" s="36"/>
      <c r="E4335" s="36"/>
      <c r="F4335" s="36"/>
      <c r="G4335" s="36"/>
    </row>
    <row r="4336" spans="2:7">
      <c r="B4336" s="36"/>
      <c r="C4336" s="36"/>
      <c r="D4336" s="36"/>
      <c r="E4336" s="36"/>
      <c r="F4336" s="36"/>
      <c r="G4336" s="36"/>
    </row>
    <row r="4337" spans="2:7">
      <c r="B4337" s="36"/>
      <c r="C4337" s="36"/>
      <c r="D4337" s="36"/>
      <c r="E4337" s="36"/>
      <c r="F4337" s="36"/>
      <c r="G4337" s="36"/>
    </row>
    <row r="4338" spans="2:7">
      <c r="B4338" s="36"/>
      <c r="C4338" s="36"/>
      <c r="D4338" s="36"/>
      <c r="E4338" s="36"/>
      <c r="F4338" s="36"/>
      <c r="G4338" s="36"/>
    </row>
    <row r="4339" spans="2:7">
      <c r="B4339" s="36"/>
      <c r="C4339" s="36"/>
      <c r="D4339" s="36"/>
      <c r="E4339" s="36"/>
      <c r="F4339" s="36"/>
      <c r="G4339" s="36"/>
    </row>
    <row r="4340" spans="2:7">
      <c r="B4340" s="36"/>
      <c r="C4340" s="36"/>
      <c r="D4340" s="36"/>
      <c r="E4340" s="36"/>
      <c r="F4340" s="36"/>
      <c r="G4340" s="36"/>
    </row>
    <row r="4341" spans="2:7">
      <c r="B4341" s="36"/>
      <c r="C4341" s="36"/>
      <c r="D4341" s="36"/>
      <c r="E4341" s="36"/>
      <c r="F4341" s="36"/>
      <c r="G4341" s="36"/>
    </row>
    <row r="4342" spans="2:7">
      <c r="B4342" s="36"/>
      <c r="C4342" s="36"/>
      <c r="D4342" s="36"/>
      <c r="E4342" s="36"/>
      <c r="F4342" s="36"/>
      <c r="G4342" s="36"/>
    </row>
    <row r="4343" spans="2:7">
      <c r="B4343" s="36"/>
      <c r="C4343" s="36"/>
      <c r="D4343" s="36"/>
      <c r="E4343" s="36"/>
      <c r="F4343" s="36"/>
      <c r="G4343" s="36"/>
    </row>
    <row r="4344" spans="2:7">
      <c r="B4344" s="36"/>
      <c r="C4344" s="36"/>
      <c r="D4344" s="36"/>
      <c r="E4344" s="36"/>
      <c r="F4344" s="36"/>
      <c r="G4344" s="36"/>
    </row>
    <row r="4345" spans="2:7">
      <c r="B4345" s="36"/>
      <c r="C4345" s="36"/>
      <c r="D4345" s="36"/>
      <c r="E4345" s="36"/>
      <c r="F4345" s="36"/>
      <c r="G4345" s="36"/>
    </row>
    <row r="4346" spans="2:7">
      <c r="B4346" s="36"/>
      <c r="C4346" s="36"/>
      <c r="D4346" s="36"/>
      <c r="E4346" s="36"/>
      <c r="F4346" s="36"/>
      <c r="G4346" s="36"/>
    </row>
    <row r="4347" spans="2:7">
      <c r="B4347" s="36"/>
      <c r="C4347" s="36"/>
      <c r="D4347" s="36"/>
      <c r="E4347" s="36"/>
      <c r="F4347" s="36"/>
      <c r="G4347" s="36"/>
    </row>
    <row r="4348" spans="2:7">
      <c r="B4348" s="36"/>
      <c r="C4348" s="36"/>
      <c r="D4348" s="36"/>
      <c r="E4348" s="36"/>
      <c r="F4348" s="36"/>
      <c r="G4348" s="36"/>
    </row>
    <row r="4349" spans="2:7">
      <c r="B4349" s="36"/>
      <c r="C4349" s="36"/>
      <c r="D4349" s="36"/>
      <c r="E4349" s="36"/>
      <c r="F4349" s="36"/>
      <c r="G4349" s="36"/>
    </row>
    <row r="4350" spans="2:7">
      <c r="B4350" s="36"/>
      <c r="C4350" s="36"/>
      <c r="D4350" s="36"/>
      <c r="E4350" s="36"/>
      <c r="F4350" s="36"/>
      <c r="G4350" s="36"/>
    </row>
    <row r="4351" spans="2:7">
      <c r="B4351" s="36"/>
      <c r="C4351" s="36"/>
      <c r="D4351" s="36"/>
      <c r="E4351" s="36"/>
      <c r="F4351" s="36"/>
      <c r="G4351" s="36"/>
    </row>
    <row r="4352" spans="2:7">
      <c r="B4352" s="36"/>
      <c r="C4352" s="36"/>
      <c r="D4352" s="36"/>
      <c r="E4352" s="36"/>
      <c r="F4352" s="36"/>
      <c r="G4352" s="36"/>
    </row>
    <row r="4353" spans="2:7">
      <c r="B4353" s="36"/>
      <c r="C4353" s="36"/>
      <c r="D4353" s="36"/>
      <c r="E4353" s="36"/>
      <c r="F4353" s="36"/>
      <c r="G4353" s="36"/>
    </row>
    <row r="4354" spans="2:7">
      <c r="B4354" s="36"/>
      <c r="C4354" s="36"/>
      <c r="D4354" s="36"/>
      <c r="E4354" s="36"/>
      <c r="F4354" s="36"/>
      <c r="G4354" s="36"/>
    </row>
    <row r="4355" spans="2:7">
      <c r="B4355" s="36"/>
      <c r="C4355" s="36"/>
      <c r="D4355" s="36"/>
      <c r="E4355" s="36"/>
      <c r="F4355" s="36"/>
      <c r="G4355" s="36"/>
    </row>
    <row r="4356" spans="2:7">
      <c r="B4356" s="36"/>
      <c r="C4356" s="36"/>
      <c r="D4356" s="36"/>
      <c r="E4356" s="36"/>
      <c r="F4356" s="36"/>
      <c r="G4356" s="36"/>
    </row>
    <row r="4357" spans="2:7">
      <c r="B4357" s="36"/>
      <c r="C4357" s="36"/>
      <c r="D4357" s="36"/>
      <c r="E4357" s="36"/>
      <c r="F4357" s="36"/>
      <c r="G4357" s="36"/>
    </row>
    <row r="4358" spans="2:7">
      <c r="B4358" s="36"/>
      <c r="C4358" s="36"/>
      <c r="D4358" s="36"/>
      <c r="E4358" s="36"/>
      <c r="F4358" s="36"/>
      <c r="G4358" s="36"/>
    </row>
    <row r="4359" spans="2:7">
      <c r="B4359" s="36"/>
      <c r="C4359" s="36"/>
      <c r="D4359" s="36"/>
      <c r="E4359" s="36"/>
      <c r="F4359" s="36"/>
      <c r="G4359" s="36"/>
    </row>
    <row r="4360" spans="2:7">
      <c r="B4360" s="36"/>
      <c r="C4360" s="36"/>
      <c r="D4360" s="36"/>
      <c r="E4360" s="36"/>
      <c r="F4360" s="36"/>
      <c r="G4360" s="36"/>
    </row>
    <row r="4361" spans="2:7">
      <c r="B4361" s="36"/>
      <c r="C4361" s="36"/>
      <c r="D4361" s="36"/>
      <c r="E4361" s="36"/>
      <c r="F4361" s="36"/>
      <c r="G4361" s="36"/>
    </row>
    <row r="4362" spans="2:7">
      <c r="B4362" s="36"/>
      <c r="C4362" s="36"/>
      <c r="D4362" s="36"/>
      <c r="E4362" s="36"/>
      <c r="F4362" s="36"/>
      <c r="G4362" s="36"/>
    </row>
    <row r="4363" spans="2:7">
      <c r="B4363" s="36"/>
      <c r="C4363" s="36"/>
      <c r="D4363" s="36"/>
      <c r="E4363" s="36"/>
      <c r="F4363" s="36"/>
      <c r="G4363" s="36"/>
    </row>
    <row r="4364" spans="2:7">
      <c r="B4364" s="36"/>
      <c r="C4364" s="36"/>
      <c r="D4364" s="36"/>
      <c r="E4364" s="36"/>
      <c r="F4364" s="36"/>
      <c r="G4364" s="36"/>
    </row>
    <row r="4365" spans="2:7">
      <c r="B4365" s="36"/>
      <c r="C4365" s="36"/>
      <c r="D4365" s="36"/>
      <c r="E4365" s="36"/>
      <c r="F4365" s="36"/>
      <c r="G4365" s="36"/>
    </row>
    <row r="4366" spans="2:7">
      <c r="B4366" s="36"/>
      <c r="C4366" s="36"/>
      <c r="D4366" s="36"/>
      <c r="E4366" s="36"/>
      <c r="F4366" s="36"/>
      <c r="G4366" s="36"/>
    </row>
    <row r="4367" spans="2:7">
      <c r="B4367" s="36"/>
      <c r="C4367" s="36"/>
      <c r="D4367" s="36"/>
      <c r="E4367" s="36"/>
      <c r="F4367" s="36"/>
      <c r="G4367" s="36"/>
    </row>
    <row r="4368" spans="2:7">
      <c r="B4368" s="36"/>
      <c r="C4368" s="36"/>
      <c r="D4368" s="36"/>
      <c r="E4368" s="36"/>
      <c r="F4368" s="36"/>
      <c r="G4368" s="36"/>
    </row>
    <row r="4369" spans="2:7">
      <c r="B4369" s="36"/>
      <c r="C4369" s="36"/>
      <c r="D4369" s="36"/>
      <c r="E4369" s="36"/>
      <c r="F4369" s="36"/>
      <c r="G4369" s="36"/>
    </row>
    <row r="4370" spans="2:7">
      <c r="B4370" s="36"/>
      <c r="C4370" s="36"/>
      <c r="D4370" s="36"/>
      <c r="E4370" s="36"/>
      <c r="F4370" s="36"/>
      <c r="G4370" s="36"/>
    </row>
    <row r="4371" spans="2:7">
      <c r="B4371" s="36"/>
      <c r="C4371" s="36"/>
      <c r="D4371" s="36"/>
      <c r="E4371" s="36"/>
      <c r="F4371" s="36"/>
      <c r="G4371" s="36"/>
    </row>
    <row r="4372" spans="2:7">
      <c r="B4372" s="36"/>
      <c r="C4372" s="36"/>
      <c r="D4372" s="36"/>
      <c r="E4372" s="36"/>
      <c r="F4372" s="36"/>
      <c r="G4372" s="36"/>
    </row>
    <row r="4373" spans="2:7">
      <c r="B4373" s="36"/>
      <c r="C4373" s="36"/>
      <c r="D4373" s="36"/>
      <c r="E4373" s="36"/>
      <c r="F4373" s="36"/>
      <c r="G4373" s="36"/>
    </row>
    <row r="4374" spans="2:7">
      <c r="B4374" s="36"/>
      <c r="C4374" s="36"/>
      <c r="D4374" s="36"/>
      <c r="E4374" s="36"/>
      <c r="F4374" s="36"/>
      <c r="G4374" s="36"/>
    </row>
    <row r="4375" spans="2:7">
      <c r="B4375" s="36"/>
      <c r="C4375" s="36"/>
      <c r="D4375" s="36"/>
      <c r="E4375" s="36"/>
      <c r="F4375" s="36"/>
      <c r="G4375" s="36"/>
    </row>
    <row r="4376" spans="2:7">
      <c r="B4376" s="36"/>
      <c r="C4376" s="36"/>
      <c r="D4376" s="36"/>
      <c r="E4376" s="36"/>
      <c r="F4376" s="36"/>
      <c r="G4376" s="36"/>
    </row>
    <row r="4377" spans="2:7">
      <c r="B4377" s="36"/>
      <c r="C4377" s="36"/>
      <c r="D4377" s="36"/>
      <c r="E4377" s="36"/>
      <c r="F4377" s="36"/>
      <c r="G4377" s="36"/>
    </row>
    <row r="4378" spans="2:7">
      <c r="B4378" s="36"/>
      <c r="C4378" s="36"/>
      <c r="D4378" s="36"/>
      <c r="E4378" s="36"/>
      <c r="F4378" s="36"/>
      <c r="G4378" s="36"/>
    </row>
    <row r="4379" spans="2:7">
      <c r="B4379" s="36"/>
      <c r="C4379" s="36"/>
      <c r="D4379" s="36"/>
      <c r="E4379" s="36"/>
      <c r="F4379" s="36"/>
      <c r="G4379" s="36"/>
    </row>
    <row r="4380" spans="2:7">
      <c r="B4380" s="36"/>
      <c r="C4380" s="36"/>
      <c r="D4380" s="36"/>
      <c r="E4380" s="36"/>
      <c r="F4380" s="36"/>
      <c r="G4380" s="36"/>
    </row>
    <row r="4381" spans="2:7">
      <c r="B4381" s="36"/>
      <c r="C4381" s="36"/>
      <c r="D4381" s="36"/>
      <c r="E4381" s="36"/>
      <c r="F4381" s="36"/>
      <c r="G4381" s="36"/>
    </row>
    <row r="4382" spans="2:7">
      <c r="B4382" s="36"/>
      <c r="C4382" s="36"/>
      <c r="D4382" s="36"/>
      <c r="E4382" s="36"/>
      <c r="F4382" s="36"/>
      <c r="G4382" s="36"/>
    </row>
    <row r="4383" spans="2:7">
      <c r="B4383" s="36"/>
      <c r="C4383" s="36"/>
      <c r="D4383" s="36"/>
      <c r="E4383" s="36"/>
      <c r="F4383" s="36"/>
      <c r="G4383" s="36"/>
    </row>
    <row r="4384" spans="2:7">
      <c r="B4384" s="36"/>
      <c r="C4384" s="36"/>
      <c r="D4384" s="36"/>
      <c r="E4384" s="36"/>
      <c r="F4384" s="36"/>
      <c r="G4384" s="36"/>
    </row>
    <row r="4385" spans="2:7">
      <c r="B4385" s="36"/>
      <c r="C4385" s="36"/>
      <c r="D4385" s="36"/>
      <c r="E4385" s="36"/>
      <c r="F4385" s="36"/>
      <c r="G4385" s="36"/>
    </row>
    <row r="4386" spans="2:7">
      <c r="B4386" s="36"/>
      <c r="C4386" s="36"/>
      <c r="D4386" s="36"/>
      <c r="E4386" s="36"/>
      <c r="F4386" s="36"/>
      <c r="G4386" s="36"/>
    </row>
    <row r="4387" spans="2:7">
      <c r="B4387" s="36"/>
      <c r="C4387" s="36"/>
      <c r="D4387" s="36"/>
      <c r="E4387" s="36"/>
      <c r="F4387" s="36"/>
      <c r="G4387" s="36"/>
    </row>
    <row r="4388" spans="2:7">
      <c r="B4388" s="36"/>
      <c r="C4388" s="36"/>
      <c r="D4388" s="36"/>
      <c r="E4388" s="36"/>
      <c r="F4388" s="36"/>
      <c r="G4388" s="36"/>
    </row>
    <row r="4389" spans="2:7">
      <c r="B4389" s="36"/>
      <c r="C4389" s="36"/>
      <c r="D4389" s="36"/>
      <c r="E4389" s="36"/>
      <c r="F4389" s="36"/>
      <c r="G4389" s="36"/>
    </row>
    <row r="4390" spans="2:7">
      <c r="B4390" s="36"/>
      <c r="C4390" s="36"/>
      <c r="D4390" s="36"/>
      <c r="E4390" s="36"/>
      <c r="F4390" s="36"/>
      <c r="G4390" s="36"/>
    </row>
    <row r="4391" spans="2:7">
      <c r="B4391" s="36"/>
      <c r="C4391" s="36"/>
      <c r="D4391" s="36"/>
      <c r="E4391" s="36"/>
      <c r="F4391" s="36"/>
      <c r="G4391" s="36"/>
    </row>
    <row r="4392" spans="2:7">
      <c r="B4392" s="36"/>
      <c r="C4392" s="36"/>
      <c r="D4392" s="36"/>
      <c r="E4392" s="36"/>
      <c r="F4392" s="36"/>
      <c r="G4392" s="36"/>
    </row>
    <row r="4393" spans="2:7">
      <c r="B4393" s="36"/>
      <c r="C4393" s="36"/>
      <c r="D4393" s="36"/>
      <c r="E4393" s="36"/>
      <c r="F4393" s="36"/>
      <c r="G4393" s="36"/>
    </row>
    <row r="4394" spans="2:7">
      <c r="B4394" s="36"/>
      <c r="C4394" s="36"/>
      <c r="D4394" s="36"/>
      <c r="E4394" s="36"/>
      <c r="F4394" s="36"/>
      <c r="G4394" s="36"/>
    </row>
    <row r="4395" spans="2:7">
      <c r="B4395" s="36"/>
      <c r="C4395" s="36"/>
      <c r="D4395" s="36"/>
      <c r="E4395" s="36"/>
      <c r="F4395" s="36"/>
      <c r="G4395" s="36"/>
    </row>
    <row r="4396" spans="2:7">
      <c r="B4396" s="36"/>
      <c r="C4396" s="36"/>
      <c r="D4396" s="36"/>
      <c r="E4396" s="36"/>
      <c r="F4396" s="36"/>
      <c r="G4396" s="36"/>
    </row>
    <row r="4397" spans="2:7">
      <c r="B4397" s="36"/>
      <c r="C4397" s="36"/>
      <c r="D4397" s="36"/>
      <c r="E4397" s="36"/>
      <c r="F4397" s="36"/>
      <c r="G4397" s="36"/>
    </row>
    <row r="4398" spans="2:7">
      <c r="B4398" s="36"/>
      <c r="C4398" s="36"/>
      <c r="D4398" s="36"/>
      <c r="E4398" s="36"/>
      <c r="F4398" s="36"/>
      <c r="G4398" s="36"/>
    </row>
    <row r="4399" spans="2:7">
      <c r="B4399" s="36"/>
      <c r="C4399" s="36"/>
      <c r="D4399" s="36"/>
      <c r="E4399" s="36"/>
      <c r="F4399" s="36"/>
      <c r="G4399" s="36"/>
    </row>
    <row r="4400" spans="2:7">
      <c r="B4400" s="36"/>
      <c r="C4400" s="36"/>
      <c r="D4400" s="36"/>
      <c r="E4400" s="36"/>
      <c r="F4400" s="36"/>
      <c r="G4400" s="36"/>
    </row>
    <row r="4401" spans="2:7">
      <c r="B4401" s="36"/>
      <c r="C4401" s="36"/>
      <c r="D4401" s="36"/>
      <c r="E4401" s="36"/>
      <c r="F4401" s="36"/>
      <c r="G4401" s="36"/>
    </row>
    <row r="4402" spans="2:7">
      <c r="B4402" s="36"/>
      <c r="C4402" s="36"/>
      <c r="D4402" s="36"/>
      <c r="E4402" s="36"/>
      <c r="F4402" s="36"/>
      <c r="G4402" s="36"/>
    </row>
    <row r="4403" spans="2:7">
      <c r="B4403" s="36"/>
      <c r="C4403" s="36"/>
      <c r="D4403" s="36"/>
      <c r="E4403" s="36"/>
      <c r="F4403" s="36"/>
      <c r="G4403" s="36"/>
    </row>
    <row r="4404" spans="2:7">
      <c r="B4404" s="36"/>
      <c r="C4404" s="36"/>
      <c r="D4404" s="36"/>
      <c r="E4404" s="36"/>
      <c r="F4404" s="36"/>
      <c r="G4404" s="36"/>
    </row>
    <row r="4405" spans="2:7">
      <c r="B4405" s="36"/>
      <c r="C4405" s="36"/>
      <c r="D4405" s="36"/>
      <c r="E4405" s="36"/>
      <c r="F4405" s="36"/>
      <c r="G4405" s="36"/>
    </row>
    <row r="4406" spans="2:7">
      <c r="B4406" s="36"/>
      <c r="C4406" s="36"/>
      <c r="D4406" s="36"/>
      <c r="E4406" s="36"/>
      <c r="F4406" s="36"/>
      <c r="G4406" s="36"/>
    </row>
    <row r="4407" spans="2:7">
      <c r="B4407" s="36"/>
      <c r="C4407" s="36"/>
      <c r="D4407" s="36"/>
      <c r="E4407" s="36"/>
      <c r="F4407" s="36"/>
      <c r="G4407" s="36"/>
    </row>
    <row r="4408" spans="2:7">
      <c r="B4408" s="36"/>
      <c r="C4408" s="36"/>
      <c r="D4408" s="36"/>
      <c r="E4408" s="36"/>
      <c r="F4408" s="36"/>
      <c r="G4408" s="36"/>
    </row>
    <row r="4409" spans="2:7">
      <c r="B4409" s="36"/>
      <c r="C4409" s="36"/>
      <c r="D4409" s="36"/>
      <c r="E4409" s="36"/>
      <c r="F4409" s="36"/>
      <c r="G4409" s="36"/>
    </row>
    <row r="4410" spans="2:7">
      <c r="B4410" s="36"/>
      <c r="C4410" s="36"/>
      <c r="D4410" s="36"/>
      <c r="E4410" s="36"/>
      <c r="F4410" s="36"/>
      <c r="G4410" s="36"/>
    </row>
    <row r="4411" spans="2:7">
      <c r="B4411" s="36"/>
      <c r="C4411" s="36"/>
      <c r="D4411" s="36"/>
      <c r="E4411" s="36"/>
      <c r="F4411" s="36"/>
      <c r="G4411" s="36"/>
    </row>
    <row r="4412" spans="2:7">
      <c r="B4412" s="36"/>
      <c r="C4412" s="36"/>
      <c r="D4412" s="36"/>
      <c r="E4412" s="36"/>
      <c r="F4412" s="36"/>
      <c r="G4412" s="36"/>
    </row>
    <row r="4413" spans="2:7">
      <c r="B4413" s="36"/>
      <c r="C4413" s="36"/>
      <c r="D4413" s="36"/>
      <c r="E4413" s="36"/>
      <c r="F4413" s="36"/>
      <c r="G4413" s="36"/>
    </row>
    <row r="4414" spans="2:7">
      <c r="B4414" s="36"/>
      <c r="C4414" s="36"/>
      <c r="D4414" s="36"/>
      <c r="E4414" s="36"/>
      <c r="F4414" s="36"/>
      <c r="G4414" s="36"/>
    </row>
    <row r="4415" spans="2:7">
      <c r="B4415" s="36"/>
      <c r="C4415" s="36"/>
      <c r="D4415" s="36"/>
      <c r="E4415" s="36"/>
      <c r="F4415" s="36"/>
      <c r="G4415" s="36"/>
    </row>
    <row r="4416" spans="2:7">
      <c r="B4416" s="36"/>
      <c r="C4416" s="36"/>
      <c r="D4416" s="36"/>
      <c r="E4416" s="36"/>
      <c r="F4416" s="36"/>
      <c r="G4416" s="36"/>
    </row>
    <row r="4417" spans="2:7">
      <c r="B4417" s="36"/>
      <c r="C4417" s="36"/>
      <c r="D4417" s="36"/>
      <c r="E4417" s="36"/>
      <c r="F4417" s="36"/>
      <c r="G4417" s="36"/>
    </row>
    <row r="4418" spans="2:7">
      <c r="B4418" s="36"/>
      <c r="C4418" s="36"/>
      <c r="D4418" s="36"/>
      <c r="E4418" s="36"/>
      <c r="F4418" s="36"/>
      <c r="G4418" s="36"/>
    </row>
    <row r="4419" spans="2:7">
      <c r="B4419" s="36"/>
      <c r="C4419" s="36"/>
      <c r="D4419" s="36"/>
      <c r="E4419" s="36"/>
      <c r="F4419" s="36"/>
      <c r="G4419" s="36"/>
    </row>
    <row r="4420" spans="2:7">
      <c r="B4420" s="36"/>
      <c r="C4420" s="36"/>
      <c r="D4420" s="36"/>
      <c r="E4420" s="36"/>
      <c r="F4420" s="36"/>
      <c r="G4420" s="36"/>
    </row>
    <row r="4421" spans="2:7">
      <c r="B4421" s="36"/>
      <c r="C4421" s="36"/>
      <c r="D4421" s="36"/>
      <c r="E4421" s="36"/>
      <c r="F4421" s="36"/>
      <c r="G4421" s="36"/>
    </row>
    <row r="4422" spans="2:7">
      <c r="B4422" s="36"/>
      <c r="C4422" s="36"/>
      <c r="D4422" s="36"/>
      <c r="E4422" s="36"/>
      <c r="F4422" s="36"/>
      <c r="G4422" s="36"/>
    </row>
    <row r="4423" spans="2:7">
      <c r="B4423" s="36"/>
      <c r="C4423" s="36"/>
      <c r="D4423" s="36"/>
      <c r="E4423" s="36"/>
      <c r="F4423" s="36"/>
      <c r="G4423" s="36"/>
    </row>
    <row r="4424" spans="2:7">
      <c r="B4424" s="36"/>
      <c r="C4424" s="36"/>
      <c r="D4424" s="36"/>
      <c r="E4424" s="36"/>
      <c r="F4424" s="36"/>
      <c r="G4424" s="36"/>
    </row>
    <row r="4425" spans="2:7">
      <c r="B4425" s="36"/>
      <c r="C4425" s="36"/>
      <c r="D4425" s="36"/>
      <c r="E4425" s="36"/>
      <c r="F4425" s="36"/>
      <c r="G4425" s="36"/>
    </row>
    <row r="4426" spans="2:7">
      <c r="B4426" s="36"/>
      <c r="C4426" s="36"/>
      <c r="D4426" s="36"/>
      <c r="E4426" s="36"/>
      <c r="F4426" s="36"/>
      <c r="G4426" s="36"/>
    </row>
    <row r="4427" spans="2:7">
      <c r="B4427" s="36"/>
      <c r="C4427" s="36"/>
      <c r="D4427" s="36"/>
      <c r="E4427" s="36"/>
      <c r="F4427" s="36"/>
      <c r="G4427" s="36"/>
    </row>
    <row r="4428" spans="2:7">
      <c r="B4428" s="36"/>
      <c r="C4428" s="36"/>
      <c r="D4428" s="36"/>
      <c r="E4428" s="36"/>
      <c r="F4428" s="36"/>
      <c r="G4428" s="36"/>
    </row>
    <row r="4429" spans="2:7">
      <c r="B4429" s="36"/>
      <c r="C4429" s="36"/>
      <c r="D4429" s="36"/>
      <c r="E4429" s="36"/>
      <c r="F4429" s="36"/>
      <c r="G4429" s="36"/>
    </row>
    <row r="4430" spans="2:7">
      <c r="B4430" s="36"/>
      <c r="C4430" s="36"/>
      <c r="D4430" s="36"/>
      <c r="E4430" s="36"/>
      <c r="F4430" s="36"/>
      <c r="G4430" s="36"/>
    </row>
    <row r="4431" spans="2:7">
      <c r="B4431" s="36"/>
      <c r="C4431" s="36"/>
      <c r="D4431" s="36"/>
      <c r="E4431" s="36"/>
      <c r="F4431" s="36"/>
      <c r="G4431" s="36"/>
    </row>
    <row r="4432" spans="2:7">
      <c r="B4432" s="36"/>
      <c r="C4432" s="36"/>
      <c r="D4432" s="36"/>
      <c r="E4432" s="36"/>
      <c r="F4432" s="36"/>
      <c r="G4432" s="36"/>
    </row>
    <row r="4433" spans="2:7">
      <c r="B4433" s="36"/>
      <c r="C4433" s="36"/>
      <c r="D4433" s="36"/>
      <c r="E4433" s="36"/>
      <c r="F4433" s="36"/>
      <c r="G4433" s="36"/>
    </row>
    <row r="4434" spans="2:7">
      <c r="B4434" s="36"/>
      <c r="C4434" s="36"/>
      <c r="D4434" s="36"/>
      <c r="E4434" s="36"/>
      <c r="F4434" s="36"/>
      <c r="G4434" s="36"/>
    </row>
    <row r="4435" spans="2:7">
      <c r="B4435" s="36"/>
      <c r="C4435" s="36"/>
      <c r="D4435" s="36"/>
      <c r="E4435" s="36"/>
      <c r="F4435" s="36"/>
      <c r="G4435" s="36"/>
    </row>
    <row r="4436" spans="2:7">
      <c r="B4436" s="36"/>
      <c r="C4436" s="36"/>
      <c r="D4436" s="36"/>
      <c r="E4436" s="36"/>
      <c r="F4436" s="36"/>
      <c r="G4436" s="36"/>
    </row>
    <row r="4437" spans="2:7">
      <c r="B4437" s="36"/>
      <c r="C4437" s="36"/>
      <c r="D4437" s="36"/>
      <c r="E4437" s="36"/>
      <c r="F4437" s="36"/>
      <c r="G4437" s="36"/>
    </row>
    <row r="4438" spans="2:7">
      <c r="B4438" s="36"/>
      <c r="C4438" s="36"/>
      <c r="D4438" s="36"/>
      <c r="E4438" s="36"/>
      <c r="F4438" s="36"/>
      <c r="G4438" s="36"/>
    </row>
    <row r="4439" spans="2:7">
      <c r="B4439" s="36"/>
      <c r="C4439" s="36"/>
      <c r="D4439" s="36"/>
      <c r="E4439" s="36"/>
      <c r="F4439" s="36"/>
      <c r="G4439" s="36"/>
    </row>
    <row r="4440" spans="2:7">
      <c r="B4440" s="36"/>
      <c r="C4440" s="36"/>
      <c r="D4440" s="36"/>
      <c r="E4440" s="36"/>
      <c r="F4440" s="36"/>
      <c r="G4440" s="36"/>
    </row>
    <row r="4441" spans="2:7">
      <c r="B4441" s="36"/>
      <c r="C4441" s="36"/>
      <c r="D4441" s="36"/>
      <c r="E4441" s="36"/>
      <c r="F4441" s="36"/>
      <c r="G4441" s="36"/>
    </row>
    <row r="4442" spans="2:7">
      <c r="B4442" s="36"/>
      <c r="C4442" s="36"/>
      <c r="D4442" s="36"/>
      <c r="E4442" s="36"/>
      <c r="F4442" s="36"/>
      <c r="G4442" s="36"/>
    </row>
    <row r="4443" spans="2:7">
      <c r="B4443" s="36"/>
      <c r="C4443" s="36"/>
      <c r="D4443" s="36"/>
      <c r="E4443" s="36"/>
      <c r="F4443" s="36"/>
      <c r="G4443" s="36"/>
    </row>
    <row r="4444" spans="2:7">
      <c r="B4444" s="36"/>
      <c r="C4444" s="36"/>
      <c r="D4444" s="36"/>
      <c r="E4444" s="36"/>
      <c r="F4444" s="36"/>
      <c r="G4444" s="36"/>
    </row>
    <row r="4445" spans="2:7">
      <c r="B4445" s="36"/>
      <c r="C4445" s="36"/>
      <c r="D4445" s="36"/>
      <c r="E4445" s="36"/>
      <c r="F4445" s="36"/>
      <c r="G4445" s="36"/>
    </row>
    <row r="4446" spans="2:7">
      <c r="B4446" s="36"/>
      <c r="C4446" s="36"/>
      <c r="D4446" s="36"/>
      <c r="E4446" s="36"/>
      <c r="F4446" s="36"/>
      <c r="G4446" s="36"/>
    </row>
    <row r="4447" spans="2:7">
      <c r="B4447" s="36"/>
      <c r="C4447" s="36"/>
      <c r="D4447" s="36"/>
      <c r="E4447" s="36"/>
      <c r="F4447" s="36"/>
      <c r="G4447" s="36"/>
    </row>
    <row r="4448" spans="2:7">
      <c r="B4448" s="36"/>
      <c r="C4448" s="36"/>
      <c r="D4448" s="36"/>
      <c r="E4448" s="36"/>
      <c r="F4448" s="36"/>
      <c r="G4448" s="36"/>
    </row>
    <row r="4449" spans="2:7">
      <c r="B4449" s="36"/>
      <c r="C4449" s="36"/>
      <c r="D4449" s="36"/>
      <c r="E4449" s="36"/>
      <c r="F4449" s="36"/>
      <c r="G4449" s="36"/>
    </row>
    <row r="4450" spans="2:7">
      <c r="B4450" s="36"/>
      <c r="C4450" s="36"/>
      <c r="D4450" s="36"/>
      <c r="E4450" s="36"/>
      <c r="F4450" s="36"/>
      <c r="G4450" s="36"/>
    </row>
    <row r="4451" spans="2:7">
      <c r="B4451" s="36"/>
      <c r="C4451" s="36"/>
      <c r="D4451" s="36"/>
      <c r="E4451" s="36"/>
      <c r="F4451" s="36"/>
      <c r="G4451" s="36"/>
    </row>
    <row r="4452" spans="2:7">
      <c r="B4452" s="36"/>
      <c r="C4452" s="36"/>
      <c r="D4452" s="36"/>
      <c r="E4452" s="36"/>
      <c r="F4452" s="36"/>
      <c r="G4452" s="36"/>
    </row>
    <row r="4453" spans="2:7">
      <c r="B4453" s="36"/>
      <c r="C4453" s="36"/>
      <c r="D4453" s="36"/>
      <c r="E4453" s="36"/>
      <c r="F4453" s="36"/>
      <c r="G4453" s="36"/>
    </row>
    <row r="4454" spans="2:7">
      <c r="B4454" s="36"/>
      <c r="C4454" s="36"/>
      <c r="D4454" s="36"/>
      <c r="E4454" s="36"/>
      <c r="F4454" s="36"/>
      <c r="G4454" s="36"/>
    </row>
    <row r="4455" spans="2:7">
      <c r="B4455" s="36"/>
      <c r="C4455" s="36"/>
      <c r="D4455" s="36"/>
      <c r="E4455" s="36"/>
      <c r="F4455" s="36"/>
      <c r="G4455" s="36"/>
    </row>
    <row r="4456" spans="2:7">
      <c r="B4456" s="36"/>
      <c r="C4456" s="36"/>
      <c r="D4456" s="36"/>
      <c r="E4456" s="36"/>
      <c r="F4456" s="36"/>
      <c r="G4456" s="36"/>
    </row>
    <row r="4457" spans="2:7">
      <c r="B4457" s="36"/>
      <c r="C4457" s="36"/>
      <c r="D4457" s="36"/>
      <c r="E4457" s="36"/>
      <c r="F4457" s="36"/>
      <c r="G4457" s="36"/>
    </row>
    <row r="4458" spans="2:7">
      <c r="B4458" s="36"/>
      <c r="C4458" s="36"/>
      <c r="D4458" s="36"/>
      <c r="E4458" s="36"/>
      <c r="F4458" s="36"/>
      <c r="G4458" s="36"/>
    </row>
    <row r="4459" spans="2:7">
      <c r="B4459" s="36"/>
      <c r="C4459" s="36"/>
      <c r="D4459" s="36"/>
      <c r="E4459" s="36"/>
      <c r="F4459" s="36"/>
      <c r="G4459" s="36"/>
    </row>
    <row r="4460" spans="2:7">
      <c r="B4460" s="36"/>
      <c r="C4460" s="36"/>
      <c r="D4460" s="36"/>
      <c r="E4460" s="36"/>
      <c r="F4460" s="36"/>
      <c r="G4460" s="36"/>
    </row>
    <row r="4461" spans="2:7">
      <c r="B4461" s="36"/>
      <c r="C4461" s="36"/>
      <c r="D4461" s="36"/>
      <c r="E4461" s="36"/>
      <c r="F4461" s="36"/>
      <c r="G4461" s="36"/>
    </row>
    <row r="4462" spans="2:7">
      <c r="B4462" s="36"/>
      <c r="C4462" s="36"/>
      <c r="D4462" s="36"/>
      <c r="E4462" s="36"/>
      <c r="F4462" s="36"/>
      <c r="G4462" s="36"/>
    </row>
    <row r="4463" spans="2:7">
      <c r="B4463" s="36"/>
      <c r="C4463" s="36"/>
      <c r="D4463" s="36"/>
      <c r="E4463" s="36"/>
      <c r="F4463" s="36"/>
      <c r="G4463" s="36"/>
    </row>
    <row r="4464" spans="2:7">
      <c r="B4464" s="36"/>
      <c r="C4464" s="36"/>
      <c r="D4464" s="36"/>
      <c r="E4464" s="36"/>
      <c r="F4464" s="36"/>
      <c r="G4464" s="36"/>
    </row>
    <row r="4465" spans="2:7">
      <c r="B4465" s="36"/>
      <c r="C4465" s="36"/>
      <c r="D4465" s="36"/>
      <c r="E4465" s="36"/>
      <c r="F4465" s="36"/>
      <c r="G4465" s="36"/>
    </row>
    <row r="4466" spans="2:7">
      <c r="B4466" s="36"/>
      <c r="C4466" s="36"/>
      <c r="D4466" s="36"/>
      <c r="E4466" s="36"/>
      <c r="F4466" s="36"/>
      <c r="G4466" s="36"/>
    </row>
    <row r="4467" spans="2:7">
      <c r="B4467" s="36"/>
      <c r="C4467" s="36"/>
      <c r="D4467" s="36"/>
      <c r="E4467" s="36"/>
      <c r="F4467" s="36"/>
      <c r="G4467" s="36"/>
    </row>
    <row r="4468" spans="2:7">
      <c r="B4468" s="36"/>
      <c r="C4468" s="36"/>
      <c r="D4468" s="36"/>
      <c r="E4468" s="36"/>
      <c r="F4468" s="36"/>
      <c r="G4468" s="36"/>
    </row>
    <row r="4469" spans="2:7">
      <c r="B4469" s="36"/>
      <c r="C4469" s="36"/>
      <c r="D4469" s="36"/>
      <c r="E4469" s="36"/>
      <c r="F4469" s="36"/>
      <c r="G4469" s="36"/>
    </row>
    <row r="4470" spans="2:7">
      <c r="B4470" s="36"/>
      <c r="C4470" s="36"/>
      <c r="D4470" s="36"/>
      <c r="E4470" s="36"/>
      <c r="F4470" s="36"/>
      <c r="G4470" s="36"/>
    </row>
    <row r="4471" spans="2:7">
      <c r="B4471" s="36"/>
      <c r="C4471" s="36"/>
      <c r="D4471" s="36"/>
      <c r="E4471" s="36"/>
      <c r="F4471" s="36"/>
      <c r="G4471" s="36"/>
    </row>
    <row r="4472" spans="2:7">
      <c r="B4472" s="36"/>
      <c r="C4472" s="36"/>
      <c r="D4472" s="36"/>
      <c r="E4472" s="36"/>
      <c r="F4472" s="36"/>
      <c r="G4472" s="36"/>
    </row>
    <row r="4473" spans="2:7">
      <c r="B4473" s="36"/>
      <c r="C4473" s="36"/>
      <c r="D4473" s="36"/>
      <c r="E4473" s="36"/>
      <c r="F4473" s="36"/>
      <c r="G4473" s="36"/>
    </row>
    <row r="4474" spans="2:7">
      <c r="B4474" s="36"/>
      <c r="C4474" s="36"/>
      <c r="D4474" s="36"/>
      <c r="E4474" s="36"/>
      <c r="F4474" s="36"/>
      <c r="G4474" s="36"/>
    </row>
    <row r="4475" spans="2:7">
      <c r="B4475" s="36"/>
      <c r="C4475" s="36"/>
      <c r="D4475" s="36"/>
      <c r="E4475" s="36"/>
      <c r="F4475" s="36"/>
      <c r="G4475" s="36"/>
    </row>
    <row r="4476" spans="2:7">
      <c r="B4476" s="36"/>
      <c r="C4476" s="36"/>
      <c r="D4476" s="36"/>
      <c r="E4476" s="36"/>
      <c r="F4476" s="36"/>
      <c r="G4476" s="36"/>
    </row>
    <row r="4477" spans="2:7">
      <c r="B4477" s="36"/>
      <c r="C4477" s="36"/>
      <c r="D4477" s="36"/>
      <c r="E4477" s="36"/>
      <c r="F4477" s="36"/>
      <c r="G4477" s="36"/>
    </row>
    <row r="4478" spans="2:7">
      <c r="B4478" s="36"/>
      <c r="C4478" s="36"/>
      <c r="D4478" s="36"/>
      <c r="E4478" s="36"/>
      <c r="F4478" s="36"/>
      <c r="G4478" s="36"/>
    </row>
    <row r="4479" spans="2:7">
      <c r="B4479" s="36"/>
      <c r="C4479" s="36"/>
      <c r="D4479" s="36"/>
      <c r="E4479" s="36"/>
      <c r="F4479" s="36"/>
      <c r="G4479" s="36"/>
    </row>
    <row r="4480" spans="2:7">
      <c r="B4480" s="36"/>
      <c r="C4480" s="36"/>
      <c r="D4480" s="36"/>
      <c r="E4480" s="36"/>
      <c r="F4480" s="36"/>
      <c r="G4480" s="36"/>
    </row>
    <row r="4481" spans="2:7">
      <c r="B4481" s="36"/>
      <c r="C4481" s="36"/>
      <c r="D4481" s="36"/>
      <c r="E4481" s="36"/>
      <c r="F4481" s="36"/>
      <c r="G4481" s="36"/>
    </row>
    <row r="4482" spans="2:7">
      <c r="B4482" s="36"/>
      <c r="C4482" s="36"/>
      <c r="D4482" s="36"/>
      <c r="E4482" s="36"/>
      <c r="F4482" s="36"/>
      <c r="G4482" s="36"/>
    </row>
    <row r="4483" spans="2:7">
      <c r="B4483" s="36"/>
      <c r="C4483" s="36"/>
      <c r="D4483" s="36"/>
      <c r="E4483" s="36"/>
      <c r="F4483" s="36"/>
      <c r="G4483" s="36"/>
    </row>
    <row r="4484" spans="2:7">
      <c r="B4484" s="36"/>
      <c r="C4484" s="36"/>
      <c r="D4484" s="36"/>
      <c r="E4484" s="36"/>
      <c r="F4484" s="36"/>
      <c r="G4484" s="36"/>
    </row>
    <row r="4485" spans="2:7">
      <c r="B4485" s="36"/>
      <c r="C4485" s="36"/>
      <c r="D4485" s="36"/>
      <c r="E4485" s="36"/>
      <c r="F4485" s="36"/>
      <c r="G4485" s="36"/>
    </row>
    <row r="4486" spans="2:7">
      <c r="B4486" s="36"/>
      <c r="C4486" s="36"/>
      <c r="D4486" s="36"/>
      <c r="E4486" s="36"/>
      <c r="F4486" s="36"/>
      <c r="G4486" s="36"/>
    </row>
    <row r="4487" spans="2:7">
      <c r="B4487" s="36"/>
      <c r="C4487" s="36"/>
      <c r="D4487" s="36"/>
      <c r="E4487" s="36"/>
      <c r="F4487" s="36"/>
      <c r="G4487" s="36"/>
    </row>
    <row r="4488" spans="2:7">
      <c r="B4488" s="36"/>
      <c r="C4488" s="36"/>
      <c r="D4488" s="36"/>
      <c r="E4488" s="36"/>
      <c r="F4488" s="36"/>
      <c r="G4488" s="36"/>
    </row>
    <row r="4489" spans="2:7">
      <c r="B4489" s="36"/>
      <c r="C4489" s="36"/>
      <c r="D4489" s="36"/>
      <c r="E4489" s="36"/>
      <c r="F4489" s="36"/>
      <c r="G4489" s="36"/>
    </row>
    <row r="4490" spans="2:7">
      <c r="B4490" s="36"/>
      <c r="C4490" s="36"/>
      <c r="D4490" s="36"/>
      <c r="E4490" s="36"/>
      <c r="F4490" s="36"/>
      <c r="G4490" s="36"/>
    </row>
    <row r="4491" spans="2:7">
      <c r="B4491" s="36"/>
      <c r="C4491" s="36"/>
      <c r="D4491" s="36"/>
      <c r="E4491" s="36"/>
      <c r="F4491" s="36"/>
      <c r="G4491" s="36"/>
    </row>
    <row r="4492" spans="2:7">
      <c r="B4492" s="36"/>
      <c r="C4492" s="36"/>
      <c r="D4492" s="36"/>
      <c r="E4492" s="36"/>
      <c r="F4492" s="36"/>
      <c r="G4492" s="36"/>
    </row>
    <row r="4493" spans="2:7">
      <c r="B4493" s="36"/>
      <c r="C4493" s="36"/>
      <c r="D4493" s="36"/>
      <c r="E4493" s="36"/>
      <c r="F4493" s="36"/>
      <c r="G4493" s="36"/>
    </row>
    <row r="4494" spans="2:7">
      <c r="B4494" s="36"/>
      <c r="C4494" s="36"/>
      <c r="D4494" s="36"/>
      <c r="E4494" s="36"/>
      <c r="F4494" s="36"/>
      <c r="G4494" s="36"/>
    </row>
    <row r="4495" spans="2:7">
      <c r="B4495" s="36"/>
      <c r="C4495" s="36"/>
      <c r="D4495" s="36"/>
      <c r="E4495" s="36"/>
      <c r="F4495" s="36"/>
      <c r="G4495" s="36"/>
    </row>
    <row r="4496" spans="2:7">
      <c r="B4496" s="36"/>
      <c r="C4496" s="36"/>
      <c r="D4496" s="36"/>
      <c r="E4496" s="36"/>
      <c r="F4496" s="36"/>
      <c r="G4496" s="36"/>
    </row>
    <row r="4497" spans="2:7">
      <c r="B4497" s="36"/>
      <c r="C4497" s="36"/>
      <c r="D4497" s="36"/>
      <c r="E4497" s="36"/>
      <c r="F4497" s="36"/>
      <c r="G4497" s="36"/>
    </row>
    <row r="4498" spans="2:7">
      <c r="B4498" s="36"/>
      <c r="C4498" s="36"/>
      <c r="D4498" s="36"/>
      <c r="E4498" s="36"/>
      <c r="F4498" s="36"/>
      <c r="G4498" s="36"/>
    </row>
    <row r="4499" spans="2:7">
      <c r="B4499" s="36"/>
      <c r="C4499" s="36"/>
      <c r="D4499" s="36"/>
      <c r="E4499" s="36"/>
      <c r="F4499" s="36"/>
      <c r="G4499" s="36"/>
    </row>
    <row r="4500" spans="2:7">
      <c r="B4500" s="36"/>
      <c r="C4500" s="36"/>
      <c r="D4500" s="36"/>
      <c r="E4500" s="36"/>
      <c r="F4500" s="36"/>
      <c r="G4500" s="36"/>
    </row>
    <row r="4501" spans="2:7">
      <c r="B4501" s="36"/>
      <c r="C4501" s="36"/>
      <c r="D4501" s="36"/>
      <c r="E4501" s="36"/>
      <c r="F4501" s="36"/>
      <c r="G4501" s="36"/>
    </row>
    <row r="4502" spans="2:7">
      <c r="B4502" s="36"/>
      <c r="C4502" s="36"/>
      <c r="D4502" s="36"/>
      <c r="E4502" s="36"/>
      <c r="F4502" s="36"/>
      <c r="G4502" s="36"/>
    </row>
    <row r="4503" spans="2:7">
      <c r="B4503" s="36"/>
      <c r="C4503" s="36"/>
      <c r="D4503" s="36"/>
      <c r="E4503" s="36"/>
      <c r="F4503" s="36"/>
      <c r="G4503" s="36"/>
    </row>
    <row r="4504" spans="2:7">
      <c r="B4504" s="36"/>
      <c r="C4504" s="36"/>
      <c r="D4504" s="36"/>
      <c r="E4504" s="36"/>
      <c r="F4504" s="36"/>
      <c r="G4504" s="36"/>
    </row>
    <row r="4505" spans="2:7">
      <c r="B4505" s="36"/>
      <c r="C4505" s="36"/>
      <c r="D4505" s="36"/>
      <c r="E4505" s="36"/>
      <c r="F4505" s="36"/>
      <c r="G4505" s="36"/>
    </row>
    <row r="4506" spans="2:7">
      <c r="B4506" s="36"/>
      <c r="C4506" s="36"/>
      <c r="D4506" s="36"/>
      <c r="E4506" s="36"/>
      <c r="F4506" s="36"/>
      <c r="G4506" s="36"/>
    </row>
    <row r="4507" spans="2:7">
      <c r="B4507" s="36"/>
      <c r="C4507" s="36"/>
      <c r="D4507" s="36"/>
      <c r="E4507" s="36"/>
      <c r="F4507" s="36"/>
      <c r="G4507" s="36"/>
    </row>
    <row r="4508" spans="2:7">
      <c r="B4508" s="36"/>
      <c r="C4508" s="36"/>
      <c r="D4508" s="36"/>
      <c r="E4508" s="36"/>
      <c r="F4508" s="36"/>
      <c r="G4508" s="36"/>
    </row>
    <row r="4509" spans="2:7">
      <c r="B4509" s="36"/>
      <c r="C4509" s="36"/>
      <c r="D4509" s="36"/>
      <c r="E4509" s="36"/>
      <c r="F4509" s="36"/>
      <c r="G4509" s="36"/>
    </row>
    <row r="4510" spans="2:7">
      <c r="B4510" s="36"/>
      <c r="C4510" s="36"/>
      <c r="D4510" s="36"/>
      <c r="E4510" s="36"/>
      <c r="F4510" s="36"/>
      <c r="G4510" s="36"/>
    </row>
    <row r="4511" spans="2:7">
      <c r="B4511" s="36"/>
      <c r="C4511" s="36"/>
      <c r="D4511" s="36"/>
      <c r="E4511" s="36"/>
      <c r="F4511" s="36"/>
      <c r="G4511" s="36"/>
    </row>
    <row r="4512" spans="2:7">
      <c r="B4512" s="36"/>
      <c r="C4512" s="36"/>
      <c r="D4512" s="36"/>
      <c r="E4512" s="36"/>
      <c r="F4512" s="36"/>
      <c r="G4512" s="36"/>
    </row>
    <row r="4513" spans="2:7">
      <c r="B4513" s="36"/>
      <c r="C4513" s="36"/>
      <c r="D4513" s="36"/>
      <c r="E4513" s="36"/>
      <c r="F4513" s="36"/>
      <c r="G4513" s="36"/>
    </row>
    <row r="4514" spans="2:7">
      <c r="B4514" s="36"/>
      <c r="C4514" s="36"/>
      <c r="D4514" s="36"/>
      <c r="E4514" s="36"/>
      <c r="F4514" s="36"/>
      <c r="G4514" s="36"/>
    </row>
    <row r="4515" spans="2:7">
      <c r="B4515" s="36"/>
      <c r="C4515" s="36"/>
      <c r="D4515" s="36"/>
      <c r="E4515" s="36"/>
      <c r="F4515" s="36"/>
      <c r="G4515" s="36"/>
    </row>
    <row r="4516" spans="2:7">
      <c r="B4516" s="36"/>
      <c r="C4516" s="36"/>
      <c r="D4516" s="36"/>
      <c r="E4516" s="36"/>
      <c r="F4516" s="36"/>
      <c r="G4516" s="36"/>
    </row>
    <row r="4517" spans="2:7">
      <c r="B4517" s="36"/>
      <c r="C4517" s="36"/>
      <c r="D4517" s="36"/>
      <c r="E4517" s="36"/>
      <c r="F4517" s="36"/>
      <c r="G4517" s="36"/>
    </row>
    <row r="4518" spans="2:7">
      <c r="B4518" s="36"/>
      <c r="C4518" s="36"/>
      <c r="D4518" s="36"/>
      <c r="E4518" s="36"/>
      <c r="F4518" s="36"/>
      <c r="G4518" s="36"/>
    </row>
    <row r="4519" spans="2:7">
      <c r="B4519" s="36"/>
      <c r="C4519" s="36"/>
      <c r="D4519" s="36"/>
      <c r="E4519" s="36"/>
      <c r="F4519" s="36"/>
      <c r="G4519" s="36"/>
    </row>
    <row r="4520" spans="2:7">
      <c r="B4520" s="36"/>
      <c r="C4520" s="36"/>
      <c r="D4520" s="36"/>
      <c r="E4520" s="36"/>
      <c r="F4520" s="36"/>
      <c r="G4520" s="36"/>
    </row>
    <row r="4521" spans="2:7">
      <c r="B4521" s="36"/>
      <c r="C4521" s="36"/>
      <c r="D4521" s="36"/>
      <c r="E4521" s="36"/>
      <c r="F4521" s="36"/>
      <c r="G4521" s="36"/>
    </row>
    <row r="4522" spans="2:7">
      <c r="B4522" s="36"/>
      <c r="C4522" s="36"/>
      <c r="D4522" s="36"/>
      <c r="E4522" s="36"/>
      <c r="F4522" s="36"/>
      <c r="G4522" s="36"/>
    </row>
    <row r="4523" spans="2:7">
      <c r="B4523" s="36"/>
      <c r="C4523" s="36"/>
      <c r="D4523" s="36"/>
      <c r="E4523" s="36"/>
      <c r="F4523" s="36"/>
      <c r="G4523" s="36"/>
    </row>
    <row r="4524" spans="2:7">
      <c r="B4524" s="36"/>
      <c r="C4524" s="36"/>
      <c r="D4524" s="36"/>
      <c r="E4524" s="36"/>
      <c r="F4524" s="36"/>
      <c r="G4524" s="36"/>
    </row>
    <row r="4525" spans="2:7">
      <c r="B4525" s="36"/>
      <c r="C4525" s="36"/>
      <c r="D4525" s="36"/>
      <c r="E4525" s="36"/>
      <c r="F4525" s="36"/>
      <c r="G4525" s="36"/>
    </row>
    <row r="4526" spans="2:7">
      <c r="B4526" s="36"/>
      <c r="C4526" s="36"/>
      <c r="D4526" s="36"/>
      <c r="E4526" s="36"/>
      <c r="F4526" s="36"/>
      <c r="G4526" s="36"/>
    </row>
    <row r="4527" spans="2:7">
      <c r="B4527" s="36"/>
      <c r="C4527" s="36"/>
      <c r="D4527" s="36"/>
      <c r="E4527" s="36"/>
      <c r="F4527" s="36"/>
      <c r="G4527" s="36"/>
    </row>
    <row r="4528" spans="2:7">
      <c r="B4528" s="36"/>
      <c r="C4528" s="36"/>
      <c r="D4528" s="36"/>
      <c r="E4528" s="36"/>
      <c r="F4528" s="36"/>
      <c r="G4528" s="36"/>
    </row>
    <row r="4529" spans="2:7">
      <c r="B4529" s="36"/>
      <c r="C4529" s="36"/>
      <c r="D4529" s="36"/>
      <c r="E4529" s="36"/>
      <c r="F4529" s="36"/>
      <c r="G4529" s="36"/>
    </row>
    <row r="4530" spans="2:7">
      <c r="B4530" s="36"/>
      <c r="C4530" s="36"/>
      <c r="D4530" s="36"/>
      <c r="E4530" s="36"/>
      <c r="F4530" s="36"/>
      <c r="G4530" s="36"/>
    </row>
    <row r="4531" spans="2:7">
      <c r="B4531" s="36"/>
      <c r="C4531" s="36"/>
      <c r="D4531" s="36"/>
      <c r="E4531" s="36"/>
      <c r="F4531" s="36"/>
      <c r="G4531" s="36"/>
    </row>
    <row r="4532" spans="2:7">
      <c r="B4532" s="36"/>
      <c r="C4532" s="36"/>
      <c r="D4532" s="36"/>
      <c r="E4532" s="36"/>
      <c r="F4532" s="36"/>
      <c r="G4532" s="36"/>
    </row>
    <row r="4533" spans="2:7">
      <c r="B4533" s="36"/>
      <c r="C4533" s="36"/>
      <c r="D4533" s="36"/>
      <c r="E4533" s="36"/>
      <c r="F4533" s="36"/>
      <c r="G4533" s="36"/>
    </row>
    <row r="4534" spans="2:7">
      <c r="B4534" s="36"/>
      <c r="C4534" s="36"/>
      <c r="D4534" s="36"/>
      <c r="E4534" s="36"/>
      <c r="F4534" s="36"/>
      <c r="G4534" s="36"/>
    </row>
    <row r="4535" spans="2:7">
      <c r="B4535" s="36"/>
      <c r="C4535" s="36"/>
      <c r="D4535" s="36"/>
      <c r="E4535" s="36"/>
      <c r="F4535" s="36"/>
      <c r="G4535" s="36"/>
    </row>
    <row r="4536" spans="2:7">
      <c r="B4536" s="36"/>
      <c r="C4536" s="36"/>
      <c r="D4536" s="36"/>
      <c r="E4536" s="36"/>
      <c r="F4536" s="36"/>
      <c r="G4536" s="36"/>
    </row>
    <row r="4537" spans="2:7">
      <c r="B4537" s="36"/>
      <c r="C4537" s="36"/>
      <c r="D4537" s="36"/>
      <c r="E4537" s="36"/>
      <c r="F4537" s="36"/>
      <c r="G4537" s="36"/>
    </row>
    <row r="4538" spans="2:7">
      <c r="B4538" s="36"/>
      <c r="C4538" s="36"/>
      <c r="D4538" s="36"/>
      <c r="E4538" s="36"/>
      <c r="F4538" s="36"/>
      <c r="G4538" s="36"/>
    </row>
    <row r="4539" spans="2:7">
      <c r="B4539" s="36"/>
      <c r="C4539" s="36"/>
      <c r="D4539" s="36"/>
      <c r="E4539" s="36"/>
      <c r="F4539" s="36"/>
      <c r="G4539" s="36"/>
    </row>
    <row r="4540" spans="2:7">
      <c r="B4540" s="36"/>
      <c r="C4540" s="36"/>
      <c r="D4540" s="36"/>
      <c r="E4540" s="36"/>
      <c r="F4540" s="36"/>
      <c r="G4540" s="36"/>
    </row>
    <row r="4541" spans="2:7">
      <c r="B4541" s="36"/>
      <c r="C4541" s="36"/>
      <c r="D4541" s="36"/>
      <c r="E4541" s="36"/>
      <c r="F4541" s="36"/>
      <c r="G4541" s="36"/>
    </row>
    <row r="4542" spans="2:7">
      <c r="B4542" s="36"/>
      <c r="C4542" s="36"/>
      <c r="D4542" s="36"/>
      <c r="E4542" s="36"/>
      <c r="F4542" s="36"/>
      <c r="G4542" s="36"/>
    </row>
    <row r="4543" spans="2:7">
      <c r="B4543" s="36"/>
      <c r="C4543" s="36"/>
      <c r="D4543" s="36"/>
      <c r="E4543" s="36"/>
      <c r="F4543" s="36"/>
      <c r="G4543" s="36"/>
    </row>
    <row r="4544" spans="2:7">
      <c r="B4544" s="36"/>
      <c r="C4544" s="36"/>
      <c r="D4544" s="36"/>
      <c r="E4544" s="36"/>
      <c r="F4544" s="36"/>
      <c r="G4544" s="36"/>
    </row>
    <row r="4545" spans="2:7">
      <c r="B4545" s="36"/>
      <c r="C4545" s="36"/>
      <c r="D4545" s="36"/>
      <c r="E4545" s="36"/>
      <c r="F4545" s="36"/>
      <c r="G4545" s="36"/>
    </row>
    <row r="4546" spans="2:7">
      <c r="B4546" s="36"/>
      <c r="C4546" s="36"/>
      <c r="D4546" s="36"/>
      <c r="E4546" s="36"/>
      <c r="F4546" s="36"/>
      <c r="G4546" s="36"/>
    </row>
    <row r="4547" spans="2:7">
      <c r="B4547" s="36"/>
      <c r="C4547" s="36"/>
      <c r="D4547" s="36"/>
      <c r="E4547" s="36"/>
      <c r="F4547" s="36"/>
      <c r="G4547" s="36"/>
    </row>
    <row r="4548" spans="2:7">
      <c r="B4548" s="36"/>
      <c r="C4548" s="36"/>
      <c r="D4548" s="36"/>
      <c r="E4548" s="36"/>
      <c r="F4548" s="36"/>
      <c r="G4548" s="36"/>
    </row>
    <row r="4549" spans="2:7">
      <c r="B4549" s="36"/>
      <c r="C4549" s="36"/>
      <c r="D4549" s="36"/>
      <c r="E4549" s="36"/>
      <c r="F4549" s="36"/>
      <c r="G4549" s="36"/>
    </row>
    <row r="4550" spans="2:7">
      <c r="B4550" s="36"/>
      <c r="C4550" s="36"/>
      <c r="D4550" s="36"/>
      <c r="E4550" s="36"/>
      <c r="F4550" s="36"/>
      <c r="G4550" s="36"/>
    </row>
    <row r="4551" spans="2:7">
      <c r="B4551" s="36"/>
      <c r="C4551" s="36"/>
      <c r="D4551" s="36"/>
      <c r="E4551" s="36"/>
      <c r="F4551" s="36"/>
      <c r="G4551" s="36"/>
    </row>
    <row r="4552" spans="2:7">
      <c r="B4552" s="36"/>
      <c r="C4552" s="36"/>
      <c r="D4552" s="36"/>
      <c r="E4552" s="36"/>
      <c r="F4552" s="36"/>
      <c r="G4552" s="36"/>
    </row>
    <row r="4553" spans="2:7">
      <c r="B4553" s="36"/>
      <c r="C4553" s="36"/>
      <c r="D4553" s="36"/>
      <c r="E4553" s="36"/>
      <c r="F4553" s="36"/>
      <c r="G4553" s="36"/>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view="pageBreakPreview" zoomScaleNormal="100" zoomScaleSheetLayoutView="100" workbookViewId="0">
      <selection activeCell="I8" sqref="I8"/>
    </sheetView>
  </sheetViews>
  <sheetFormatPr defaultRowHeight="15"/>
  <cols>
    <col min="1" max="1" width="9.140625" style="36"/>
    <col min="2" max="2" width="8.85546875" style="36" customWidth="1"/>
    <col min="3" max="3" width="76.85546875" style="36" customWidth="1"/>
    <col min="4" max="4" width="14.7109375" style="36" customWidth="1"/>
    <col min="5" max="5" width="11.85546875" style="36" customWidth="1"/>
    <col min="6" max="6" width="14" style="36" customWidth="1"/>
    <col min="7" max="7" width="32.28515625" style="36" customWidth="1"/>
    <col min="8" max="16384" width="9.140625" style="36"/>
  </cols>
  <sheetData>
    <row r="1" spans="2:7">
      <c r="B1" s="223"/>
      <c r="C1" s="228" t="s">
        <v>14089</v>
      </c>
      <c r="D1" s="238" t="s">
        <v>7504</v>
      </c>
      <c r="E1" s="239">
        <f>D37</f>
        <v>1.2671768000000001</v>
      </c>
      <c r="G1" s="36" t="s">
        <v>7505</v>
      </c>
    </row>
    <row r="2" spans="2:7">
      <c r="B2" s="223"/>
      <c r="C2" s="223"/>
      <c r="D2" s="223"/>
      <c r="E2" s="240"/>
    </row>
    <row r="3" spans="2:7" ht="24" customHeight="1">
      <c r="B3" s="202" t="str">
        <f>Resumo!A6</f>
        <v>Objeto:</v>
      </c>
      <c r="C3" s="462" t="str">
        <f>Resumo!C6</f>
        <v>Reforma parcial do sistema de ar condiocionado do centro cirúrgico no Pavilhão V, adequação de infraestrutura de instalações elétricas do Pavilhão IV para sistema de condicionado e laudos técnicos de estruturas do Ambulatório e Pavilhão IV</v>
      </c>
      <c r="D3" s="462"/>
      <c r="E3" s="462"/>
    </row>
    <row r="4" spans="2:7">
      <c r="B4" s="202" t="str">
        <f>Resumo!A7</f>
        <v xml:space="preserve">Local:                    </v>
      </c>
      <c r="C4" s="202" t="str">
        <f>Resumo!C7</f>
        <v>Rua Oswaldo Cruz, 197 - Boqueirão - Santos / SP</v>
      </c>
      <c r="D4" s="223"/>
      <c r="E4" s="223"/>
    </row>
    <row r="5" spans="2:7" ht="15.75" thickBot="1">
      <c r="B5" s="223"/>
      <c r="C5" s="223"/>
      <c r="D5" s="223"/>
      <c r="E5" s="223"/>
    </row>
    <row r="6" spans="2:7">
      <c r="B6" s="241"/>
      <c r="C6" s="242" t="s">
        <v>14090</v>
      </c>
      <c r="D6" s="243"/>
      <c r="E6" s="244"/>
    </row>
    <row r="7" spans="2:7">
      <c r="B7" s="245" t="s">
        <v>14091</v>
      </c>
      <c r="C7" s="246" t="s">
        <v>14092</v>
      </c>
      <c r="D7" s="247">
        <v>0.2</v>
      </c>
      <c r="E7" s="248"/>
    </row>
    <row r="8" spans="2:7">
      <c r="B8" s="249" t="s">
        <v>14093</v>
      </c>
      <c r="C8" s="250" t="s">
        <v>14094</v>
      </c>
      <c r="D8" s="251">
        <v>1.4999999999999999E-2</v>
      </c>
      <c r="E8" s="252"/>
    </row>
    <row r="9" spans="2:7">
      <c r="B9" s="249" t="s">
        <v>14095</v>
      </c>
      <c r="C9" s="250" t="s">
        <v>14096</v>
      </c>
      <c r="D9" s="251">
        <v>0.01</v>
      </c>
      <c r="E9" s="252"/>
    </row>
    <row r="10" spans="2:7">
      <c r="B10" s="249" t="s">
        <v>14097</v>
      </c>
      <c r="C10" s="250" t="s">
        <v>14098</v>
      </c>
      <c r="D10" s="251">
        <v>2E-3</v>
      </c>
      <c r="E10" s="252"/>
    </row>
    <row r="11" spans="2:7">
      <c r="B11" s="249" t="s">
        <v>14099</v>
      </c>
      <c r="C11" s="250" t="s">
        <v>14100</v>
      </c>
      <c r="D11" s="251">
        <v>2.5000000000000001E-2</v>
      </c>
      <c r="E11" s="252"/>
    </row>
    <row r="12" spans="2:7">
      <c r="B12" s="249" t="s">
        <v>14101</v>
      </c>
      <c r="C12" s="250" t="s">
        <v>14102</v>
      </c>
      <c r="D12" s="251">
        <v>0.03</v>
      </c>
      <c r="E12" s="252"/>
    </row>
    <row r="13" spans="2:7">
      <c r="B13" s="249" t="s">
        <v>14103</v>
      </c>
      <c r="C13" s="250" t="s">
        <v>14104</v>
      </c>
      <c r="D13" s="251">
        <v>0.08</v>
      </c>
      <c r="E13" s="252"/>
    </row>
    <row r="14" spans="2:7">
      <c r="B14" s="249" t="s">
        <v>14105</v>
      </c>
      <c r="C14" s="250" t="s">
        <v>14106</v>
      </c>
      <c r="D14" s="251">
        <v>0.01</v>
      </c>
      <c r="E14" s="252"/>
    </row>
    <row r="15" spans="2:7" ht="15.75" thickBot="1">
      <c r="B15" s="253" t="s">
        <v>14107</v>
      </c>
      <c r="C15" s="254" t="s">
        <v>14108</v>
      </c>
      <c r="D15" s="255">
        <v>6.0000000000000001E-3</v>
      </c>
      <c r="E15" s="256"/>
    </row>
    <row r="16" spans="2:7" ht="16.5" thickTop="1" thickBot="1">
      <c r="B16" s="257"/>
      <c r="C16" s="258" t="s">
        <v>14109</v>
      </c>
      <c r="D16" s="259">
        <f>SUM(D7:D15)</f>
        <v>0.37800000000000006</v>
      </c>
      <c r="E16" s="260"/>
    </row>
    <row r="17" spans="2:5">
      <c r="B17" s="261"/>
      <c r="C17" s="242" t="s">
        <v>14110</v>
      </c>
      <c r="D17" s="243"/>
      <c r="E17" s="244"/>
    </row>
    <row r="18" spans="2:5">
      <c r="B18" s="245" t="s">
        <v>14091</v>
      </c>
      <c r="C18" s="246" t="s">
        <v>14111</v>
      </c>
      <c r="D18" s="247">
        <v>0.19550000000000001</v>
      </c>
      <c r="E18" s="248"/>
    </row>
    <row r="19" spans="2:5">
      <c r="B19" s="249" t="s">
        <v>14093</v>
      </c>
      <c r="C19" s="250" t="s">
        <v>14112</v>
      </c>
      <c r="D19" s="251">
        <v>0.15040000000000001</v>
      </c>
      <c r="E19" s="252"/>
    </row>
    <row r="20" spans="2:5">
      <c r="B20" s="249" t="s">
        <v>14095</v>
      </c>
      <c r="C20" s="250" t="s">
        <v>14113</v>
      </c>
      <c r="D20" s="251">
        <v>4.5100000000000001E-2</v>
      </c>
      <c r="E20" s="252"/>
    </row>
    <row r="21" spans="2:5">
      <c r="B21" s="249" t="s">
        <v>14097</v>
      </c>
      <c r="C21" s="250" t="s">
        <v>14114</v>
      </c>
      <c r="D21" s="251">
        <v>1.1299999999999999E-2</v>
      </c>
      <c r="E21" s="252"/>
    </row>
    <row r="22" spans="2:5">
      <c r="B22" s="249" t="s">
        <v>14099</v>
      </c>
      <c r="C22" s="250" t="s">
        <v>14115</v>
      </c>
      <c r="D22" s="251">
        <v>1.1000000000000001E-3</v>
      </c>
      <c r="E22" s="252"/>
    </row>
    <row r="23" spans="2:5" ht="15.75" thickBot="1">
      <c r="B23" s="253" t="s">
        <v>14101</v>
      </c>
      <c r="C23" s="254" t="s">
        <v>14116</v>
      </c>
      <c r="D23" s="255">
        <v>9.4000000000000004E-3</v>
      </c>
      <c r="E23" s="256"/>
    </row>
    <row r="24" spans="2:5" ht="16.5" thickTop="1" thickBot="1">
      <c r="B24" s="257"/>
      <c r="C24" s="258" t="s">
        <v>14109</v>
      </c>
      <c r="D24" s="259">
        <f>SUM(D18:D23)</f>
        <v>0.4128</v>
      </c>
      <c r="E24" s="260"/>
    </row>
    <row r="25" spans="2:5">
      <c r="B25" s="261"/>
      <c r="C25" s="242" t="s">
        <v>14117</v>
      </c>
      <c r="D25" s="243"/>
      <c r="E25" s="244"/>
    </row>
    <row r="26" spans="2:5">
      <c r="B26" s="245" t="s">
        <v>14091</v>
      </c>
      <c r="C26" s="246" t="s">
        <v>14118</v>
      </c>
      <c r="D26" s="247">
        <v>0.1128</v>
      </c>
      <c r="E26" s="248"/>
    </row>
    <row r="27" spans="2:5">
      <c r="B27" s="249" t="s">
        <v>14093</v>
      </c>
      <c r="C27" s="250" t="s">
        <v>14119</v>
      </c>
      <c r="D27" s="251">
        <v>0.1128</v>
      </c>
      <c r="E27" s="252"/>
    </row>
    <row r="28" spans="2:5">
      <c r="B28" s="249" t="s">
        <v>14095</v>
      </c>
      <c r="C28" s="250" t="s">
        <v>14120</v>
      </c>
      <c r="D28" s="251">
        <v>9.5999999999999992E-3</v>
      </c>
      <c r="E28" s="252"/>
    </row>
    <row r="29" spans="2:5" ht="15.75" thickBot="1">
      <c r="B29" s="253" t="s">
        <v>14097</v>
      </c>
      <c r="C29" s="254" t="s">
        <v>14121</v>
      </c>
      <c r="D29" s="255">
        <v>4.2500000000000003E-2</v>
      </c>
      <c r="E29" s="256"/>
    </row>
    <row r="30" spans="2:5" ht="16.5" thickTop="1" thickBot="1">
      <c r="B30" s="257"/>
      <c r="C30" s="258" t="s">
        <v>14109</v>
      </c>
      <c r="D30" s="259">
        <f>SUM(D26:D29)</f>
        <v>0.2777</v>
      </c>
      <c r="E30" s="260"/>
    </row>
    <row r="31" spans="2:5">
      <c r="B31" s="261"/>
      <c r="C31" s="242" t="s">
        <v>14122</v>
      </c>
      <c r="D31" s="243"/>
      <c r="E31" s="244"/>
    </row>
    <row r="32" spans="2:5">
      <c r="B32" s="245" t="s">
        <v>14091</v>
      </c>
      <c r="C32" s="246" t="s">
        <v>14123</v>
      </c>
      <c r="D32" s="247">
        <f>D16*D24</f>
        <v>0.15603840000000002</v>
      </c>
      <c r="E32" s="248"/>
    </row>
    <row r="33" spans="2:5" ht="15.75" thickBot="1">
      <c r="B33" s="253" t="s">
        <v>14093</v>
      </c>
      <c r="C33" s="254" t="s">
        <v>14124</v>
      </c>
      <c r="D33" s="255">
        <f>D16*D27</f>
        <v>4.2638400000000007E-2</v>
      </c>
      <c r="E33" s="256"/>
    </row>
    <row r="34" spans="2:5" ht="16.5" thickTop="1" thickBot="1">
      <c r="B34" s="262"/>
      <c r="C34" s="258" t="s">
        <v>14109</v>
      </c>
      <c r="D34" s="259">
        <f>SUM(D32:D33)</f>
        <v>0.19867680000000004</v>
      </c>
      <c r="E34" s="260"/>
    </row>
    <row r="35" spans="2:5">
      <c r="B35" s="45"/>
      <c r="C35" s="45"/>
    </row>
    <row r="36" spans="2:5" ht="15.75" thickBot="1">
      <c r="B36" s="223"/>
      <c r="C36" s="263"/>
      <c r="D36" s="223"/>
      <c r="E36" s="223"/>
    </row>
    <row r="37" spans="2:5" ht="15.75" thickBot="1">
      <c r="B37" s="264"/>
      <c r="C37" s="265" t="s">
        <v>14125</v>
      </c>
      <c r="D37" s="266">
        <f>D16+D24+D30+D34</f>
        <v>1.2671768000000001</v>
      </c>
      <c r="E37" s="267"/>
    </row>
    <row r="38" spans="2:5">
      <c r="B38" s="223"/>
      <c r="C38" s="263"/>
      <c r="D38" s="223"/>
      <c r="E38" s="223"/>
    </row>
    <row r="39" spans="2:5">
      <c r="B39" s="223"/>
      <c r="C39" s="263"/>
      <c r="D39" s="223"/>
      <c r="E39" s="223"/>
    </row>
    <row r="40" spans="2:5">
      <c r="B40" s="223"/>
      <c r="C40" s="263"/>
      <c r="D40" s="223"/>
      <c r="E40" s="223"/>
    </row>
    <row r="41" spans="2:5">
      <c r="C41" s="45"/>
    </row>
    <row r="42" spans="2:5">
      <c r="C42" s="268">
        <f>Resumo!C28</f>
        <v>43686</v>
      </c>
    </row>
    <row r="43" spans="2:5">
      <c r="C43" s="45"/>
    </row>
    <row r="44" spans="2:5">
      <c r="C44" s="45"/>
    </row>
    <row r="45" spans="2:5">
      <c r="C45" s="45"/>
    </row>
    <row r="46" spans="2:5">
      <c r="C46" s="45"/>
    </row>
    <row r="47" spans="2:5">
      <c r="C47" s="45"/>
    </row>
    <row r="48" spans="2:5">
      <c r="C48" s="45"/>
    </row>
    <row r="49" spans="3:3">
      <c r="C49" s="45"/>
    </row>
    <row r="50" spans="3:3">
      <c r="C50" s="45"/>
    </row>
    <row r="51" spans="3:3">
      <c r="C51" s="45"/>
    </row>
    <row r="52" spans="3:3">
      <c r="C52" s="45"/>
    </row>
    <row r="53" spans="3:3">
      <c r="C53" s="45"/>
    </row>
    <row r="54" spans="3:3">
      <c r="C54" s="45"/>
    </row>
    <row r="55" spans="3:3">
      <c r="C55" s="45"/>
    </row>
    <row r="56" spans="3:3">
      <c r="C56" s="45"/>
    </row>
    <row r="57" spans="3:3">
      <c r="C57" s="45"/>
    </row>
  </sheetData>
  <mergeCells count="1">
    <mergeCell ref="C3:E3"/>
  </mergeCells>
  <pageMargins left="0.7" right="0.7" top="1.3812500000000001" bottom="0.75" header="0.3" footer="0.3"/>
  <pageSetup paperSize="9" scale="70" fitToWidth="0" fitToHeight="0" orientation="portrait" horizontalDpi="4294967294" verticalDpi="4294967294" r:id="rId1"/>
  <headerFooter>
    <oddHeader>&amp;C&amp;G</oddHeader>
    <oddFooter>&amp;L&amp;"Verdana,Negrito"Coordenadoria Geral de Administração   CGA|GTE&amp;"Verdana,Normal"
Av. Dr. Enéas de Carvalho Aguiar, 188 | CEP 05403-000 |São Paulo - SP | Telefone: (11) 3066-8664&amp;R&amp;"Verdana,Normal"Página &amp;P de &amp;N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2" sqref="E2"/>
    </sheetView>
  </sheetViews>
  <sheetFormatPr defaultRowHeight="15"/>
  <cols>
    <col min="1" max="1" width="18.42578125" bestFit="1" customWidth="1"/>
  </cols>
  <sheetData>
    <row r="1" spans="1:6">
      <c r="A1" s="310" t="s">
        <v>14601</v>
      </c>
      <c r="B1" s="310" t="s">
        <v>14803</v>
      </c>
      <c r="C1" s="310" t="s">
        <v>14804</v>
      </c>
      <c r="D1" s="310" t="s">
        <v>14798</v>
      </c>
      <c r="E1" s="310" t="s">
        <v>14810</v>
      </c>
    </row>
    <row r="2" spans="1:6">
      <c r="A2" t="s">
        <v>14799</v>
      </c>
      <c r="B2">
        <v>1.02</v>
      </c>
      <c r="C2">
        <v>1.83</v>
      </c>
      <c r="D2">
        <v>4</v>
      </c>
      <c r="E2" s="30">
        <f>((B2+0.3)*(C2*0.3))*D2</f>
        <v>2.8987200000000004</v>
      </c>
    </row>
    <row r="3" spans="1:6">
      <c r="A3" t="s">
        <v>14800</v>
      </c>
      <c r="B3">
        <v>0.71</v>
      </c>
      <c r="C3">
        <v>1.83</v>
      </c>
      <c r="D3">
        <v>5</v>
      </c>
      <c r="E3" s="30">
        <f t="shared" ref="E3:E10" si="0">((B3+0.3)*(C3*0.3))*D3</f>
        <v>2.7724500000000001</v>
      </c>
    </row>
    <row r="4" spans="1:6">
      <c r="A4" t="s">
        <v>14801</v>
      </c>
      <c r="B4">
        <v>1</v>
      </c>
      <c r="C4">
        <v>0.71499999999999997</v>
      </c>
      <c r="D4">
        <v>1</v>
      </c>
      <c r="E4" s="30">
        <f t="shared" si="0"/>
        <v>0.27884999999999999</v>
      </c>
    </row>
    <row r="5" spans="1:6">
      <c r="A5" t="s">
        <v>14802</v>
      </c>
      <c r="B5">
        <v>0.9</v>
      </c>
      <c r="C5">
        <v>0.71499999999999997</v>
      </c>
      <c r="D5">
        <v>1</v>
      </c>
      <c r="E5" s="30">
        <f t="shared" si="0"/>
        <v>0.25739999999999996</v>
      </c>
    </row>
    <row r="6" spans="1:6">
      <c r="A6" t="s">
        <v>14805</v>
      </c>
      <c r="B6">
        <v>1.19</v>
      </c>
      <c r="C6">
        <v>0.86499999999999999</v>
      </c>
      <c r="D6">
        <v>1</v>
      </c>
      <c r="E6" s="30">
        <f t="shared" si="0"/>
        <v>0.38665500000000003</v>
      </c>
    </row>
    <row r="7" spans="1:6">
      <c r="A7" t="s">
        <v>14806</v>
      </c>
      <c r="B7">
        <v>1</v>
      </c>
      <c r="C7">
        <v>0.745</v>
      </c>
      <c r="D7">
        <v>1</v>
      </c>
      <c r="E7" s="30">
        <f t="shared" si="0"/>
        <v>0.29055000000000003</v>
      </c>
    </row>
    <row r="8" spans="1:6">
      <c r="A8" t="s">
        <v>14807</v>
      </c>
      <c r="B8">
        <v>0.9</v>
      </c>
      <c r="C8">
        <v>0.71499999999999997</v>
      </c>
      <c r="D8">
        <v>1</v>
      </c>
      <c r="E8" s="30">
        <f t="shared" si="0"/>
        <v>0.25739999999999996</v>
      </c>
    </row>
    <row r="9" spans="1:6">
      <c r="A9" t="s">
        <v>14808</v>
      </c>
      <c r="B9">
        <v>1.19</v>
      </c>
      <c r="C9">
        <v>0.86499999999999999</v>
      </c>
      <c r="D9">
        <v>1</v>
      </c>
      <c r="E9" s="30">
        <f t="shared" si="0"/>
        <v>0.38665500000000003</v>
      </c>
    </row>
    <row r="10" spans="1:6">
      <c r="A10" t="s">
        <v>14809</v>
      </c>
      <c r="B10">
        <v>0.9</v>
      </c>
      <c r="C10">
        <v>0.71499999999999997</v>
      </c>
      <c r="D10">
        <v>1</v>
      </c>
      <c r="E10" s="30">
        <f t="shared" si="0"/>
        <v>0.25739999999999996</v>
      </c>
    </row>
    <row r="11" spans="1:6">
      <c r="D11">
        <f>SUM(D2:D10)</f>
        <v>16</v>
      </c>
      <c r="E11" s="30">
        <f>SUM(E2:E10)</f>
        <v>7.7860799999999992</v>
      </c>
      <c r="F11" t="s">
        <v>22</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7"/>
  <sheetViews>
    <sheetView tabSelected="1" view="pageBreakPreview" topLeftCell="A112" zoomScaleNormal="100" zoomScaleSheetLayoutView="100" workbookViewId="0">
      <selection activeCell="C220" sqref="C220"/>
    </sheetView>
  </sheetViews>
  <sheetFormatPr defaultRowHeight="11.25"/>
  <cols>
    <col min="1" max="1" width="7.85546875" style="356" bestFit="1" customWidth="1"/>
    <col min="2" max="2" width="10.5703125" style="142" customWidth="1"/>
    <col min="3" max="3" width="65.28515625" style="143" customWidth="1"/>
    <col min="4" max="4" width="8" style="141" bestFit="1" customWidth="1"/>
    <col min="5" max="5" width="9.140625" style="141" customWidth="1"/>
    <col min="6" max="6" width="12.85546875" style="419" customWidth="1"/>
    <col min="7" max="7" width="15.7109375" style="144" customWidth="1"/>
    <col min="8" max="8" width="10.140625" style="55" customWidth="1"/>
    <col min="9" max="9" width="61" style="106" customWidth="1"/>
    <col min="10" max="10" width="10.5703125" style="55" bestFit="1" customWidth="1"/>
    <col min="11" max="16384" width="9.140625" style="55"/>
  </cols>
  <sheetData>
    <row r="1" spans="1:9" hidden="1">
      <c r="A1" s="346"/>
      <c r="B1" s="49"/>
      <c r="C1" s="50"/>
      <c r="D1" s="51"/>
      <c r="E1" s="52"/>
      <c r="F1" s="404"/>
      <c r="G1" s="53"/>
      <c r="H1" s="50"/>
      <c r="I1" s="54"/>
    </row>
    <row r="2" spans="1:9" hidden="1">
      <c r="A2" s="346"/>
      <c r="B2" s="49"/>
      <c r="C2" s="56"/>
      <c r="D2" s="48"/>
      <c r="E2" s="48"/>
      <c r="F2" s="405"/>
      <c r="G2" s="58"/>
      <c r="H2" s="50"/>
      <c r="I2" s="54"/>
    </row>
    <row r="3" spans="1:9" hidden="1">
      <c r="A3" s="346"/>
      <c r="B3" s="51"/>
      <c r="C3" s="50"/>
      <c r="D3" s="51"/>
      <c r="E3" s="51"/>
      <c r="F3" s="406"/>
      <c r="G3" s="59"/>
      <c r="H3" s="50"/>
      <c r="I3" s="54"/>
    </row>
    <row r="4" spans="1:9" ht="12.75">
      <c r="A4" s="346"/>
      <c r="B4" s="51"/>
      <c r="C4" s="47" t="s">
        <v>14052</v>
      </c>
      <c r="D4" s="51"/>
      <c r="E4" s="51"/>
      <c r="F4" s="406"/>
      <c r="G4" s="59"/>
      <c r="H4" s="50"/>
      <c r="I4" s="54"/>
    </row>
    <row r="5" spans="1:9" ht="7.5" customHeight="1">
      <c r="A5" s="346"/>
      <c r="B5" s="49"/>
      <c r="C5" s="50"/>
      <c r="D5" s="51"/>
      <c r="E5" s="52"/>
      <c r="F5" s="404"/>
      <c r="G5" s="53"/>
      <c r="H5" s="50"/>
      <c r="I5" s="54"/>
    </row>
    <row r="6" spans="1:9" ht="37.5" customHeight="1">
      <c r="A6" s="430" t="s">
        <v>13525</v>
      </c>
      <c r="B6" s="430"/>
      <c r="C6" s="431" t="s">
        <v>14859</v>
      </c>
      <c r="D6" s="431"/>
      <c r="E6" s="431"/>
      <c r="F6" s="431"/>
      <c r="G6" s="431"/>
      <c r="H6" s="50"/>
      <c r="I6" s="54"/>
    </row>
    <row r="7" spans="1:9">
      <c r="A7" s="430" t="s">
        <v>13526</v>
      </c>
      <c r="B7" s="430"/>
      <c r="C7" s="431" t="s">
        <v>14853</v>
      </c>
      <c r="D7" s="431"/>
      <c r="E7" s="431"/>
      <c r="F7" s="431"/>
      <c r="G7" s="431"/>
      <c r="H7" s="50"/>
      <c r="I7" s="54"/>
    </row>
    <row r="8" spans="1:9">
      <c r="A8" s="346"/>
      <c r="B8" s="60"/>
      <c r="C8" s="56"/>
      <c r="D8" s="48"/>
      <c r="E8" s="57"/>
      <c r="F8" s="407"/>
      <c r="G8" s="61"/>
      <c r="H8" s="50"/>
      <c r="I8" s="54"/>
    </row>
    <row r="9" spans="1:9">
      <c r="A9" s="432" t="str">
        <f>CONCATENATE("Fonte de preços: CPOS ",Serviços!G5,Serviços!F6)</f>
        <v>Fonte de preços: CPOS VERSÃO 176</v>
      </c>
      <c r="B9" s="432"/>
      <c r="C9" s="432"/>
      <c r="D9" s="432"/>
      <c r="E9" s="432"/>
      <c r="F9" s="432"/>
      <c r="G9" s="432"/>
      <c r="H9" s="50"/>
      <c r="I9" s="54"/>
    </row>
    <row r="10" spans="1:9" ht="11.25" customHeight="1" thickBot="1">
      <c r="A10" s="346"/>
      <c r="B10" s="49"/>
      <c r="C10" s="50"/>
      <c r="D10" s="51"/>
      <c r="E10" s="52"/>
      <c r="F10" s="404"/>
      <c r="G10" s="53"/>
      <c r="H10" s="50"/>
      <c r="I10" s="54"/>
    </row>
    <row r="11" spans="1:9" ht="23.25" thickBot="1">
      <c r="A11" s="347" t="s">
        <v>7171</v>
      </c>
      <c r="B11" s="62" t="s">
        <v>7172</v>
      </c>
      <c r="C11" s="63" t="s">
        <v>7173</v>
      </c>
      <c r="D11" s="63" t="s">
        <v>7174</v>
      </c>
      <c r="E11" s="64" t="s">
        <v>7175</v>
      </c>
      <c r="F11" s="408" t="s">
        <v>7176</v>
      </c>
      <c r="G11" s="65" t="s">
        <v>7177</v>
      </c>
      <c r="H11" s="66" t="s">
        <v>7178</v>
      </c>
      <c r="I11" s="67"/>
    </row>
    <row r="12" spans="1:9">
      <c r="A12" s="348"/>
      <c r="B12" s="68"/>
      <c r="C12" s="69"/>
      <c r="D12" s="70"/>
      <c r="E12" s="71"/>
      <c r="F12" s="409"/>
      <c r="G12" s="72"/>
      <c r="H12" s="73"/>
      <c r="I12" s="54"/>
    </row>
    <row r="13" spans="1:9">
      <c r="A13" s="349" t="s">
        <v>7179</v>
      </c>
      <c r="B13" s="74"/>
      <c r="C13" s="75" t="s">
        <v>7180</v>
      </c>
      <c r="D13" s="76"/>
      <c r="E13" s="77"/>
      <c r="F13" s="410"/>
      <c r="G13" s="78">
        <f>SUM(G14:G20)</f>
        <v>0</v>
      </c>
      <c r="H13" s="79" t="e">
        <f>G13/$G$213</f>
        <v>#DIV/0!</v>
      </c>
      <c r="I13" s="80"/>
    </row>
    <row r="14" spans="1:9">
      <c r="A14" s="350" t="s">
        <v>7181</v>
      </c>
      <c r="B14" s="81" t="s">
        <v>7226</v>
      </c>
      <c r="C14" s="82" t="str">
        <f>VLOOKUP(B14,Serviços!$1:$1048576,3,FALSE)</f>
        <v>Projeto executivo de arquitetura em formato A0</v>
      </c>
      <c r="D14" s="83" t="str">
        <f>VLOOKUP(B14,Serviços!$1:$1048576,4,FALSE)</f>
        <v>un</v>
      </c>
      <c r="E14" s="84">
        <v>2</v>
      </c>
      <c r="F14" s="85"/>
      <c r="G14" s="86">
        <f t="shared" ref="G14:G15" si="0">ROUND(E14*F14,2)</f>
        <v>0</v>
      </c>
      <c r="H14" s="420" t="e">
        <f>G14/$G$13</f>
        <v>#DIV/0!</v>
      </c>
      <c r="I14" s="88"/>
    </row>
    <row r="15" spans="1:9">
      <c r="A15" s="350" t="s">
        <v>7182</v>
      </c>
      <c r="B15" s="81" t="s">
        <v>7232</v>
      </c>
      <c r="C15" s="82" t="str">
        <f>VLOOKUP(B15,Serviços!$1:$1048576,3,FALSE)</f>
        <v>Projeto executivo de instalações elétricas em formato A0</v>
      </c>
      <c r="D15" s="83" t="str">
        <f>VLOOKUP(B15,Serviços!$1:$1048576,4,FALSE)</f>
        <v>un</v>
      </c>
      <c r="E15" s="84">
        <v>4</v>
      </c>
      <c r="F15" s="85"/>
      <c r="G15" s="86">
        <f t="shared" si="0"/>
        <v>0</v>
      </c>
      <c r="H15" s="420" t="e">
        <f t="shared" ref="H15:H19" si="1">G15/$G$13</f>
        <v>#DIV/0!</v>
      </c>
      <c r="I15" s="88"/>
    </row>
    <row r="16" spans="1:9">
      <c r="A16" s="350" t="s">
        <v>7183</v>
      </c>
      <c r="B16" s="81" t="s">
        <v>7235</v>
      </c>
      <c r="C16" s="82" t="str">
        <f>VLOOKUP(B16,Serviços!$1:$1048576,3,FALSE)</f>
        <v>Projeto executivo de climatização em formato A0</v>
      </c>
      <c r="D16" s="83" t="str">
        <f>VLOOKUP(B16,Serviços!$1:$1048576,4,FALSE)</f>
        <v>un</v>
      </c>
      <c r="E16" s="84">
        <v>7</v>
      </c>
      <c r="F16" s="85"/>
      <c r="G16" s="86">
        <f t="shared" ref="G16" si="2">ROUND(E16*F16,2)</f>
        <v>0</v>
      </c>
      <c r="H16" s="420" t="e">
        <f t="shared" si="1"/>
        <v>#DIV/0!</v>
      </c>
      <c r="I16" s="88"/>
    </row>
    <row r="17" spans="1:9">
      <c r="A17" s="350" t="s">
        <v>14827</v>
      </c>
      <c r="B17" s="89" t="s">
        <v>7501</v>
      </c>
      <c r="C17" s="82" t="str">
        <f>VLOOKUP(B17,Comp!$1:$1048576,2,FALSE)</f>
        <v>Projeto ASBUILT/Data book para obras de contrução e/ou reforma</v>
      </c>
      <c r="D17" s="90" t="str">
        <f>VLOOKUP(B17,Comp!$1:$1048576,3,FALSE)</f>
        <v>cj</v>
      </c>
      <c r="E17" s="84">
        <v>1</v>
      </c>
      <c r="F17" s="85"/>
      <c r="G17" s="86">
        <f t="shared" ref="G17:G19" si="3">ROUND(E17*F17,2)</f>
        <v>0</v>
      </c>
      <c r="H17" s="420" t="e">
        <f t="shared" si="1"/>
        <v>#DIV/0!</v>
      </c>
      <c r="I17" s="54"/>
    </row>
    <row r="18" spans="1:9" ht="22.5">
      <c r="A18" s="350" t="s">
        <v>14828</v>
      </c>
      <c r="B18" s="89"/>
      <c r="C18" s="95" t="s">
        <v>14856</v>
      </c>
      <c r="D18" s="90" t="s">
        <v>197</v>
      </c>
      <c r="E18" s="84">
        <v>1</v>
      </c>
      <c r="F18" s="85"/>
      <c r="G18" s="86">
        <f t="shared" si="3"/>
        <v>0</v>
      </c>
      <c r="H18" s="420" t="e">
        <f t="shared" si="1"/>
        <v>#DIV/0!</v>
      </c>
      <c r="I18" s="54" t="s">
        <v>14996</v>
      </c>
    </row>
    <row r="19" spans="1:9">
      <c r="A19" s="350" t="s">
        <v>14857</v>
      </c>
      <c r="B19" s="89"/>
      <c r="C19" s="95" t="s">
        <v>14858</v>
      </c>
      <c r="D19" s="90" t="s">
        <v>197</v>
      </c>
      <c r="E19" s="84">
        <v>1</v>
      </c>
      <c r="F19" s="85"/>
      <c r="G19" s="86">
        <f t="shared" si="3"/>
        <v>0</v>
      </c>
      <c r="H19" s="420" t="e">
        <f t="shared" si="1"/>
        <v>#DIV/0!</v>
      </c>
      <c r="I19" s="54" t="s">
        <v>14996</v>
      </c>
    </row>
    <row r="20" spans="1:9">
      <c r="A20" s="350"/>
      <c r="B20" s="81"/>
      <c r="C20" s="82"/>
      <c r="D20" s="90"/>
      <c r="E20" s="84"/>
      <c r="F20" s="373"/>
      <c r="G20" s="86"/>
      <c r="H20" s="87"/>
      <c r="I20" s="54"/>
    </row>
    <row r="21" spans="1:9">
      <c r="A21" s="349" t="s">
        <v>7184</v>
      </c>
      <c r="B21" s="74"/>
      <c r="C21" s="75" t="s">
        <v>7185</v>
      </c>
      <c r="D21" s="91"/>
      <c r="E21" s="77"/>
      <c r="F21" s="412"/>
      <c r="G21" s="78">
        <f>SUM(G22:G29)</f>
        <v>0</v>
      </c>
      <c r="H21" s="79" t="e">
        <f>G21/$G$213</f>
        <v>#DIV/0!</v>
      </c>
      <c r="I21" s="54"/>
    </row>
    <row r="22" spans="1:9" ht="22.5">
      <c r="A22" s="351" t="s">
        <v>7186</v>
      </c>
      <c r="B22" s="105" t="s">
        <v>226</v>
      </c>
      <c r="C22" s="95" t="str">
        <f>VLOOKUP(B22,Serviços!$1:$1048576,3,FALSE)</f>
        <v>Locação de container tipo escritório com 1 vaso sanitário, 1 lavatório e 1 ponto para chuveiro - área mínima de 13,80 m²</v>
      </c>
      <c r="D22" s="96" t="str">
        <f>VLOOKUP(B22,Serviços!$1:$1048576,4,FALSE)</f>
        <v>unxmês</v>
      </c>
      <c r="E22" s="97">
        <v>12</v>
      </c>
      <c r="F22" s="85"/>
      <c r="G22" s="99">
        <f t="shared" ref="G22:G23" si="4">ROUND(E22*F22,2)</f>
        <v>0</v>
      </c>
      <c r="H22" s="421" t="e">
        <f>G22/$G$21</f>
        <v>#DIV/0!</v>
      </c>
      <c r="I22" s="54"/>
    </row>
    <row r="23" spans="1:9" ht="33.75">
      <c r="A23" s="351" t="s">
        <v>7187</v>
      </c>
      <c r="B23" s="105" t="s">
        <v>228</v>
      </c>
      <c r="C23" s="95" t="str">
        <f>VLOOKUP(B23,Serviços!$1:$1048576,3,FALSE)</f>
        <v>Locação de container tipo sanitário com 2 vasos sanitários, 2 lavatórios, 2 mictórios e 4 pontos para chuveiro - área mínima de 13,80 m²</v>
      </c>
      <c r="D23" s="96" t="str">
        <f>VLOOKUP(B23,Serviços!$1:$1048576,4,FALSE)</f>
        <v>unxmês</v>
      </c>
      <c r="E23" s="97">
        <v>12</v>
      </c>
      <c r="F23" s="85"/>
      <c r="G23" s="99">
        <f t="shared" si="4"/>
        <v>0</v>
      </c>
      <c r="H23" s="421" t="e">
        <f t="shared" ref="H23:H28" si="5">G23/$G$21</f>
        <v>#DIV/0!</v>
      </c>
      <c r="I23" s="54"/>
    </row>
    <row r="24" spans="1:9">
      <c r="A24" s="351" t="s">
        <v>7188</v>
      </c>
      <c r="B24" s="105" t="s">
        <v>230</v>
      </c>
      <c r="C24" s="95" t="str">
        <f>VLOOKUP(B24,Serviços!$1:$1048576,3,FALSE)</f>
        <v>Locação de container tipo depósito - área mínima de 13,80 m²</v>
      </c>
      <c r="D24" s="96" t="str">
        <f>VLOOKUP(B24,Serviços!$1:$1048576,4,FALSE)</f>
        <v>unxmês</v>
      </c>
      <c r="E24" s="97">
        <v>12</v>
      </c>
      <c r="F24" s="85"/>
      <c r="G24" s="99">
        <f t="shared" ref="G24:G28" si="6">ROUND(E24*F24,2)</f>
        <v>0</v>
      </c>
      <c r="H24" s="421" t="e">
        <f t="shared" si="5"/>
        <v>#DIV/0!</v>
      </c>
      <c r="I24" s="54"/>
    </row>
    <row r="25" spans="1:9">
      <c r="A25" s="351" t="s">
        <v>13951</v>
      </c>
      <c r="B25" s="105" t="s">
        <v>241</v>
      </c>
      <c r="C25" s="95" t="str">
        <f>VLOOKUP(B25,Serviços!$1:$1048576,3,FALSE)</f>
        <v>Tapume móvel para fechamento de áreas</v>
      </c>
      <c r="D25" s="96" t="str">
        <f>VLOOKUP(B25,Serviços!$1:$1048576,4,FALSE)</f>
        <v>m²</v>
      </c>
      <c r="E25" s="97">
        <v>100</v>
      </c>
      <c r="F25" s="85"/>
      <c r="G25" s="99">
        <f t="shared" si="6"/>
        <v>0</v>
      </c>
      <c r="H25" s="421" t="e">
        <f t="shared" si="5"/>
        <v>#DIV/0!</v>
      </c>
      <c r="I25" s="54"/>
    </row>
    <row r="26" spans="1:9">
      <c r="A26" s="351" t="s">
        <v>13952</v>
      </c>
      <c r="B26" s="105" t="s">
        <v>13966</v>
      </c>
      <c r="C26" s="95" t="str">
        <f>VLOOKUP(B26,Serviços!$1:$1048576,3,FALSE)</f>
        <v>Andaime torre metálico (1,5 x 1,5 m) com piso metálico</v>
      </c>
      <c r="D26" s="96" t="str">
        <f>VLOOKUP(B26,Serviços!$1:$1048576,4,FALSE)</f>
        <v>mxmês</v>
      </c>
      <c r="E26" s="97">
        <v>50</v>
      </c>
      <c r="F26" s="85"/>
      <c r="G26" s="99">
        <f t="shared" ref="G26" si="7">ROUND(E26*F26,2)</f>
        <v>0</v>
      </c>
      <c r="H26" s="421" t="e">
        <f t="shared" si="5"/>
        <v>#DIV/0!</v>
      </c>
      <c r="I26" s="54"/>
    </row>
    <row r="27" spans="1:9" ht="22.5">
      <c r="A27" s="351" t="s">
        <v>13953</v>
      </c>
      <c r="B27" s="92" t="s">
        <v>258</v>
      </c>
      <c r="C27" s="82" t="str">
        <f>VLOOKUP(B27,Serviços!$1:$1048576,3,FALSE)</f>
        <v>Montagem e desmontagem de andaime torre metálica com altura até 10 m</v>
      </c>
      <c r="D27" s="83" t="str">
        <f>VLOOKUP(B27,Serviços!$1:$1048576,4,FALSE)</f>
        <v>m</v>
      </c>
      <c r="E27" s="84">
        <v>200</v>
      </c>
      <c r="F27" s="85"/>
      <c r="G27" s="86">
        <f>ROUND(E27*F27,2)</f>
        <v>0</v>
      </c>
      <c r="H27" s="421" t="e">
        <f t="shared" si="5"/>
        <v>#DIV/0!</v>
      </c>
      <c r="I27" s="54"/>
    </row>
    <row r="28" spans="1:9">
      <c r="A28" s="351" t="s">
        <v>14837</v>
      </c>
      <c r="B28" s="89"/>
      <c r="C28" s="82" t="s">
        <v>14049</v>
      </c>
      <c r="D28" s="83" t="s">
        <v>197</v>
      </c>
      <c r="E28" s="84">
        <v>1</v>
      </c>
      <c r="F28" s="85"/>
      <c r="G28" s="86">
        <f t="shared" si="6"/>
        <v>0</v>
      </c>
      <c r="H28" s="421" t="e">
        <f t="shared" si="5"/>
        <v>#DIV/0!</v>
      </c>
      <c r="I28" s="54"/>
    </row>
    <row r="29" spans="1:9">
      <c r="A29" s="351"/>
      <c r="B29" s="94"/>
      <c r="C29" s="95"/>
      <c r="D29" s="96"/>
      <c r="E29" s="97"/>
      <c r="F29" s="85"/>
      <c r="G29" s="99"/>
      <c r="H29" s="100"/>
      <c r="I29" s="101"/>
    </row>
    <row r="30" spans="1:9">
      <c r="A30" s="349" t="s">
        <v>7189</v>
      </c>
      <c r="B30" s="74"/>
      <c r="C30" s="75" t="s">
        <v>7190</v>
      </c>
      <c r="D30" s="91"/>
      <c r="E30" s="77"/>
      <c r="F30" s="412"/>
      <c r="G30" s="78">
        <f>SUM(G31:G40)</f>
        <v>0</v>
      </c>
      <c r="H30" s="79" t="e">
        <f>G30/$G$213</f>
        <v>#DIV/0!</v>
      </c>
      <c r="I30" s="54"/>
    </row>
    <row r="31" spans="1:9" ht="33.75">
      <c r="A31" s="350" t="s">
        <v>7191</v>
      </c>
      <c r="B31" s="92" t="s">
        <v>7016</v>
      </c>
      <c r="C31" s="82" t="str">
        <f>VLOOKUP(B31,Serviços!$1:$1048576,3,FALSE)</f>
        <v>Remoção de entulho separado de obra com caçamba metálica - terra, alvenaria, concreto, argamassa, madeira, papel, plástico ou metal</v>
      </c>
      <c r="D31" s="83" t="str">
        <f>VLOOKUP(B31,Serviços!$1:$1048576,4,FALSE)</f>
        <v>m³</v>
      </c>
      <c r="E31" s="84">
        <f>350+(12*0.3)</f>
        <v>353.6</v>
      </c>
      <c r="F31" s="85"/>
      <c r="G31" s="86">
        <f t="shared" ref="G31:G33" si="8">ROUND(E31*F31,2)</f>
        <v>0</v>
      </c>
      <c r="H31" s="420" t="e">
        <f>G31/$G$30</f>
        <v>#DIV/0!</v>
      </c>
      <c r="I31" s="54" t="s">
        <v>14823</v>
      </c>
    </row>
    <row r="32" spans="1:9" ht="22.5">
      <c r="A32" s="350" t="s">
        <v>7192</v>
      </c>
      <c r="B32" s="92" t="s">
        <v>773</v>
      </c>
      <c r="C32" s="82" t="str">
        <f>VLOOKUP(B32,Serviços!$1:$1048576,3,FALSE)</f>
        <v>Transporte de entulho, para distâncias superiores ao 5° km até o 10° km</v>
      </c>
      <c r="D32" s="83" t="str">
        <f>VLOOKUP(B32,Serviços!$1:$1048576,4,FALSE)</f>
        <v>m³</v>
      </c>
      <c r="E32" s="84">
        <f>E31</f>
        <v>353.6</v>
      </c>
      <c r="F32" s="85"/>
      <c r="G32" s="86">
        <f t="shared" ref="G32" si="9">ROUND(E32*F32,2)</f>
        <v>0</v>
      </c>
      <c r="H32" s="420" t="e">
        <f t="shared" ref="H32:H39" si="10">G32/$G$30</f>
        <v>#DIV/0!</v>
      </c>
      <c r="I32" s="54"/>
    </row>
    <row r="33" spans="1:9">
      <c r="A33" s="350" t="s">
        <v>7193</v>
      </c>
      <c r="B33" s="92" t="s">
        <v>332</v>
      </c>
      <c r="C33" s="82" t="str">
        <f>VLOOKUP(B33,Serviços!$1:$1048576,3,FALSE)</f>
        <v>Demolição manual de revestimento em massa de piso</v>
      </c>
      <c r="D33" s="83" t="str">
        <f>VLOOKUP(B33,Serviços!$1:$1048576,4,FALSE)</f>
        <v>m²</v>
      </c>
      <c r="E33" s="84">
        <v>65</v>
      </c>
      <c r="F33" s="85"/>
      <c r="G33" s="86">
        <f t="shared" si="8"/>
        <v>0</v>
      </c>
      <c r="H33" s="420" t="e">
        <f t="shared" si="10"/>
        <v>#DIV/0!</v>
      </c>
      <c r="I33" s="54"/>
    </row>
    <row r="34" spans="1:9">
      <c r="A34" s="350" t="s">
        <v>14999</v>
      </c>
      <c r="B34" s="92" t="s">
        <v>819</v>
      </c>
      <c r="C34" s="82" t="str">
        <f>VLOOKUP(B34,Serviços!$1:$1048576,3,FALSE)</f>
        <v>Escavação manual em solo de 1ª e 2ª categoria em campo aberto</v>
      </c>
      <c r="D34" s="83" t="str">
        <f>VLOOKUP(B34,Serviços!$1:$1048576,4,FALSE)</f>
        <v>m³</v>
      </c>
      <c r="E34" s="84">
        <v>7.5</v>
      </c>
      <c r="F34" s="85"/>
      <c r="G34" s="86">
        <f t="shared" ref="G34" si="11">ROUND(E34*F34,2)</f>
        <v>0</v>
      </c>
      <c r="H34" s="420" t="e">
        <f t="shared" si="10"/>
        <v>#DIV/0!</v>
      </c>
      <c r="I34" s="54" t="s">
        <v>14841</v>
      </c>
    </row>
    <row r="35" spans="1:9" ht="22.5">
      <c r="A35" s="350" t="s">
        <v>14819</v>
      </c>
      <c r="B35" s="92" t="s">
        <v>849</v>
      </c>
      <c r="C35" s="82" t="str">
        <f>VLOOKUP(B35,Serviços!$1:$1048576,3,FALSE)</f>
        <v>Escavação e carga mecanizada em solo de 1ª categoria, em campo aberto</v>
      </c>
      <c r="D35" s="83" t="str">
        <f>VLOOKUP(B35,Serviços!$1:$1048576,4,FALSE)</f>
        <v>m³</v>
      </c>
      <c r="E35" s="84">
        <v>7.5</v>
      </c>
      <c r="F35" s="85"/>
      <c r="G35" s="86">
        <f t="shared" ref="G35:G38" si="12">ROUND(E35*F35,2)</f>
        <v>0</v>
      </c>
      <c r="H35" s="420" t="e">
        <f t="shared" si="10"/>
        <v>#DIV/0!</v>
      </c>
      <c r="I35" s="54"/>
    </row>
    <row r="36" spans="1:9" ht="22.5">
      <c r="A36" s="350" t="s">
        <v>14820</v>
      </c>
      <c r="B36" s="92" t="s">
        <v>759</v>
      </c>
      <c r="C36" s="82" t="str">
        <f>VLOOKUP(B36,Serviços!$1:$1048576,3,FALSE)</f>
        <v>Retirada manual de paralelepípedo ou lajota de concreto, inclusive limpeza e empilhamento</v>
      </c>
      <c r="D36" s="83" t="str">
        <f>VLOOKUP(B36,Serviços!$1:$1048576,4,FALSE)</f>
        <v>m²</v>
      </c>
      <c r="E36" s="84">
        <f t="shared" ref="E36:E37" si="13">(100*0.5*0.2)+(25*0.2)</f>
        <v>15</v>
      </c>
      <c r="F36" s="85"/>
      <c r="G36" s="86">
        <f t="shared" si="12"/>
        <v>0</v>
      </c>
      <c r="H36" s="420" t="e">
        <f t="shared" si="10"/>
        <v>#DIV/0!</v>
      </c>
      <c r="I36" s="54"/>
    </row>
    <row r="37" spans="1:9">
      <c r="A37" s="350" t="s">
        <v>14821</v>
      </c>
      <c r="B37" s="92" t="s">
        <v>829</v>
      </c>
      <c r="C37" s="82" t="str">
        <f>VLOOKUP(B37,Serviços!$1:$1048576,3,FALSE)</f>
        <v>Reaterro manual para simples regularização sem compactação</v>
      </c>
      <c r="D37" s="83" t="str">
        <f>VLOOKUP(B37,Serviços!$1:$1048576,4,FALSE)</f>
        <v>m³</v>
      </c>
      <c r="E37" s="84">
        <f t="shared" si="13"/>
        <v>15</v>
      </c>
      <c r="F37" s="85"/>
      <c r="G37" s="86">
        <f t="shared" si="12"/>
        <v>0</v>
      </c>
      <c r="H37" s="420" t="e">
        <f t="shared" si="10"/>
        <v>#DIV/0!</v>
      </c>
      <c r="I37" s="54" t="s">
        <v>14822</v>
      </c>
    </row>
    <row r="38" spans="1:9">
      <c r="A38" s="350" t="s">
        <v>14840</v>
      </c>
      <c r="B38" s="92"/>
      <c r="C38" s="95" t="s">
        <v>14855</v>
      </c>
      <c r="D38" s="83" t="s">
        <v>197</v>
      </c>
      <c r="E38" s="84">
        <v>16</v>
      </c>
      <c r="F38" s="85"/>
      <c r="G38" s="86">
        <f t="shared" si="12"/>
        <v>0</v>
      </c>
      <c r="H38" s="420" t="e">
        <f t="shared" si="10"/>
        <v>#DIV/0!</v>
      </c>
      <c r="I38" s="54"/>
    </row>
    <row r="39" spans="1:9" ht="22.5">
      <c r="A39" s="350" t="s">
        <v>14993</v>
      </c>
      <c r="B39" s="92"/>
      <c r="C39" s="402" t="s">
        <v>14860</v>
      </c>
      <c r="D39" s="83" t="s">
        <v>197</v>
      </c>
      <c r="E39" s="103">
        <v>1</v>
      </c>
      <c r="F39" s="85"/>
      <c r="G39" s="86">
        <f t="shared" ref="G39" si="14">ROUND(E39*F39,2)</f>
        <v>0</v>
      </c>
      <c r="H39" s="420" t="e">
        <f t="shared" si="10"/>
        <v>#DIV/0!</v>
      </c>
      <c r="I39" s="54"/>
    </row>
    <row r="40" spans="1:9">
      <c r="A40" s="350"/>
      <c r="B40" s="92"/>
      <c r="C40" s="92"/>
      <c r="D40" s="92"/>
      <c r="E40" s="92"/>
      <c r="F40" s="414"/>
      <c r="G40" s="92"/>
      <c r="H40" s="92"/>
      <c r="I40" s="54"/>
    </row>
    <row r="41" spans="1:9">
      <c r="A41" s="349" t="s">
        <v>7194</v>
      </c>
      <c r="B41" s="74"/>
      <c r="C41" s="75" t="s">
        <v>7199</v>
      </c>
      <c r="D41" s="91"/>
      <c r="E41" s="77"/>
      <c r="F41" s="412"/>
      <c r="G41" s="78">
        <f>SUM(G42:G49)</f>
        <v>0</v>
      </c>
      <c r="H41" s="79" t="e">
        <f>G41/$G$213</f>
        <v>#DIV/0!</v>
      </c>
      <c r="I41" s="54"/>
    </row>
    <row r="42" spans="1:9">
      <c r="A42" s="351" t="s">
        <v>13529</v>
      </c>
      <c r="B42" s="105" t="s">
        <v>1668</v>
      </c>
      <c r="C42" s="82" t="str">
        <f>VLOOKUP(B42,Serviços!$1:$1048576,3,FALSE)</f>
        <v>Reparos em piso de granilite - estucamento e polimento</v>
      </c>
      <c r="D42" s="83" t="str">
        <f>VLOOKUP(B42,Serviços!$1:$1048576,4,FALSE)</f>
        <v>m²</v>
      </c>
      <c r="E42" s="84">
        <v>65</v>
      </c>
      <c r="F42" s="411"/>
      <c r="G42" s="86">
        <f>ROUND(E42*F42,2)</f>
        <v>0</v>
      </c>
      <c r="H42" s="420" t="e">
        <f>G42/$G$41</f>
        <v>#DIV/0!</v>
      </c>
      <c r="I42" s="54"/>
    </row>
    <row r="43" spans="1:9">
      <c r="A43" s="351" t="s">
        <v>13530</v>
      </c>
      <c r="B43" s="105" t="s">
        <v>1673</v>
      </c>
      <c r="C43" s="82" t="str">
        <f>VLOOKUP(B43,Serviços!$1:$1048576,3,FALSE)</f>
        <v>Reparos em rodapé de granilite - estucamento e polimento</v>
      </c>
      <c r="D43" s="83" t="str">
        <f>VLOOKUP(B43,Serviços!$1:$1048576,4,FALSE)</f>
        <v>m</v>
      </c>
      <c r="E43" s="84">
        <v>110</v>
      </c>
      <c r="F43" s="411"/>
      <c r="G43" s="86">
        <f>ROUND(E43*F43,2)</f>
        <v>0</v>
      </c>
      <c r="H43" s="420" t="e">
        <f t="shared" ref="H43:H48" si="15">G43/$G$41</f>
        <v>#DIV/0!</v>
      </c>
      <c r="I43" s="54"/>
    </row>
    <row r="44" spans="1:9">
      <c r="A44" s="351" t="s">
        <v>13888</v>
      </c>
      <c r="B44" s="105" t="s">
        <v>1574</v>
      </c>
      <c r="C44" s="82" t="str">
        <f>VLOOKUP(B44,Serviços!$1:$1048576,3,FALSE)</f>
        <v>Chapisco com bianco</v>
      </c>
      <c r="D44" s="83" t="str">
        <f>VLOOKUP(B44,Serviços!$1:$1048576,4,FALSE)</f>
        <v>m²</v>
      </c>
      <c r="E44" s="84">
        <v>180</v>
      </c>
      <c r="F44" s="411"/>
      <c r="G44" s="86">
        <f t="shared" ref="G44" si="16">ROUND(E44*F44,2)</f>
        <v>0</v>
      </c>
      <c r="H44" s="420" t="e">
        <f t="shared" si="15"/>
        <v>#DIV/0!</v>
      </c>
      <c r="I44" s="54"/>
    </row>
    <row r="45" spans="1:9">
      <c r="A45" s="351" t="s">
        <v>13950</v>
      </c>
      <c r="B45" s="105" t="s">
        <v>1580</v>
      </c>
      <c r="C45" s="82" t="str">
        <f>VLOOKUP(B45,Serviços!$1:$1048576,3,FALSE)</f>
        <v>Emboço comum</v>
      </c>
      <c r="D45" s="83" t="str">
        <f>VLOOKUP(B45,Serviços!$1:$1048576,4,FALSE)</f>
        <v>m²</v>
      </c>
      <c r="E45" s="84">
        <v>180</v>
      </c>
      <c r="F45" s="411"/>
      <c r="G45" s="86">
        <f t="shared" ref="G45" si="17">ROUND(E45*F45,2)</f>
        <v>0</v>
      </c>
      <c r="H45" s="420" t="e">
        <f t="shared" si="15"/>
        <v>#DIV/0!</v>
      </c>
      <c r="I45" s="54"/>
    </row>
    <row r="46" spans="1:9">
      <c r="A46" s="351" t="s">
        <v>14817</v>
      </c>
      <c r="B46" s="105" t="s">
        <v>1813</v>
      </c>
      <c r="C46" s="363" t="str">
        <f>VLOOKUP(B46,Serviços!$1:$1048576,3,FALSE)</f>
        <v>Revestimento em borracha sintética preta, espessura de 4 mm - colado</v>
      </c>
      <c r="D46" s="83" t="str">
        <f>VLOOKUP(B46,Serviços!$1:$1048576,4,FALSE)</f>
        <v>m²</v>
      </c>
      <c r="E46" s="84">
        <f>64*0.1*0.1</f>
        <v>0.64000000000000012</v>
      </c>
      <c r="F46" s="411"/>
      <c r="G46" s="86">
        <f t="shared" ref="G46:G47" si="18">ROUND(E46*F46,2)</f>
        <v>0</v>
      </c>
      <c r="H46" s="420" t="e">
        <f t="shared" si="15"/>
        <v>#DIV/0!</v>
      </c>
      <c r="I46" s="54" t="s">
        <v>14818</v>
      </c>
    </row>
    <row r="47" spans="1:9">
      <c r="A47" s="351" t="s">
        <v>14825</v>
      </c>
      <c r="B47" s="105" t="s">
        <v>1594</v>
      </c>
      <c r="C47" s="82" t="str">
        <f>VLOOKUP(B47,Serviços!$1:$1048576,3,FALSE)</f>
        <v>Cimentado desempenado e alisado (queimado)</v>
      </c>
      <c r="D47" s="83" t="str">
        <f>VLOOKUP(B47,Serviços!$1:$1048576,4,FALSE)</f>
        <v>m²</v>
      </c>
      <c r="E47" s="84">
        <v>25</v>
      </c>
      <c r="F47" s="411"/>
      <c r="G47" s="86">
        <f t="shared" si="18"/>
        <v>0</v>
      </c>
      <c r="H47" s="420" t="e">
        <f t="shared" si="15"/>
        <v>#DIV/0!</v>
      </c>
      <c r="I47" s="54" t="s">
        <v>14829</v>
      </c>
    </row>
    <row r="48" spans="1:9" ht="22.5">
      <c r="A48" s="351" t="s">
        <v>14826</v>
      </c>
      <c r="B48" s="105" t="s">
        <v>6533</v>
      </c>
      <c r="C48" s="82" t="str">
        <f>VLOOKUP(B48,Serviços!$1:$1048576,3,FALSE)</f>
        <v>Reassentamento de pavimentação em lajota de concreto, espessura 10 cm, com rejunte em areia</v>
      </c>
      <c r="D48" s="83" t="str">
        <f>VLOOKUP(B48,Serviços!$1:$1048576,4,FALSE)</f>
        <v>m²</v>
      </c>
      <c r="E48" s="84">
        <v>15</v>
      </c>
      <c r="F48" s="411"/>
      <c r="G48" s="86">
        <f t="shared" ref="G48" si="19">ROUND(E48*F48,2)</f>
        <v>0</v>
      </c>
      <c r="H48" s="420" t="e">
        <f t="shared" si="15"/>
        <v>#DIV/0!</v>
      </c>
      <c r="I48" s="54"/>
    </row>
    <row r="49" spans="1:9">
      <c r="A49" s="351"/>
      <c r="B49" s="105"/>
      <c r="C49" s="82"/>
      <c r="D49" s="90"/>
      <c r="E49" s="103"/>
      <c r="F49" s="373"/>
      <c r="G49" s="86"/>
      <c r="H49" s="87"/>
      <c r="I49" s="54"/>
    </row>
    <row r="50" spans="1:9">
      <c r="A50" s="349" t="s">
        <v>7195</v>
      </c>
      <c r="B50" s="74"/>
      <c r="C50" s="75" t="s">
        <v>7202</v>
      </c>
      <c r="D50" s="91"/>
      <c r="E50" s="77"/>
      <c r="F50" s="412"/>
      <c r="G50" s="78">
        <f>SUM(G51:G52)</f>
        <v>0</v>
      </c>
      <c r="H50" s="79" t="e">
        <f>G50/$G$213</f>
        <v>#DIV/0!</v>
      </c>
      <c r="I50" s="54"/>
    </row>
    <row r="51" spans="1:9">
      <c r="A51" s="351" t="s">
        <v>7196</v>
      </c>
      <c r="B51" s="105" t="s">
        <v>1894</v>
      </c>
      <c r="C51" s="82" t="str">
        <f>VLOOKUP(B51,Serviços!$1:$1048576,3,FALSE)</f>
        <v>Forro em placa de gesso liso fixo</v>
      </c>
      <c r="D51" s="83" t="str">
        <f>VLOOKUP(B51,Serviços!$1:$1048576,4,FALSE)</f>
        <v>m²</v>
      </c>
      <c r="E51" s="84">
        <v>320</v>
      </c>
      <c r="F51" s="411"/>
      <c r="G51" s="86">
        <f>ROUND(E51*F51,2)</f>
        <v>0</v>
      </c>
      <c r="H51" s="420" t="e">
        <f>G51/G50</f>
        <v>#DIV/0!</v>
      </c>
      <c r="I51" s="54"/>
    </row>
    <row r="52" spans="1:9">
      <c r="A52" s="351"/>
      <c r="B52" s="105"/>
      <c r="C52" s="82"/>
      <c r="D52" s="90"/>
      <c r="E52" s="103"/>
      <c r="F52" s="373"/>
      <c r="G52" s="86"/>
      <c r="H52" s="87"/>
      <c r="I52" s="54"/>
    </row>
    <row r="53" spans="1:9">
      <c r="A53" s="349" t="s">
        <v>7197</v>
      </c>
      <c r="B53" s="74"/>
      <c r="C53" s="75" t="s">
        <v>7208</v>
      </c>
      <c r="D53" s="91"/>
      <c r="E53" s="77"/>
      <c r="F53" s="412"/>
      <c r="G53" s="78">
        <f>SUM(G54:G56)</f>
        <v>0</v>
      </c>
      <c r="H53" s="79" t="e">
        <f>G53/$G$213</f>
        <v>#DIV/0!</v>
      </c>
      <c r="I53" s="54"/>
    </row>
    <row r="54" spans="1:9">
      <c r="A54" s="351" t="s">
        <v>13531</v>
      </c>
      <c r="B54" s="105" t="s">
        <v>2969</v>
      </c>
      <c r="C54" s="82" t="str">
        <f>VLOOKUP(B54,Serviços!$1:$1048576,3,FALSE)</f>
        <v>Tinta látex em massa, inclusive preparo</v>
      </c>
      <c r="D54" s="83" t="str">
        <f>VLOOKUP(B54,Serviços!$1:$1048576,4,FALSE)</f>
        <v>m²</v>
      </c>
      <c r="E54" s="84">
        <v>180</v>
      </c>
      <c r="F54" s="411"/>
      <c r="G54" s="86">
        <f t="shared" ref="G54:G55" si="20">ROUND(E54*F54,2)</f>
        <v>0</v>
      </c>
      <c r="H54" s="420" t="e">
        <f>G54/$G$53</f>
        <v>#DIV/0!</v>
      </c>
      <c r="I54" s="107"/>
    </row>
    <row r="55" spans="1:9">
      <c r="A55" s="351" t="s">
        <v>13532</v>
      </c>
      <c r="B55" s="105" t="s">
        <v>2973</v>
      </c>
      <c r="C55" s="82" t="str">
        <f>VLOOKUP(B55,Serviços!$1:$1048576,3,FALSE)</f>
        <v>Tinta acrílica em massa, inclusive preparo</v>
      </c>
      <c r="D55" s="83" t="str">
        <f>VLOOKUP(B55,Serviços!$1:$1048576,4,FALSE)</f>
        <v>m²</v>
      </c>
      <c r="E55" s="84">
        <v>180</v>
      </c>
      <c r="F55" s="411"/>
      <c r="G55" s="86">
        <f t="shared" si="20"/>
        <v>0</v>
      </c>
      <c r="H55" s="420" t="e">
        <f>G55/$G$53</f>
        <v>#DIV/0!</v>
      </c>
      <c r="I55" s="107"/>
    </row>
    <row r="56" spans="1:9">
      <c r="A56" s="351"/>
      <c r="B56" s="105"/>
      <c r="C56" s="82"/>
      <c r="D56" s="90"/>
      <c r="E56" s="102"/>
      <c r="F56" s="373"/>
      <c r="G56" s="86"/>
      <c r="H56" s="87"/>
      <c r="I56" s="107"/>
    </row>
    <row r="57" spans="1:9">
      <c r="A57" s="352" t="s">
        <v>7198</v>
      </c>
      <c r="B57" s="108"/>
      <c r="C57" s="109" t="s">
        <v>7210</v>
      </c>
      <c r="D57" s="110"/>
      <c r="E57" s="111"/>
      <c r="F57" s="415"/>
      <c r="G57" s="112">
        <f>SUM(G58:G107)</f>
        <v>0</v>
      </c>
      <c r="H57" s="113" t="e">
        <f>G57/$G$213</f>
        <v>#DIV/0!</v>
      </c>
      <c r="I57" s="54"/>
    </row>
    <row r="58" spans="1:9" ht="22.5">
      <c r="A58" s="351" t="s">
        <v>7200</v>
      </c>
      <c r="B58" s="105" t="s">
        <v>3444</v>
      </c>
      <c r="C58" s="82" t="str">
        <f>VLOOKUP(B58,Serviços!$1:$1048576,3,FALSE)</f>
        <v>Disjuntor termomagnético, bipolar 220/380 V, corrente de 10 A até 50 A</v>
      </c>
      <c r="D58" s="83" t="str">
        <f>VLOOKUP(B58,Serviços!$1:$1048576,4,FALSE)</f>
        <v>un</v>
      </c>
      <c r="E58" s="84">
        <v>65</v>
      </c>
      <c r="F58" s="411"/>
      <c r="G58" s="86">
        <f t="shared" ref="G58:G96" si="21">ROUND(E58*F58,2)</f>
        <v>0</v>
      </c>
      <c r="H58" s="420" t="e">
        <f>G58/$G$57</f>
        <v>#DIV/0!</v>
      </c>
      <c r="I58" s="54"/>
    </row>
    <row r="59" spans="1:9" ht="22.5">
      <c r="A59" s="351" t="s">
        <v>14051</v>
      </c>
      <c r="B59" s="105" t="s">
        <v>3448</v>
      </c>
      <c r="C59" s="82" t="str">
        <f>VLOOKUP(B59,Serviços!$1:$1048576,3,FALSE)</f>
        <v>Disjuntor termomagnético, tripolar 220/380 V, corrente de 10 A até 50 A</v>
      </c>
      <c r="D59" s="83" t="str">
        <f>VLOOKUP(B59,Serviços!$1:$1048576,4,FALSE)</f>
        <v>un</v>
      </c>
      <c r="E59" s="84">
        <v>55</v>
      </c>
      <c r="F59" s="411"/>
      <c r="G59" s="86">
        <f t="shared" si="21"/>
        <v>0</v>
      </c>
      <c r="H59" s="420" t="e">
        <f t="shared" ref="H59:H106" si="22">G59/$G$57</f>
        <v>#DIV/0!</v>
      </c>
      <c r="I59" s="54"/>
    </row>
    <row r="60" spans="1:9" ht="26.25" customHeight="1">
      <c r="A60" s="351" t="s">
        <v>14761</v>
      </c>
      <c r="B60" s="105" t="s">
        <v>3456</v>
      </c>
      <c r="C60" s="82" t="str">
        <f>VLOOKUP(B60,Serviços!$1:$1048576,3,FALSE)</f>
        <v>Disjuntor série universal, em caixa moldada, térmico fixo e magnético ajustável, tripolar 600 V, corrente de 300 A até 400 A</v>
      </c>
      <c r="D60" s="83" t="str">
        <f>VLOOKUP(B60,Serviços!$1:$1048576,4,FALSE)</f>
        <v>un</v>
      </c>
      <c r="E60" s="84">
        <v>1</v>
      </c>
      <c r="F60" s="411"/>
      <c r="G60" s="86">
        <f t="shared" ref="G60" si="23">ROUND(E60*F60,2)</f>
        <v>0</v>
      </c>
      <c r="H60" s="420" t="e">
        <f t="shared" si="22"/>
        <v>#DIV/0!</v>
      </c>
      <c r="I60" s="54"/>
    </row>
    <row r="61" spans="1:9" ht="22.5">
      <c r="A61" s="351" t="s">
        <v>14762</v>
      </c>
      <c r="B61" s="303" t="s">
        <v>3452</v>
      </c>
      <c r="C61" s="82" t="str">
        <f>VLOOKUP(B61,Serviços!$1:$1048576,3,FALSE)</f>
        <v>Disjuntor série universal, em caixa moldada, térmico e magnético fixos, bipolar 480 V, corrente de 60 A até 100 A</v>
      </c>
      <c r="D61" s="83" t="str">
        <f>VLOOKUP(B61,Serviços!$1:$1048576,4,FALSE)</f>
        <v>un</v>
      </c>
      <c r="E61" s="84">
        <v>2</v>
      </c>
      <c r="F61" s="411"/>
      <c r="G61" s="93">
        <f t="shared" si="21"/>
        <v>0</v>
      </c>
      <c r="H61" s="420" t="e">
        <f t="shared" si="22"/>
        <v>#DIV/0!</v>
      </c>
      <c r="I61" s="54"/>
    </row>
    <row r="62" spans="1:9" ht="22.5">
      <c r="A62" s="351" t="s">
        <v>14763</v>
      </c>
      <c r="B62" s="303" t="s">
        <v>3454</v>
      </c>
      <c r="C62" s="82" t="str">
        <f>VLOOKUP(B62,Serviços!$1:$1048576,3,FALSE)</f>
        <v>Disjuntor série universal, em caixa moldada, térmico e magnético fixos, bipolar 480/600 V, corrente de 125 A</v>
      </c>
      <c r="D62" s="83" t="str">
        <f>VLOOKUP(B62,Serviços!$1:$1048576,4,FALSE)</f>
        <v>un</v>
      </c>
      <c r="E62" s="84">
        <v>6</v>
      </c>
      <c r="F62" s="411"/>
      <c r="G62" s="93">
        <f t="shared" si="21"/>
        <v>0</v>
      </c>
      <c r="H62" s="420" t="e">
        <f t="shared" si="22"/>
        <v>#DIV/0!</v>
      </c>
      <c r="I62" s="54"/>
    </row>
    <row r="63" spans="1:9" ht="22.5">
      <c r="A63" s="351" t="s">
        <v>14764</v>
      </c>
      <c r="B63" s="303" t="s">
        <v>3458</v>
      </c>
      <c r="C63" s="82" t="str">
        <f>VLOOKUP(B63,Serviços!$1:$1048576,3,FALSE)</f>
        <v>Disjuntor série universal, em caixa moldada, térmico fixo e magnético ajustável, tripolar 600 V, corrente de 500 A até 630 A</v>
      </c>
      <c r="D63" s="83" t="str">
        <f>VLOOKUP(B63,Serviços!$1:$1048576,4,FALSE)</f>
        <v>un</v>
      </c>
      <c r="E63" s="84">
        <v>2</v>
      </c>
      <c r="F63" s="411"/>
      <c r="G63" s="93">
        <f t="shared" si="21"/>
        <v>0</v>
      </c>
      <c r="H63" s="420" t="e">
        <f t="shared" si="22"/>
        <v>#DIV/0!</v>
      </c>
      <c r="I63" s="54"/>
    </row>
    <row r="64" spans="1:9" ht="20.25" customHeight="1">
      <c r="A64" s="351" t="s">
        <v>14765</v>
      </c>
      <c r="B64" s="105" t="s">
        <v>4298</v>
      </c>
      <c r="C64" s="82" t="str">
        <f>VLOOKUP(B64,Serviços!$1:$1048576,3,FALSE)</f>
        <v>Tomada 2P+T de 20 A - 250 V, completa</v>
      </c>
      <c r="D64" s="83" t="str">
        <f>VLOOKUP(B64,Serviços!$1:$1048576,4,FALSE)</f>
        <v>cj</v>
      </c>
      <c r="E64" s="84">
        <v>70</v>
      </c>
      <c r="F64" s="411"/>
      <c r="G64" s="86">
        <f t="shared" si="21"/>
        <v>0</v>
      </c>
      <c r="H64" s="420" t="e">
        <f t="shared" si="22"/>
        <v>#DIV/0!</v>
      </c>
      <c r="I64" s="54"/>
    </row>
    <row r="65" spans="1:9" ht="21" customHeight="1">
      <c r="A65" s="351" t="s">
        <v>14766</v>
      </c>
      <c r="B65" s="105" t="s">
        <v>3390</v>
      </c>
      <c r="C65" s="82" t="str">
        <f>VLOOKUP(B65,Serviços!$1:$1048576,3,FALSE)</f>
        <v>Barramento de cobre nu</v>
      </c>
      <c r="D65" s="83" t="str">
        <f>VLOOKUP(B65,Serviços!$1:$1048576,4,FALSE)</f>
        <v>kg</v>
      </c>
      <c r="E65" s="84">
        <v>150</v>
      </c>
      <c r="F65" s="411"/>
      <c r="G65" s="86">
        <f t="shared" si="21"/>
        <v>0</v>
      </c>
      <c r="H65" s="420" t="e">
        <f t="shared" si="22"/>
        <v>#DIV/0!</v>
      </c>
      <c r="I65" s="54"/>
    </row>
    <row r="66" spans="1:9" ht="22.5">
      <c r="A66" s="351" t="s">
        <v>14767</v>
      </c>
      <c r="B66" s="105" t="s">
        <v>3361</v>
      </c>
      <c r="C66" s="82" t="str">
        <f>VLOOKUP(B66,Serviços!$1:$1048576,3,FALSE)</f>
        <v>Quadro de distribuição universal de embutir, para disjuntores 24 DIN / 18 Bolt-on - 150 A - sem componentes</v>
      </c>
      <c r="D66" s="83" t="str">
        <f>VLOOKUP(B66,Serviços!$1:$1048576,4,FALSE)</f>
        <v>un</v>
      </c>
      <c r="E66" s="84">
        <v>1</v>
      </c>
      <c r="F66" s="411"/>
      <c r="G66" s="86">
        <f t="shared" si="21"/>
        <v>0</v>
      </c>
      <c r="H66" s="420" t="e">
        <f t="shared" si="22"/>
        <v>#DIV/0!</v>
      </c>
      <c r="I66" s="54"/>
    </row>
    <row r="67" spans="1:9" ht="22.5">
      <c r="A67" s="351" t="s">
        <v>14768</v>
      </c>
      <c r="B67" s="303" t="s">
        <v>3367</v>
      </c>
      <c r="C67" s="82" t="str">
        <f>VLOOKUP(B67,Serviços!$1:$1048576,3,FALSE)</f>
        <v>Quadro de distribuição universal de embutir, para disjuntores 56 DIN / 40 Bolt-on - 225 A - sem componentes</v>
      </c>
      <c r="D67" s="83" t="str">
        <f>VLOOKUP(B67,Serviços!$1:$1048576,4,FALSE)</f>
        <v>un</v>
      </c>
      <c r="E67" s="84">
        <v>3</v>
      </c>
      <c r="F67" s="411"/>
      <c r="G67" s="93">
        <f t="shared" si="21"/>
        <v>0</v>
      </c>
      <c r="H67" s="420" t="e">
        <f t="shared" si="22"/>
        <v>#DIV/0!</v>
      </c>
      <c r="I67" s="54"/>
    </row>
    <row r="68" spans="1:9" ht="27" customHeight="1">
      <c r="A68" s="351" t="s">
        <v>14769</v>
      </c>
      <c r="B68" s="303" t="s">
        <v>3387</v>
      </c>
      <c r="C68" s="82" t="str">
        <f>VLOOKUP(B68,Serviços!$1:$1048576,3,FALSE)</f>
        <v>Painel autoportante em chapa de aço de 2 mm de espessura, com proteção mínima IP 54 - sem componentes</v>
      </c>
      <c r="D68" s="83" t="str">
        <f>VLOOKUP(B68,Serviços!$1:$1048576,4,FALSE)</f>
        <v>m²</v>
      </c>
      <c r="E68" s="84">
        <v>3</v>
      </c>
      <c r="F68" s="411"/>
      <c r="G68" s="93">
        <f t="shared" ref="G68" si="24">ROUND(E68*F68,2)</f>
        <v>0</v>
      </c>
      <c r="H68" s="420" t="e">
        <f t="shared" si="22"/>
        <v>#DIV/0!</v>
      </c>
      <c r="I68" s="54"/>
    </row>
    <row r="69" spans="1:9" ht="22.5">
      <c r="A69" s="351" t="s">
        <v>14770</v>
      </c>
      <c r="B69" s="303" t="s">
        <v>4088</v>
      </c>
      <c r="C69" s="82" t="str">
        <f>VLOOKUP(B69,Serviços!$1:$1048576,3,FALSE)</f>
        <v>Cabo de cobre flexível blindado de 2 x 2,5 mm², isolamento 600V, isolação em VC/E 105°C - para detecção de incêndio</v>
      </c>
      <c r="D69" s="83" t="str">
        <f>VLOOKUP(B69,Serviços!$1:$1048576,4,FALSE)</f>
        <v>m</v>
      </c>
      <c r="E69" s="84">
        <v>150</v>
      </c>
      <c r="F69" s="411"/>
      <c r="G69" s="93">
        <f t="shared" si="21"/>
        <v>0</v>
      </c>
      <c r="H69" s="420" t="e">
        <f t="shared" si="22"/>
        <v>#DIV/0!</v>
      </c>
      <c r="I69" s="54"/>
    </row>
    <row r="70" spans="1:9">
      <c r="A70" s="351" t="s">
        <v>14771</v>
      </c>
      <c r="B70" s="362" t="s">
        <v>3963</v>
      </c>
      <c r="C70" s="95" t="str">
        <f>VLOOKUP(B70,Serviços!$1:$1048576,3,FALSE)</f>
        <v>Cabo de cobre de 4 mm², isolamento 750 V - isolação em PVC 70°C</v>
      </c>
      <c r="D70" s="96" t="str">
        <f>VLOOKUP(B70,Serviços!$1:$1048576,4,FALSE)</f>
        <v>m</v>
      </c>
      <c r="E70" s="97">
        <v>1530</v>
      </c>
      <c r="F70" s="413"/>
      <c r="G70" s="99">
        <f t="shared" si="21"/>
        <v>0</v>
      </c>
      <c r="H70" s="420" t="e">
        <f t="shared" si="22"/>
        <v>#DIV/0!</v>
      </c>
      <c r="I70" s="54"/>
    </row>
    <row r="71" spans="1:9">
      <c r="A71" s="351" t="s">
        <v>14772</v>
      </c>
      <c r="B71" s="358" t="s">
        <v>3965</v>
      </c>
      <c r="C71" s="95" t="str">
        <f>VLOOKUP(B71,Serviços!$1:$1048576,3,FALSE)</f>
        <v>Cabo de cobre de 6 mm², isolamento 750 V - isolação em PVC 70°C</v>
      </c>
      <c r="D71" s="96" t="str">
        <f>VLOOKUP(B71,Serviços!$1:$1048576,4,FALSE)</f>
        <v>m</v>
      </c>
      <c r="E71" s="97">
        <v>270</v>
      </c>
      <c r="F71" s="413"/>
      <c r="G71" s="99">
        <f t="shared" si="21"/>
        <v>0</v>
      </c>
      <c r="H71" s="420" t="e">
        <f t="shared" si="22"/>
        <v>#DIV/0!</v>
      </c>
      <c r="I71" s="54"/>
    </row>
    <row r="72" spans="1:9" ht="22.5">
      <c r="A72" s="351" t="s">
        <v>14773</v>
      </c>
      <c r="B72" s="358" t="s">
        <v>4195</v>
      </c>
      <c r="C72" s="95" t="str">
        <f>VLOOKUP(B72,Serviços!$1:$1048576,3,FALSE)</f>
        <v>Cabo de cobre flexível de 16 mm², isolamento 0,6/1 kV - isolação HEPR 90°C - baixa emissão de fumaça e gases</v>
      </c>
      <c r="D72" s="96" t="str">
        <f>VLOOKUP(B72,Serviços!$1:$1048576,4,FALSE)</f>
        <v>m</v>
      </c>
      <c r="E72" s="97">
        <v>88</v>
      </c>
      <c r="F72" s="413"/>
      <c r="G72" s="99">
        <f t="shared" si="21"/>
        <v>0</v>
      </c>
      <c r="H72" s="420" t="e">
        <f t="shared" si="22"/>
        <v>#DIV/0!</v>
      </c>
      <c r="I72" s="54"/>
    </row>
    <row r="73" spans="1:9" ht="22.5">
      <c r="A73" s="351" t="s">
        <v>14774</v>
      </c>
      <c r="B73" s="362" t="s">
        <v>4197</v>
      </c>
      <c r="C73" s="95" t="str">
        <f>VLOOKUP(B73,Serviços!$1:$1048576,3,FALSE)</f>
        <v>Cabo de cobre flexível de 25 mm², isolamento 0,6/1 kV - isolação HEPR 90°C - baixa emissão de fumaça e gases</v>
      </c>
      <c r="D73" s="96" t="str">
        <f>VLOOKUP(B73,Serviços!$1:$1048576,4,FALSE)</f>
        <v>m</v>
      </c>
      <c r="E73" s="97">
        <v>44</v>
      </c>
      <c r="F73" s="413"/>
      <c r="G73" s="99">
        <f t="shared" si="21"/>
        <v>0</v>
      </c>
      <c r="H73" s="420" t="e">
        <f t="shared" si="22"/>
        <v>#DIV/0!</v>
      </c>
      <c r="I73" s="54"/>
    </row>
    <row r="74" spans="1:9" ht="22.5">
      <c r="A74" s="351" t="s">
        <v>14775</v>
      </c>
      <c r="B74" s="358" t="s">
        <v>4199</v>
      </c>
      <c r="C74" s="95" t="str">
        <f>VLOOKUP(B74,Serviços!$1:$1048576,3,FALSE)</f>
        <v>Cabo de cobre flexível de 35 mm², isolamento 0,6/1 kV - isolação HEPR 90°C - baixa emissão de fumaça e gases</v>
      </c>
      <c r="D74" s="96" t="str">
        <f>VLOOKUP(B74,Serviços!$1:$1048576,4,FALSE)</f>
        <v>m</v>
      </c>
      <c r="E74" s="97">
        <v>105</v>
      </c>
      <c r="F74" s="413"/>
      <c r="G74" s="99">
        <f t="shared" si="21"/>
        <v>0</v>
      </c>
      <c r="H74" s="420" t="e">
        <f t="shared" si="22"/>
        <v>#DIV/0!</v>
      </c>
      <c r="I74" s="54"/>
    </row>
    <row r="75" spans="1:9" ht="22.5">
      <c r="A75" s="351" t="s">
        <v>14776</v>
      </c>
      <c r="B75" s="358" t="s">
        <v>4201</v>
      </c>
      <c r="C75" s="95" t="str">
        <f>VLOOKUP(B75,Serviços!$1:$1048576,3,FALSE)</f>
        <v>Cabo de cobre flexível de 50 mm², isolamento 0,6/1 kV - isolação HEPR 90°C - baixa emissão de fumaça e gases</v>
      </c>
      <c r="D75" s="96" t="str">
        <f>VLOOKUP(B75,Serviços!$1:$1048576,4,FALSE)</f>
        <v>m</v>
      </c>
      <c r="E75" s="97">
        <v>132</v>
      </c>
      <c r="F75" s="413"/>
      <c r="G75" s="99">
        <f t="shared" si="21"/>
        <v>0</v>
      </c>
      <c r="H75" s="420" t="e">
        <f t="shared" si="22"/>
        <v>#DIV/0!</v>
      </c>
      <c r="I75" s="54"/>
    </row>
    <row r="76" spans="1:9" ht="22.5">
      <c r="A76" s="351" t="s">
        <v>14777</v>
      </c>
      <c r="B76" s="358" t="s">
        <v>4203</v>
      </c>
      <c r="C76" s="95" t="str">
        <f>VLOOKUP(B76,Serviços!$1:$1048576,3,FALSE)</f>
        <v>Cabo de cobre flexível de 70 mm², isolamento 0,6/1 kV - isolação HEPR 90°C - baixa emissão de fumaça e gases</v>
      </c>
      <c r="D76" s="96" t="str">
        <f>VLOOKUP(B76,Serviços!$1:$1048576,4,FALSE)</f>
        <v>m</v>
      </c>
      <c r="E76" s="97">
        <v>314</v>
      </c>
      <c r="F76" s="413"/>
      <c r="G76" s="99">
        <f t="shared" si="21"/>
        <v>0</v>
      </c>
      <c r="H76" s="420" t="e">
        <f t="shared" si="22"/>
        <v>#DIV/0!</v>
      </c>
      <c r="I76" s="54"/>
    </row>
    <row r="77" spans="1:9" ht="22.5">
      <c r="A77" s="351" t="s">
        <v>14778</v>
      </c>
      <c r="B77" s="362" t="s">
        <v>4205</v>
      </c>
      <c r="C77" s="95" t="str">
        <f>VLOOKUP(B77,Serviços!$1:$1048576,3,FALSE)</f>
        <v>Cabo de cobre flexível de 95 mm², isolamento 0,6/1 kV - isolação HEPR 90°C - baixa emissão de fumaça e gases</v>
      </c>
      <c r="D77" s="96" t="str">
        <f>VLOOKUP(B77,Serviços!$1:$1048576,4,FALSE)</f>
        <v>m</v>
      </c>
      <c r="E77" s="97">
        <v>110</v>
      </c>
      <c r="F77" s="413"/>
      <c r="G77" s="99">
        <f t="shared" si="21"/>
        <v>0</v>
      </c>
      <c r="H77" s="420" t="e">
        <f t="shared" si="22"/>
        <v>#DIV/0!</v>
      </c>
      <c r="I77" s="54"/>
    </row>
    <row r="78" spans="1:9" ht="26.25" customHeight="1">
      <c r="A78" s="351" t="s">
        <v>14779</v>
      </c>
      <c r="B78" s="358" t="s">
        <v>4211</v>
      </c>
      <c r="C78" s="95" t="str">
        <f>VLOOKUP(B78,Serviços!$1:$1048576,3,FALSE)</f>
        <v>Cabo de cobre flexível de 185 mm², isolamento 0,6/1 kV - isolação HEPR 90°C - baixa emissão de fumaça e gases</v>
      </c>
      <c r="D78" s="96" t="str">
        <f>VLOOKUP(B78,Serviços!$1:$1048576,4,FALSE)</f>
        <v>m</v>
      </c>
      <c r="E78" s="97">
        <v>1200</v>
      </c>
      <c r="F78" s="413"/>
      <c r="G78" s="99">
        <f t="shared" si="21"/>
        <v>0</v>
      </c>
      <c r="H78" s="420" t="e">
        <f t="shared" si="22"/>
        <v>#DIV/0!</v>
      </c>
      <c r="I78" s="54"/>
    </row>
    <row r="79" spans="1:9" ht="26.25" customHeight="1">
      <c r="A79" s="351" t="s">
        <v>14780</v>
      </c>
      <c r="B79" s="358" t="s">
        <v>4171</v>
      </c>
      <c r="C79" s="95" t="str">
        <f>VLOOKUP(B79,Serviços!$1:$1048576,3,FALSE)</f>
        <v>Cabo de cobre flexível de 3 x 1,5 mm², isolamento 500 V - isolação PP 70°C</v>
      </c>
      <c r="D79" s="96" t="str">
        <f>VLOOKUP(B79,Serviços!$1:$1048576,4,FALSE)</f>
        <v>m</v>
      </c>
      <c r="E79" s="97">
        <v>1000</v>
      </c>
      <c r="F79" s="413"/>
      <c r="G79" s="99">
        <f t="shared" ref="G79" si="25">ROUND(E79*F79,2)</f>
        <v>0</v>
      </c>
      <c r="H79" s="420" t="e">
        <f t="shared" si="22"/>
        <v>#DIV/0!</v>
      </c>
      <c r="I79" s="54"/>
    </row>
    <row r="80" spans="1:9" ht="24.75" customHeight="1">
      <c r="A80" s="351" t="s">
        <v>14781</v>
      </c>
      <c r="B80" s="358" t="s">
        <v>4173</v>
      </c>
      <c r="C80" s="95" t="str">
        <f>VLOOKUP(B80,Serviços!$1:$1048576,3,FALSE)</f>
        <v>Cabo de cobre flexível de 3 x 4 mm², isolamento 500 V - isolação PP 70°C</v>
      </c>
      <c r="D80" s="96" t="str">
        <f>VLOOKUP(B80,Serviços!$1:$1048576,4,FALSE)</f>
        <v>m</v>
      </c>
      <c r="E80" s="97">
        <v>1000</v>
      </c>
      <c r="F80" s="413"/>
      <c r="G80" s="99">
        <f t="shared" ref="G80" si="26">ROUND(E80*F80,2)</f>
        <v>0</v>
      </c>
      <c r="H80" s="420" t="e">
        <f t="shared" si="22"/>
        <v>#DIV/0!</v>
      </c>
      <c r="I80" s="54"/>
    </row>
    <row r="81" spans="1:9" ht="25.5" customHeight="1">
      <c r="A81" s="351" t="s">
        <v>14782</v>
      </c>
      <c r="B81" s="358" t="s">
        <v>4174</v>
      </c>
      <c r="C81" s="95" t="str">
        <f>VLOOKUP(B81,Serviços!$1:$1048576,3,FALSE)</f>
        <v>Cabo de cobre flexível de 3 x 6 mm², isolamento 500 V - isolação PP 70°C</v>
      </c>
      <c r="D81" s="96" t="str">
        <f>VLOOKUP(B81,Serviços!$1:$1048576,4,FALSE)</f>
        <v>m</v>
      </c>
      <c r="E81" s="97">
        <v>500</v>
      </c>
      <c r="F81" s="413"/>
      <c r="G81" s="99">
        <f t="shared" ref="G81" si="27">ROUND(E81*F81,2)</f>
        <v>0</v>
      </c>
      <c r="H81" s="420" t="e">
        <f t="shared" si="22"/>
        <v>#DIV/0!</v>
      </c>
      <c r="I81" s="54"/>
    </row>
    <row r="82" spans="1:9" ht="25.5" customHeight="1">
      <c r="A82" s="351" t="s">
        <v>14834</v>
      </c>
      <c r="B82" s="358" t="s">
        <v>3987</v>
      </c>
      <c r="C82" s="95" t="str">
        <f>VLOOKUP(B82,Serviços!$1:$1048576,3,FALSE)</f>
        <v>Cabo de cobre nu, têmpera mole, classe 2, de 35 mm²</v>
      </c>
      <c r="D82" s="96" t="str">
        <f>VLOOKUP(B82,Serviços!$1:$1048576,4,FALSE)</f>
        <v>m</v>
      </c>
      <c r="E82" s="97">
        <v>100</v>
      </c>
      <c r="F82" s="413"/>
      <c r="G82" s="99">
        <f t="shared" ref="G82" si="28">ROUND(E82*F82,2)</f>
        <v>0</v>
      </c>
      <c r="H82" s="420" t="e">
        <f t="shared" si="22"/>
        <v>#DIV/0!</v>
      </c>
      <c r="I82" s="54"/>
    </row>
    <row r="83" spans="1:9" ht="25.5" customHeight="1">
      <c r="A83" s="351" t="s">
        <v>14835</v>
      </c>
      <c r="B83" s="358" t="s">
        <v>4044</v>
      </c>
      <c r="C83" s="95" t="str">
        <f>VLOOKUP(B83,Serviços!$1:$1048576,3,FALSE)</f>
        <v>Terminal de pressão/compressão para cabo de 185 mm²</v>
      </c>
      <c r="D83" s="96" t="str">
        <f>VLOOKUP(B83,Serviços!$1:$1048576,4,FALSE)</f>
        <v>un</v>
      </c>
      <c r="E83" s="97">
        <v>20</v>
      </c>
      <c r="F83" s="413"/>
      <c r="G83" s="99">
        <f t="shared" ref="G83" si="29">ROUND(E83*F83,2)</f>
        <v>0</v>
      </c>
      <c r="H83" s="420" t="e">
        <f t="shared" si="22"/>
        <v>#DIV/0!</v>
      </c>
      <c r="I83" s="54"/>
    </row>
    <row r="84" spans="1:9" ht="25.5" customHeight="1">
      <c r="A84" s="351" t="s">
        <v>14836</v>
      </c>
      <c r="B84" s="358" t="s">
        <v>4038</v>
      </c>
      <c r="C84" s="95" t="str">
        <f>VLOOKUP(B84,Serviços!$1:$1048576,3,FALSE)</f>
        <v>Terminal de pressão/compressão para cabo de 95 mm²</v>
      </c>
      <c r="D84" s="96" t="str">
        <f>VLOOKUP(B84,Serviços!$1:$1048576,4,FALSE)</f>
        <v>un</v>
      </c>
      <c r="E84" s="97">
        <v>10</v>
      </c>
      <c r="F84" s="413"/>
      <c r="G84" s="99">
        <f t="shared" ref="G84" si="30">ROUND(E84*F84,2)</f>
        <v>0</v>
      </c>
      <c r="H84" s="420" t="e">
        <f t="shared" si="22"/>
        <v>#DIV/0!</v>
      </c>
      <c r="I84" s="54"/>
    </row>
    <row r="85" spans="1:9" ht="25.5" customHeight="1">
      <c r="A85" s="351" t="s">
        <v>14861</v>
      </c>
      <c r="B85" s="358" t="s">
        <v>4036</v>
      </c>
      <c r="C85" s="95" t="str">
        <f>VLOOKUP(B85,Serviços!$1:$1048576,3,FALSE)</f>
        <v>Terminal de pressão/compressão para cabo de 70 mm²</v>
      </c>
      <c r="D85" s="96" t="str">
        <f>VLOOKUP(B85,Serviços!$1:$1048576,4,FALSE)</f>
        <v>un</v>
      </c>
      <c r="E85" s="97">
        <v>10</v>
      </c>
      <c r="F85" s="413"/>
      <c r="G85" s="99">
        <f t="shared" ref="G85" si="31">ROUND(E85*F85,2)</f>
        <v>0</v>
      </c>
      <c r="H85" s="420" t="e">
        <f t="shared" si="22"/>
        <v>#DIV/0!</v>
      </c>
      <c r="I85" s="54"/>
    </row>
    <row r="86" spans="1:9" ht="25.5" customHeight="1">
      <c r="A86" s="351" t="s">
        <v>14862</v>
      </c>
      <c r="B86" s="358" t="s">
        <v>4034</v>
      </c>
      <c r="C86" s="95" t="str">
        <f>VLOOKUP(B86,Serviços!$1:$1048576,3,FALSE)</f>
        <v>Terminal de pressão/compressão para cabo de 50 mm²</v>
      </c>
      <c r="D86" s="96" t="str">
        <f>VLOOKUP(B86,Serviços!$1:$1048576,4,FALSE)</f>
        <v>un</v>
      </c>
      <c r="E86" s="97">
        <v>10</v>
      </c>
      <c r="F86" s="413"/>
      <c r="G86" s="99">
        <f t="shared" ref="G86" si="32">ROUND(E86*F86,2)</f>
        <v>0</v>
      </c>
      <c r="H86" s="420" t="e">
        <f t="shared" si="22"/>
        <v>#DIV/0!</v>
      </c>
      <c r="I86" s="54"/>
    </row>
    <row r="87" spans="1:9" ht="25.5" customHeight="1">
      <c r="A87" s="351" t="s">
        <v>14863</v>
      </c>
      <c r="B87" s="358" t="s">
        <v>4032</v>
      </c>
      <c r="C87" s="95" t="str">
        <f>VLOOKUP(B87,Serviços!$1:$1048576,3,FALSE)</f>
        <v>Terminal de pressão/compressão para cabo de 35 mm²</v>
      </c>
      <c r="D87" s="96" t="str">
        <f>VLOOKUP(B87,Serviços!$1:$1048576,4,FALSE)</f>
        <v>un</v>
      </c>
      <c r="E87" s="97">
        <v>10</v>
      </c>
      <c r="F87" s="413"/>
      <c r="G87" s="99">
        <f t="shared" ref="G87" si="33">ROUND(E87*F87,2)</f>
        <v>0</v>
      </c>
      <c r="H87" s="420" t="e">
        <f t="shared" si="22"/>
        <v>#DIV/0!</v>
      </c>
      <c r="I87" s="54"/>
    </row>
    <row r="88" spans="1:9" ht="25.5" customHeight="1">
      <c r="A88" s="351" t="s">
        <v>14864</v>
      </c>
      <c r="B88" s="358" t="s">
        <v>4030</v>
      </c>
      <c r="C88" s="95" t="str">
        <f>VLOOKUP(B88,Serviços!$1:$1048576,3,FALSE)</f>
        <v>Terminal de pressão/compressão para cabo de 25 mm²</v>
      </c>
      <c r="D88" s="96" t="str">
        <f>VLOOKUP(B88,Serviços!$1:$1048576,4,FALSE)</f>
        <v>un</v>
      </c>
      <c r="E88" s="97">
        <v>10</v>
      </c>
      <c r="F88" s="413"/>
      <c r="G88" s="99">
        <f t="shared" ref="G88" si="34">ROUND(E88*F88,2)</f>
        <v>0</v>
      </c>
      <c r="H88" s="420" t="e">
        <f t="shared" si="22"/>
        <v>#DIV/0!</v>
      </c>
      <c r="I88" s="54"/>
    </row>
    <row r="89" spans="1:9" ht="25.5" customHeight="1">
      <c r="A89" s="351" t="s">
        <v>14865</v>
      </c>
      <c r="B89" s="358" t="s">
        <v>4028</v>
      </c>
      <c r="C89" s="95" t="str">
        <f>VLOOKUP(B89,Serviços!$1:$1048576,3,FALSE)</f>
        <v>Terminal de pressão/compressão para cabo de 16 mm²</v>
      </c>
      <c r="D89" s="96" t="str">
        <f>VLOOKUP(B89,Serviços!$1:$1048576,4,FALSE)</f>
        <v>un</v>
      </c>
      <c r="E89" s="97">
        <v>10</v>
      </c>
      <c r="F89" s="413"/>
      <c r="G89" s="99">
        <f t="shared" ref="G89" si="35">ROUND(E89*F89,2)</f>
        <v>0</v>
      </c>
      <c r="H89" s="420" t="e">
        <f t="shared" si="22"/>
        <v>#DIV/0!</v>
      </c>
      <c r="I89" s="54"/>
    </row>
    <row r="90" spans="1:9" ht="22.5">
      <c r="A90" s="351" t="s">
        <v>14866</v>
      </c>
      <c r="B90" s="303" t="s">
        <v>3866</v>
      </c>
      <c r="C90" s="82" t="str">
        <f>VLOOKUP(B90,Serviços!$1:$1048576,3,FALSE)</f>
        <v>Eletrocalha perfurada galvanizada a fogo, 100 x 50 mm, com acessórios</v>
      </c>
      <c r="D90" s="83" t="str">
        <f>VLOOKUP(B90,Serviços!$1:$1048576,4,FALSE)</f>
        <v>m</v>
      </c>
      <c r="E90" s="84">
        <v>480</v>
      </c>
      <c r="F90" s="411"/>
      <c r="G90" s="93">
        <f t="shared" si="21"/>
        <v>0</v>
      </c>
      <c r="H90" s="420" t="e">
        <f t="shared" si="22"/>
        <v>#DIV/0!</v>
      </c>
      <c r="I90" s="54"/>
    </row>
    <row r="91" spans="1:9" ht="21" customHeight="1">
      <c r="A91" s="351" t="s">
        <v>14867</v>
      </c>
      <c r="B91" s="303" t="s">
        <v>3862</v>
      </c>
      <c r="C91" s="82" t="str">
        <f>VLOOKUP(B91,Serviços!$1:$1048576,3,FALSE)</f>
        <v>Eletrocalha lisa galvanizada a fogo, 400 x 100 mm, com acessórios</v>
      </c>
      <c r="D91" s="83" t="str">
        <f>VLOOKUP(B91,Serviços!$1:$1048576,4,FALSE)</f>
        <v>m</v>
      </c>
      <c r="E91" s="84">
        <v>50</v>
      </c>
      <c r="F91" s="411"/>
      <c r="G91" s="93">
        <f t="shared" ref="G91" si="36">ROUND(E91*F91,2)</f>
        <v>0</v>
      </c>
      <c r="H91" s="420" t="e">
        <f t="shared" si="22"/>
        <v>#DIV/0!</v>
      </c>
      <c r="I91" s="54"/>
    </row>
    <row r="92" spans="1:9" ht="21" customHeight="1">
      <c r="A92" s="351" t="s">
        <v>14868</v>
      </c>
      <c r="B92" s="303" t="s">
        <v>3676</v>
      </c>
      <c r="C92" s="82" t="str">
        <f>VLOOKUP(B92,Serviços!$1:$1048576,3,FALSE)</f>
        <v>Eletroduto galvanizado, pesado de 3/4´ - com acessórios</v>
      </c>
      <c r="D92" s="83" t="str">
        <f>VLOOKUP(B92,Serviços!$1:$1048576,4,FALSE)</f>
        <v>m</v>
      </c>
      <c r="E92" s="84">
        <v>500</v>
      </c>
      <c r="F92" s="411"/>
      <c r="G92" s="93">
        <f t="shared" ref="G92" si="37">ROUND(E92*F92,2)</f>
        <v>0</v>
      </c>
      <c r="H92" s="420" t="e">
        <f t="shared" si="22"/>
        <v>#DIV/0!</v>
      </c>
      <c r="I92" s="54"/>
    </row>
    <row r="93" spans="1:9" ht="22.5">
      <c r="A93" s="351" t="s">
        <v>14869</v>
      </c>
      <c r="B93" s="304" t="s">
        <v>3830</v>
      </c>
      <c r="C93" s="82" t="str">
        <f>VLOOKUP(B93,Serviços!$1:$1048576,3,FALSE)</f>
        <v>Eletroduto de PVC corrugado flexível leve, diâmetro externo de 20 mm</v>
      </c>
      <c r="D93" s="83" t="str">
        <f>VLOOKUP(B93,Serviços!$1:$1048576,4,FALSE)</f>
        <v>m</v>
      </c>
      <c r="E93" s="84">
        <v>480</v>
      </c>
      <c r="F93" s="411"/>
      <c r="G93" s="93">
        <f t="shared" si="21"/>
        <v>0</v>
      </c>
      <c r="H93" s="420" t="e">
        <f t="shared" si="22"/>
        <v>#DIV/0!</v>
      </c>
      <c r="I93" s="54"/>
    </row>
    <row r="94" spans="1:9" ht="22.5">
      <c r="A94" s="351" t="s">
        <v>14870</v>
      </c>
      <c r="B94" s="304" t="s">
        <v>3246</v>
      </c>
      <c r="C94" s="82" t="str">
        <f>VLOOKUP(B94,Serviços!$1:$1048576,3,FALSE)</f>
        <v>Transformador de potência trifásico de 1000 kVA, classe 15 kV, a seco com cabine</v>
      </c>
      <c r="D94" s="83" t="str">
        <f>VLOOKUP(B94,Serviços!$1:$1048576,4,FALSE)</f>
        <v>un</v>
      </c>
      <c r="E94" s="84">
        <v>1</v>
      </c>
      <c r="F94" s="411"/>
      <c r="G94" s="93">
        <f t="shared" si="21"/>
        <v>0</v>
      </c>
      <c r="H94" s="420" t="e">
        <f t="shared" si="22"/>
        <v>#DIV/0!</v>
      </c>
      <c r="I94" s="54"/>
    </row>
    <row r="95" spans="1:9" ht="22.5">
      <c r="A95" s="351" t="s">
        <v>14871</v>
      </c>
      <c r="B95" s="105" t="s">
        <v>3544</v>
      </c>
      <c r="C95" s="82" t="str">
        <f>VLOOKUP(B95,Serviços!$1:$1048576,3,FALSE)</f>
        <v>Chave seccionadora tripolar sob carga para 400 A - 15 kV - com prolongador</v>
      </c>
      <c r="D95" s="83" t="str">
        <f>VLOOKUP(B95,Serviços!$1:$1048576,4,FALSE)</f>
        <v>un</v>
      </c>
      <c r="E95" s="84">
        <v>2</v>
      </c>
      <c r="F95" s="411"/>
      <c r="G95" s="86">
        <f t="shared" si="21"/>
        <v>0</v>
      </c>
      <c r="H95" s="420" t="e">
        <f t="shared" si="22"/>
        <v>#DIV/0!</v>
      </c>
      <c r="I95" s="54"/>
    </row>
    <row r="96" spans="1:9" ht="22.5">
      <c r="A96" s="351" t="s">
        <v>14872</v>
      </c>
      <c r="B96" s="303" t="s">
        <v>3458</v>
      </c>
      <c r="C96" s="82" t="str">
        <f>VLOOKUP(B96,Serviços!$1:$1048576,3,FALSE)</f>
        <v>Disjuntor série universal, em caixa moldada, térmico fixo e magnético ajustável, tripolar 600 V, corrente de 500 A até 630 A</v>
      </c>
      <c r="D96" s="83" t="str">
        <f>VLOOKUP(B96,Serviços!$1:$1048576,4,FALSE)</f>
        <v>un</v>
      </c>
      <c r="E96" s="84">
        <v>1</v>
      </c>
      <c r="F96" s="411"/>
      <c r="G96" s="93">
        <f t="shared" si="21"/>
        <v>0</v>
      </c>
      <c r="H96" s="420" t="e">
        <f t="shared" si="22"/>
        <v>#DIV/0!</v>
      </c>
      <c r="I96" s="54"/>
    </row>
    <row r="97" spans="1:9" ht="18.75" customHeight="1">
      <c r="A97" s="351" t="s">
        <v>14873</v>
      </c>
      <c r="B97" s="303" t="s">
        <v>4308</v>
      </c>
      <c r="C97" s="82" t="str">
        <f>VLOOKUP(B97,Serviços!$1:$1048576,3,FALSE)</f>
        <v>Interruptor com 1 tecla simples e placa</v>
      </c>
      <c r="D97" s="83" t="str">
        <f>VLOOKUP(B97,Serviços!$1:$1048576,4,FALSE)</f>
        <v>cj</v>
      </c>
      <c r="E97" s="84">
        <v>1</v>
      </c>
      <c r="F97" s="411"/>
      <c r="G97" s="93">
        <f t="shared" ref="G97" si="38">ROUND(E97*F97,2)</f>
        <v>0</v>
      </c>
      <c r="H97" s="420" t="e">
        <f t="shared" si="22"/>
        <v>#DIV/0!</v>
      </c>
      <c r="I97" s="54"/>
    </row>
    <row r="98" spans="1:9" ht="33.75">
      <c r="A98" s="351" t="s">
        <v>14874</v>
      </c>
      <c r="B98" s="303" t="s">
        <v>4632</v>
      </c>
      <c r="C98" s="82" t="str">
        <f>VLOOKUP(B98,Serviços!$1:$1048576,3,FALSE)</f>
        <v>Luminária retangular de embutir tipo calha aberta com refletor assimétrico em alumínio de alto brilho para 2 lâmpadas fluorescentes tubulares de 28/54W</v>
      </c>
      <c r="D98" s="83" t="str">
        <f>VLOOKUP(B98,Serviços!$1:$1048576,4,FALSE)</f>
        <v>un</v>
      </c>
      <c r="E98" s="84">
        <v>4</v>
      </c>
      <c r="F98" s="411"/>
      <c r="G98" s="93">
        <f t="shared" ref="G98:G99" si="39">ROUND(E98*F98,2)</f>
        <v>0</v>
      </c>
      <c r="H98" s="420" t="e">
        <f t="shared" si="22"/>
        <v>#DIV/0!</v>
      </c>
      <c r="I98" s="54"/>
    </row>
    <row r="99" spans="1:9" ht="22.5">
      <c r="A99" s="351" t="s">
        <v>14875</v>
      </c>
      <c r="B99" s="303" t="s">
        <v>13750</v>
      </c>
      <c r="C99" s="82" t="str">
        <f>VLOOKUP(B99,Serviços!$1:$1048576,3,FALSE)</f>
        <v>Lâmpada LED tubular T8 com base G13, de 900 até 1050 Im - 9 a 10W</v>
      </c>
      <c r="D99" s="83" t="str">
        <f>VLOOKUP(B99,Serviços!$1:$1048576,4,FALSE)</f>
        <v>un</v>
      </c>
      <c r="E99" s="84">
        <f>E98*2</f>
        <v>8</v>
      </c>
      <c r="F99" s="411"/>
      <c r="G99" s="93">
        <f t="shared" si="39"/>
        <v>0</v>
      </c>
      <c r="H99" s="420" t="e">
        <f t="shared" si="22"/>
        <v>#DIV/0!</v>
      </c>
      <c r="I99" s="54"/>
    </row>
    <row r="100" spans="1:9" ht="19.5" customHeight="1">
      <c r="A100" s="351" t="s">
        <v>14876</v>
      </c>
      <c r="B100" s="303" t="s">
        <v>3280</v>
      </c>
      <c r="C100" s="82" t="str">
        <f>VLOOKUP(B100,Serviços!$1:$1048576,3,FALSE)</f>
        <v>Vergalhão de cobre eletrolítico, diâmetro de 3/8´</v>
      </c>
      <c r="D100" s="83" t="str">
        <f>VLOOKUP(B100,Serviços!$1:$1048576,4,FALSE)</f>
        <v>m</v>
      </c>
      <c r="E100" s="84">
        <v>50</v>
      </c>
      <c r="F100" s="411"/>
      <c r="G100" s="93">
        <f t="shared" ref="G100" si="40">ROUND(E100*F100,2)</f>
        <v>0</v>
      </c>
      <c r="H100" s="420" t="e">
        <f t="shared" si="22"/>
        <v>#DIV/0!</v>
      </c>
      <c r="I100" s="54"/>
    </row>
    <row r="101" spans="1:9" ht="20.25" customHeight="1">
      <c r="A101" s="351" t="s">
        <v>14877</v>
      </c>
      <c r="B101" s="303" t="s">
        <v>3282</v>
      </c>
      <c r="C101" s="82" t="str">
        <f>VLOOKUP(B101,Serviços!$1:$1048576,3,FALSE)</f>
        <v>União angular para vergalhão, diâmetro de 3/8´</v>
      </c>
      <c r="D101" s="83" t="str">
        <f>VLOOKUP(B101,Serviços!$1:$1048576,4,FALSE)</f>
        <v>un</v>
      </c>
      <c r="E101" s="84">
        <v>10</v>
      </c>
      <c r="F101" s="411"/>
      <c r="G101" s="93">
        <f t="shared" ref="G101" si="41">ROUND(E101*F101,2)</f>
        <v>0</v>
      </c>
      <c r="H101" s="420" t="e">
        <f t="shared" si="22"/>
        <v>#DIV/0!</v>
      </c>
      <c r="I101" s="54"/>
    </row>
    <row r="102" spans="1:9" ht="18" customHeight="1">
      <c r="A102" s="351" t="s">
        <v>14878</v>
      </c>
      <c r="B102" s="303" t="s">
        <v>3286</v>
      </c>
      <c r="C102" s="82" t="str">
        <f>VLOOKUP(B102,Serviços!$1:$1048576,3,FALSE)</f>
        <v>Terminal para vergalhão, diâmetro de 3/8´</v>
      </c>
      <c r="D102" s="83" t="str">
        <f>VLOOKUP(B102,Serviços!$1:$1048576,4,FALSE)</f>
        <v>un</v>
      </c>
      <c r="E102" s="84">
        <v>10</v>
      </c>
      <c r="F102" s="411"/>
      <c r="G102" s="93">
        <f t="shared" ref="G102" si="42">ROUND(E102*F102,2)</f>
        <v>0</v>
      </c>
      <c r="H102" s="420" t="e">
        <f t="shared" si="22"/>
        <v>#DIV/0!</v>
      </c>
      <c r="I102" s="54"/>
    </row>
    <row r="103" spans="1:9" ht="20.25" customHeight="1">
      <c r="A103" s="351" t="s">
        <v>14879</v>
      </c>
      <c r="B103" s="303" t="s">
        <v>4741</v>
      </c>
      <c r="C103" s="82" t="str">
        <f>VLOOKUP(B103,Serviços!$1:$1048576,3,FALSE)</f>
        <v>Haste de aterramento de 5/8'' x 2,4 m</v>
      </c>
      <c r="D103" s="83" t="str">
        <f>VLOOKUP(B103,Serviços!$1:$1048576,4,FALSE)</f>
        <v>un</v>
      </c>
      <c r="E103" s="84">
        <v>8</v>
      </c>
      <c r="F103" s="411"/>
      <c r="G103" s="93">
        <f t="shared" ref="G103" si="43">ROUND(E103*F103,2)</f>
        <v>0</v>
      </c>
      <c r="H103" s="420" t="e">
        <f t="shared" si="22"/>
        <v>#DIV/0!</v>
      </c>
      <c r="I103" s="54"/>
    </row>
    <row r="104" spans="1:9" ht="20.25" customHeight="1">
      <c r="A104" s="351" t="s">
        <v>14880</v>
      </c>
      <c r="B104" s="303" t="s">
        <v>4734</v>
      </c>
      <c r="C104" s="82" t="str">
        <f>VLOOKUP(B104,Serviços!$1:$1048576,3,FALSE)</f>
        <v>Conector olhal cabo/haste de 5/8´</v>
      </c>
      <c r="D104" s="83" t="str">
        <f>VLOOKUP(B104,Serviços!$1:$1048576,4,FALSE)</f>
        <v>un</v>
      </c>
      <c r="E104" s="84">
        <v>10</v>
      </c>
      <c r="F104" s="411"/>
      <c r="G104" s="93">
        <f t="shared" ref="G104" si="44">ROUND(E104*F104,2)</f>
        <v>0</v>
      </c>
      <c r="H104" s="420" t="e">
        <f t="shared" si="22"/>
        <v>#DIV/0!</v>
      </c>
      <c r="I104" s="54"/>
    </row>
    <row r="105" spans="1:9" ht="22.5" customHeight="1">
      <c r="A105" s="351" t="s">
        <v>14881</v>
      </c>
      <c r="B105" s="303" t="s">
        <v>3630</v>
      </c>
      <c r="C105" s="82" t="str">
        <f>VLOOKUP(B105,Serviços!$1:$1048576,3,FALSE)</f>
        <v>Supressor de surto monofásico, Fase-Terra, In 4 a 11 kA, Imax. de surto de 12 até 15 kA</v>
      </c>
      <c r="D105" s="83" t="str">
        <f>VLOOKUP(B105,Serviços!$1:$1048576,4,FALSE)</f>
        <v>un</v>
      </c>
      <c r="E105" s="97">
        <v>25</v>
      </c>
      <c r="F105" s="411"/>
      <c r="G105" s="93">
        <f t="shared" ref="G105" si="45">ROUND(E105*F105,2)</f>
        <v>0</v>
      </c>
      <c r="H105" s="420" t="e">
        <f t="shared" si="22"/>
        <v>#DIV/0!</v>
      </c>
      <c r="I105" s="54"/>
    </row>
    <row r="106" spans="1:9" ht="24" customHeight="1">
      <c r="A106" s="351" t="s">
        <v>14997</v>
      </c>
      <c r="B106" s="105" t="s">
        <v>3616</v>
      </c>
      <c r="C106" s="82" t="str">
        <f>VLOOKUP(B106,Serviços!$1:$1048576,3,FALSE)</f>
        <v>Inversor de frequência para variação de velocidade em motores, potência de 0,25 a 20 cv</v>
      </c>
      <c r="D106" s="83" t="str">
        <f>VLOOKUP(B106,Serviços!$1:$1048576,4,FALSE)</f>
        <v>un</v>
      </c>
      <c r="E106" s="102">
        <v>16</v>
      </c>
      <c r="F106" s="411"/>
      <c r="G106" s="93">
        <f t="shared" ref="G106" si="46">ROUND(E106*F106,2)</f>
        <v>0</v>
      </c>
      <c r="H106" s="420" t="e">
        <f t="shared" si="22"/>
        <v>#DIV/0!</v>
      </c>
      <c r="I106" s="54"/>
    </row>
    <row r="107" spans="1:9">
      <c r="A107" s="351"/>
      <c r="B107" s="105"/>
      <c r="C107" s="82"/>
      <c r="D107" s="83"/>
      <c r="E107" s="102"/>
      <c r="F107" s="411"/>
      <c r="G107" s="93"/>
      <c r="H107" s="87"/>
      <c r="I107" s="54"/>
    </row>
    <row r="108" spans="1:9">
      <c r="A108" s="353" t="s">
        <v>7201</v>
      </c>
      <c r="B108" s="114"/>
      <c r="C108" s="75" t="s">
        <v>14760</v>
      </c>
      <c r="D108" s="91"/>
      <c r="E108" s="115"/>
      <c r="F108" s="412"/>
      <c r="G108" s="78">
        <f>SUM(G109:G111)</f>
        <v>0</v>
      </c>
      <c r="H108" s="79" t="e">
        <f>G108/$G$213</f>
        <v>#DIV/0!</v>
      </c>
      <c r="I108" s="54"/>
    </row>
    <row r="109" spans="1:9">
      <c r="A109" s="351" t="s">
        <v>7203</v>
      </c>
      <c r="B109" s="105" t="s">
        <v>6975</v>
      </c>
      <c r="C109" s="82" t="str">
        <f>VLOOKUP(B109,Serviços!$1:$1048576,3,FALSE)</f>
        <v>Placa de identificação em acrílico com texto em vinil</v>
      </c>
      <c r="D109" s="83" t="str">
        <f>VLOOKUP(B109,Serviços!$1:$1048576,4,FALSE)</f>
        <v>m²</v>
      </c>
      <c r="E109" s="84">
        <v>4</v>
      </c>
      <c r="F109" s="411"/>
      <c r="G109" s="86">
        <f t="shared" ref="G109" si="47">ROUND(E109*F109,2)</f>
        <v>0</v>
      </c>
      <c r="H109" s="420" t="e">
        <f>G109/$G$108</f>
        <v>#DIV/0!</v>
      </c>
      <c r="I109" s="54"/>
    </row>
    <row r="110" spans="1:9">
      <c r="A110" s="351" t="s">
        <v>14994</v>
      </c>
      <c r="B110" s="105" t="s">
        <v>275</v>
      </c>
      <c r="C110" s="82" t="str">
        <f>VLOOKUP(B110,Serviços!$1:$1048576,3,FALSE)</f>
        <v>Placa de identificação para obra</v>
      </c>
      <c r="D110" s="83" t="str">
        <f>VLOOKUP(B110,Serviços!$1:$1048576,4,FALSE)</f>
        <v>m²</v>
      </c>
      <c r="E110" s="84">
        <v>6</v>
      </c>
      <c r="F110" s="411"/>
      <c r="G110" s="86">
        <f t="shared" ref="G110" si="48">ROUND(E110*F110,2)</f>
        <v>0</v>
      </c>
      <c r="H110" s="420" t="e">
        <f>G110/$G$108</f>
        <v>#DIV/0!</v>
      </c>
      <c r="I110" s="54"/>
    </row>
    <row r="111" spans="1:9">
      <c r="A111" s="354"/>
      <c r="B111" s="117"/>
      <c r="C111" s="82"/>
      <c r="D111" s="90"/>
      <c r="E111" s="118"/>
      <c r="F111" s="373"/>
      <c r="G111" s="86"/>
      <c r="H111" s="87"/>
      <c r="I111" s="54"/>
    </row>
    <row r="112" spans="1:9" ht="22.5">
      <c r="A112" s="349" t="s">
        <v>7204</v>
      </c>
      <c r="B112" s="74"/>
      <c r="C112" s="75" t="s">
        <v>14811</v>
      </c>
      <c r="D112" s="91"/>
      <c r="E112" s="77"/>
      <c r="F112" s="412"/>
      <c r="G112" s="78">
        <f>SUM(G114:G134)</f>
        <v>0</v>
      </c>
      <c r="H112" s="79" t="e">
        <f>G112/$G$213</f>
        <v>#DIV/0!</v>
      </c>
      <c r="I112" s="54"/>
    </row>
    <row r="113" spans="1:9">
      <c r="A113" s="351" t="s">
        <v>13533</v>
      </c>
      <c r="B113" s="116" t="s">
        <v>1080</v>
      </c>
      <c r="C113" s="82" t="str">
        <f>VLOOKUP(B113,Serviços!$1:$1048576,3,FALSE)</f>
        <v>Lona plástica</v>
      </c>
      <c r="D113" s="83" t="str">
        <f>VLOOKUP(B113,Serviços!$1:$1048576,4,FALSE)</f>
        <v>m²</v>
      </c>
      <c r="E113" s="84">
        <v>25</v>
      </c>
      <c r="F113" s="411"/>
      <c r="G113" s="86">
        <f t="shared" ref="G113" si="49">ROUND(E113*F113,2)</f>
        <v>0</v>
      </c>
      <c r="H113" s="420" t="e">
        <f>G113/$G$112</f>
        <v>#DIV/0!</v>
      </c>
      <c r="I113" s="54" t="s">
        <v>14824</v>
      </c>
    </row>
    <row r="114" spans="1:9">
      <c r="A114" s="351" t="s">
        <v>14783</v>
      </c>
      <c r="B114" s="116" t="s">
        <v>1268</v>
      </c>
      <c r="C114" s="82" t="str">
        <f>VLOOKUP(B114,Serviços!$1:$1048576,3,FALSE)</f>
        <v>Alvenaria de elevação de 1 1/2 tijolo maciço comum</v>
      </c>
      <c r="D114" s="83" t="str">
        <f>VLOOKUP(B114,Serviços!$1:$1048576,4,FALSE)</f>
        <v>m²</v>
      </c>
      <c r="E114" s="84">
        <v>8</v>
      </c>
      <c r="F114" s="411"/>
      <c r="G114" s="86">
        <f t="shared" ref="G114" si="50">ROUND(E114*F114,2)</f>
        <v>0</v>
      </c>
      <c r="H114" s="420" t="e">
        <f t="shared" ref="H114:H133" si="51">G114/$G$112</f>
        <v>#DIV/0!</v>
      </c>
      <c r="I114" s="54" t="s">
        <v>14812</v>
      </c>
    </row>
    <row r="115" spans="1:9">
      <c r="A115" s="351" t="s">
        <v>14784</v>
      </c>
      <c r="B115" s="116" t="s">
        <v>963</v>
      </c>
      <c r="C115" s="82" t="str">
        <f>VLOOKUP(B115,Serviços!$1:$1048576,3,FALSE)</f>
        <v>Forma em madeira comum para fundação</v>
      </c>
      <c r="D115" s="83" t="str">
        <f>VLOOKUP(B115,Serviços!$1:$1048576,4,FALSE)</f>
        <v>m²</v>
      </c>
      <c r="E115" s="84">
        <f>20*0.25</f>
        <v>5</v>
      </c>
      <c r="F115" s="411"/>
      <c r="G115" s="86">
        <f>ROUND(E115*F115,2)</f>
        <v>0</v>
      </c>
      <c r="H115" s="420" t="e">
        <f t="shared" si="51"/>
        <v>#DIV/0!</v>
      </c>
      <c r="I115" s="54" t="s">
        <v>14813</v>
      </c>
    </row>
    <row r="116" spans="1:9">
      <c r="A116" s="351" t="s">
        <v>14785</v>
      </c>
      <c r="B116" s="116" t="s">
        <v>965</v>
      </c>
      <c r="C116" s="82" t="str">
        <f>VLOOKUP(B116,Serviços!$1:$1048576,3,FALSE)</f>
        <v>Forma em madeira comum para estrutura</v>
      </c>
      <c r="D116" s="83" t="str">
        <f>VLOOKUP(B116,Serviços!$1:$1048576,4,FALSE)</f>
        <v>m²</v>
      </c>
      <c r="E116" s="84">
        <f>21.6+30.25</f>
        <v>51.85</v>
      </c>
      <c r="F116" s="411"/>
      <c r="G116" s="86">
        <f>ROUND(E116*F116,2)</f>
        <v>0</v>
      </c>
      <c r="H116" s="420" t="e">
        <f t="shared" si="51"/>
        <v>#DIV/0!</v>
      </c>
      <c r="I116" s="54" t="s">
        <v>14815</v>
      </c>
    </row>
    <row r="117" spans="1:9">
      <c r="A117" s="351" t="s">
        <v>14786</v>
      </c>
      <c r="B117" s="116" t="s">
        <v>1021</v>
      </c>
      <c r="C117" s="82" t="str">
        <f>VLOOKUP(B117,Serviços!$1:$1048576,3,FALSE)</f>
        <v>Concreto usinado, fck = 25 MPa</v>
      </c>
      <c r="D117" s="83" t="str">
        <f>VLOOKUP(B117,Serviços!$1:$1048576,4,FALSE)</f>
        <v>m³</v>
      </c>
      <c r="E117" s="84">
        <f>(25*0.25)+((0.4*0.2*3)*6)+(E121*0.05)+1.08+1</f>
        <v>11.282500000000001</v>
      </c>
      <c r="F117" s="411"/>
      <c r="G117" s="86">
        <f>ROUND(E117*F117,2)</f>
        <v>0</v>
      </c>
      <c r="H117" s="420" t="e">
        <f t="shared" si="51"/>
        <v>#DIV/0!</v>
      </c>
      <c r="I117" s="54" t="s">
        <v>14845</v>
      </c>
    </row>
    <row r="118" spans="1:9">
      <c r="A118" s="351" t="s">
        <v>14787</v>
      </c>
      <c r="B118" s="116" t="s">
        <v>1067</v>
      </c>
      <c r="C118" s="82" t="str">
        <f>VLOOKUP(B118,Serviços!$1:$1048576,3,FALSE)</f>
        <v>Lançamento e adensamento de concreto ou massa em fundação</v>
      </c>
      <c r="D118" s="83" t="str">
        <f>VLOOKUP(B118,Serviços!$1:$1048576,4,FALSE)</f>
        <v>m³</v>
      </c>
      <c r="E118" s="84">
        <f>E117</f>
        <v>11.282500000000001</v>
      </c>
      <c r="F118" s="411"/>
      <c r="G118" s="86">
        <f t="shared" ref="G118:G120" si="52">ROUND(E118*F118,2)</f>
        <v>0</v>
      </c>
      <c r="H118" s="420" t="e">
        <f t="shared" si="51"/>
        <v>#DIV/0!</v>
      </c>
      <c r="I118" s="54"/>
    </row>
    <row r="119" spans="1:9">
      <c r="A119" s="351" t="s">
        <v>14788</v>
      </c>
      <c r="B119" s="116" t="s">
        <v>1008</v>
      </c>
      <c r="C119" s="82" t="str">
        <f>VLOOKUP(B119,Serviços!$1:$1048576,3,FALSE)</f>
        <v>Armadura em barra de aço CA-25 fyk = 250 MPa</v>
      </c>
      <c r="D119" s="83" t="str">
        <f>VLOOKUP(B119,Serviços!$1:$1048576,4,FALSE)</f>
        <v>kg</v>
      </c>
      <c r="E119" s="84">
        <f>E117*90</f>
        <v>1015.4250000000001</v>
      </c>
      <c r="F119" s="411"/>
      <c r="G119" s="86">
        <f t="shared" si="52"/>
        <v>0</v>
      </c>
      <c r="H119" s="420" t="e">
        <f t="shared" si="51"/>
        <v>#DIV/0!</v>
      </c>
      <c r="I119" s="54"/>
    </row>
    <row r="120" spans="1:9">
      <c r="A120" s="351" t="s">
        <v>14789</v>
      </c>
      <c r="B120" s="116" t="s">
        <v>1294</v>
      </c>
      <c r="C120" s="82" t="str">
        <f>VLOOKUP(B120,Serviços!$1:$1048576,3,FALSE)</f>
        <v>Alvenaria de bloco cerâmico estrutural, uso revestido, de 19 cm</v>
      </c>
      <c r="D120" s="83" t="str">
        <f>VLOOKUP(B120,Serviços!$1:$1048576,4,FALSE)</f>
        <v>m²</v>
      </c>
      <c r="E120" s="84">
        <f>63</f>
        <v>63</v>
      </c>
      <c r="F120" s="411"/>
      <c r="G120" s="86">
        <f t="shared" si="52"/>
        <v>0</v>
      </c>
      <c r="H120" s="420" t="e">
        <f t="shared" si="51"/>
        <v>#DIV/0!</v>
      </c>
      <c r="I120" s="54" t="s">
        <v>14814</v>
      </c>
    </row>
    <row r="121" spans="1:9" ht="22.5">
      <c r="A121" s="351" t="s">
        <v>14790</v>
      </c>
      <c r="B121" s="116" t="s">
        <v>14169</v>
      </c>
      <c r="C121" s="82" t="str">
        <f>VLOOKUP(B121,Serviços!$1:$1048576,3,FALSE)</f>
        <v>Laje pré-fabricada mista vigota treliçada/lajota cerâmica - LT 16 (12+4) e capa com concreto de 25 MPa</v>
      </c>
      <c r="D121" s="83" t="str">
        <f>VLOOKUP(B121,Serviços!$1:$1048576,4,FALSE)</f>
        <v>m²</v>
      </c>
      <c r="E121" s="84">
        <v>30.25</v>
      </c>
      <c r="F121" s="411"/>
      <c r="G121" s="86">
        <f t="shared" ref="G121:G126" si="53">ROUND(E121*F121,2)</f>
        <v>0</v>
      </c>
      <c r="H121" s="420" t="e">
        <f t="shared" si="51"/>
        <v>#DIV/0!</v>
      </c>
      <c r="I121" s="54"/>
    </row>
    <row r="122" spans="1:9" ht="22.5">
      <c r="A122" s="351" t="s">
        <v>14791</v>
      </c>
      <c r="B122" s="116" t="s">
        <v>2851</v>
      </c>
      <c r="C122" s="82" t="str">
        <f>VLOOKUP(B122,Serviços!$1:$1048576,3,FALSE)</f>
        <v>Impermeabilização em manta asfáltica com armadura, tipo III-B, espessura de 4 mm</v>
      </c>
      <c r="D122" s="83" t="str">
        <f>VLOOKUP(B122,Serviços!$1:$1048576,4,FALSE)</f>
        <v>m²</v>
      </c>
      <c r="E122" s="84">
        <f>E121+8</f>
        <v>38.25</v>
      </c>
      <c r="F122" s="411"/>
      <c r="G122" s="86">
        <f t="shared" si="53"/>
        <v>0</v>
      </c>
      <c r="H122" s="420" t="e">
        <f t="shared" si="51"/>
        <v>#DIV/0!</v>
      </c>
      <c r="I122" s="54" t="s">
        <v>14816</v>
      </c>
    </row>
    <row r="123" spans="1:9">
      <c r="A123" s="351" t="s">
        <v>14792</v>
      </c>
      <c r="B123" s="116" t="s">
        <v>1572</v>
      </c>
      <c r="C123" s="82" t="str">
        <f>VLOOKUP(B123,Serviços!$1:$1048576,3,FALSE)</f>
        <v>Chapisco</v>
      </c>
      <c r="D123" s="83" t="str">
        <f>VLOOKUP(B123,Serviços!$1:$1048576,4,FALSE)</f>
        <v>m²</v>
      </c>
      <c r="E123" s="84">
        <v>120</v>
      </c>
      <c r="F123" s="411"/>
      <c r="G123" s="86">
        <f t="shared" si="53"/>
        <v>0</v>
      </c>
      <c r="H123" s="420" t="e">
        <f t="shared" si="51"/>
        <v>#DIV/0!</v>
      </c>
      <c r="I123" s="54"/>
    </row>
    <row r="124" spans="1:9">
      <c r="A124" s="351" t="s">
        <v>14793</v>
      </c>
      <c r="B124" s="116" t="s">
        <v>1580</v>
      </c>
      <c r="C124" s="82" t="str">
        <f>VLOOKUP(B124,Serviços!$1:$1048576,3,FALSE)</f>
        <v>Emboço comum</v>
      </c>
      <c r="D124" s="83" t="str">
        <f>VLOOKUP(B124,Serviços!$1:$1048576,4,FALSE)</f>
        <v>m²</v>
      </c>
      <c r="E124" s="84">
        <v>120</v>
      </c>
      <c r="F124" s="411"/>
      <c r="G124" s="86">
        <f t="shared" si="53"/>
        <v>0</v>
      </c>
      <c r="H124" s="420" t="e">
        <f t="shared" si="51"/>
        <v>#DIV/0!</v>
      </c>
      <c r="I124" s="54"/>
    </row>
    <row r="125" spans="1:9">
      <c r="A125" s="351" t="s">
        <v>14794</v>
      </c>
      <c r="B125" s="116" t="s">
        <v>1584</v>
      </c>
      <c r="C125" s="82" t="str">
        <f>VLOOKUP(B125,Serviços!$1:$1048576,3,FALSE)</f>
        <v>Reboco</v>
      </c>
      <c r="D125" s="83" t="str">
        <f>VLOOKUP(B125,Serviços!$1:$1048576,4,FALSE)</f>
        <v>m²</v>
      </c>
      <c r="E125" s="84">
        <v>120</v>
      </c>
      <c r="F125" s="411"/>
      <c r="G125" s="86">
        <f t="shared" si="53"/>
        <v>0</v>
      </c>
      <c r="H125" s="420" t="e">
        <f t="shared" si="51"/>
        <v>#DIV/0!</v>
      </c>
      <c r="I125" s="54"/>
    </row>
    <row r="126" spans="1:9">
      <c r="A126" s="351" t="s">
        <v>14795</v>
      </c>
      <c r="B126" s="116" t="s">
        <v>1561</v>
      </c>
      <c r="C126" s="82" t="str">
        <f>VLOOKUP(B126,Serviços!$1:$1048576,3,FALSE)</f>
        <v>Argamassa de regularização e/ou proteção</v>
      </c>
      <c r="D126" s="83" t="str">
        <f>VLOOKUP(B126,Serviços!$1:$1048576,4,FALSE)</f>
        <v>m³</v>
      </c>
      <c r="E126" s="84">
        <f>(E121*0.02)</f>
        <v>0.60499999999999998</v>
      </c>
      <c r="F126" s="411"/>
      <c r="G126" s="86">
        <f t="shared" si="53"/>
        <v>0</v>
      </c>
      <c r="H126" s="420" t="e">
        <f t="shared" si="51"/>
        <v>#DIV/0!</v>
      </c>
      <c r="I126" s="54" t="s">
        <v>14830</v>
      </c>
    </row>
    <row r="127" spans="1:9">
      <c r="A127" s="351" t="s">
        <v>14796</v>
      </c>
      <c r="B127" s="116" t="s">
        <v>2917</v>
      </c>
      <c r="C127" s="82" t="str">
        <f>VLOOKUP(B127,Serviços!$1:$1048576,3,FALSE)</f>
        <v>Massa corrida à base de resina acrílica</v>
      </c>
      <c r="D127" s="83" t="str">
        <f>VLOOKUP(B127,Serviços!$1:$1048576,4,FALSE)</f>
        <v>m²</v>
      </c>
      <c r="E127" s="84">
        <f>E120*2</f>
        <v>126</v>
      </c>
      <c r="F127" s="411"/>
      <c r="G127" s="86">
        <f>ROUND(E127*F127,2)</f>
        <v>0</v>
      </c>
      <c r="H127" s="420" t="e">
        <f t="shared" si="51"/>
        <v>#DIV/0!</v>
      </c>
      <c r="I127" s="54"/>
    </row>
    <row r="128" spans="1:9">
      <c r="A128" s="351" t="s">
        <v>14797</v>
      </c>
      <c r="B128" s="116" t="s">
        <v>2969</v>
      </c>
      <c r="C128" s="82" t="str">
        <f>VLOOKUP(B128,Serviços!$1:$1048576,3,FALSE)</f>
        <v>Tinta látex em massa, inclusive preparo</v>
      </c>
      <c r="D128" s="83" t="str">
        <f>VLOOKUP(B128,Serviços!$1:$1048576,4,FALSE)</f>
        <v>m²</v>
      </c>
      <c r="E128" s="84">
        <f>E127</f>
        <v>126</v>
      </c>
      <c r="F128" s="411"/>
      <c r="G128" s="86">
        <f t="shared" ref="G128" si="54">ROUND(E128*F128,2)</f>
        <v>0</v>
      </c>
      <c r="H128" s="420" t="e">
        <f t="shared" si="51"/>
        <v>#DIV/0!</v>
      </c>
      <c r="I128" s="54"/>
    </row>
    <row r="129" spans="1:10" ht="22.5">
      <c r="A129" s="351" t="s">
        <v>14842</v>
      </c>
      <c r="B129" s="116" t="s">
        <v>1974</v>
      </c>
      <c r="C129" s="82" t="str">
        <f>VLOOKUP(B129,Serviços!$1:$1048576,3,FALSE)</f>
        <v>Porta em laminado fenólico melamínico com acabamento liso, batente de madeira sem revestimento - 90 x 210 cm</v>
      </c>
      <c r="D129" s="83" t="str">
        <f>VLOOKUP(B129,Serviços!$1:$1048576,4,FALSE)</f>
        <v>un</v>
      </c>
      <c r="E129" s="84">
        <v>1</v>
      </c>
      <c r="F129" s="411"/>
      <c r="G129" s="86">
        <f t="shared" ref="G129:G130" si="55">ROUND(E129*F129,2)</f>
        <v>0</v>
      </c>
      <c r="H129" s="420" t="e">
        <f t="shared" si="51"/>
        <v>#DIV/0!</v>
      </c>
      <c r="I129" s="54"/>
    </row>
    <row r="130" spans="1:10">
      <c r="A130" s="351" t="s">
        <v>14843</v>
      </c>
      <c r="B130" s="89" t="s">
        <v>14838</v>
      </c>
      <c r="C130" s="82" t="str">
        <f>VLOOKUP(B130,Comp!$1:$1048576,2,FALSE)</f>
        <v>Caixa de inspeção em alvenaria, 600 x 600 x 600 mm, com tampa.</v>
      </c>
      <c r="D130" s="90" t="str">
        <f>VLOOKUP(B130,Comp!$1:$1048576,3,FALSE)</f>
        <v>cj</v>
      </c>
      <c r="E130" s="84">
        <v>3</v>
      </c>
      <c r="F130" s="373"/>
      <c r="G130" s="86">
        <f t="shared" si="55"/>
        <v>0</v>
      </c>
      <c r="H130" s="420" t="e">
        <f t="shared" si="51"/>
        <v>#DIV/0!</v>
      </c>
      <c r="I130" s="54"/>
    </row>
    <row r="131" spans="1:10">
      <c r="A131" s="351" t="s">
        <v>14846</v>
      </c>
      <c r="B131" s="116" t="s">
        <v>2136</v>
      </c>
      <c r="C131" s="82" t="str">
        <f>VLOOKUP(B131,Serviços!$1:$1048576,3,FALSE)</f>
        <v>Caixilho em ferro tipo veneziana, linha comercial</v>
      </c>
      <c r="D131" s="83" t="str">
        <f>VLOOKUP(B131,Serviços!$1:$1048576,4,FALSE)</f>
        <v>m²</v>
      </c>
      <c r="E131" s="84">
        <f>(1.5*0.6)*2</f>
        <v>1.7999999999999998</v>
      </c>
      <c r="F131" s="411"/>
      <c r="G131" s="86">
        <f t="shared" ref="G131:G132" si="56">ROUND(E131*F131,2)</f>
        <v>0</v>
      </c>
      <c r="H131" s="420" t="e">
        <f t="shared" si="51"/>
        <v>#DIV/0!</v>
      </c>
      <c r="I131" s="54"/>
    </row>
    <row r="132" spans="1:10">
      <c r="A132" s="351" t="s">
        <v>14852</v>
      </c>
      <c r="B132" s="116" t="s">
        <v>2130</v>
      </c>
      <c r="C132" s="82" t="str">
        <f>VLOOKUP(B132,Serviços!$1:$1048576,3,FALSE)</f>
        <v>Caixilho em ferro de correr, sob medida</v>
      </c>
      <c r="D132" s="83" t="str">
        <f>VLOOKUP(B132,Serviços!$1:$1048576,4,FALSE)</f>
        <v>m²</v>
      </c>
      <c r="E132" s="84">
        <f>2*1</f>
        <v>2</v>
      </c>
      <c r="F132" s="411"/>
      <c r="G132" s="86">
        <f t="shared" si="56"/>
        <v>0</v>
      </c>
      <c r="H132" s="420" t="e">
        <f t="shared" si="51"/>
        <v>#DIV/0!</v>
      </c>
      <c r="I132" s="54"/>
    </row>
    <row r="133" spans="1:10">
      <c r="A133" s="351" t="s">
        <v>14995</v>
      </c>
      <c r="B133" s="116" t="s">
        <v>1308</v>
      </c>
      <c r="C133" s="82" t="str">
        <f>VLOOKUP(B133,Serviços!$1:$1048576,3,FALSE)</f>
        <v>Vergas, contravergas e pilaretes de concreto armado</v>
      </c>
      <c r="D133" s="83" t="str">
        <f>VLOOKUP(B133,Serviços!$1:$1048576,4,FALSE)</f>
        <v>m³</v>
      </c>
      <c r="E133" s="84">
        <f>(((E132+E131)*2)+0.9)*0.1</f>
        <v>0.85000000000000009</v>
      </c>
      <c r="F133" s="411"/>
      <c r="G133" s="86">
        <f t="shared" ref="G133" si="57">ROUND(E133*F133,2)</f>
        <v>0</v>
      </c>
      <c r="H133" s="420" t="e">
        <f t="shared" si="51"/>
        <v>#DIV/0!</v>
      </c>
      <c r="I133" s="54"/>
    </row>
    <row r="134" spans="1:10">
      <c r="A134" s="351"/>
      <c r="B134" s="105"/>
      <c r="C134" s="82"/>
      <c r="D134" s="90"/>
      <c r="E134" s="102"/>
      <c r="F134" s="373"/>
      <c r="G134" s="86"/>
      <c r="H134" s="87"/>
      <c r="I134" s="54"/>
    </row>
    <row r="135" spans="1:10">
      <c r="A135" s="349" t="s">
        <v>7205</v>
      </c>
      <c r="B135" s="74"/>
      <c r="C135" s="75" t="s">
        <v>7211</v>
      </c>
      <c r="D135" s="91"/>
      <c r="E135" s="77"/>
      <c r="F135" s="412"/>
      <c r="G135" s="78">
        <f>SUM(G136:G137)</f>
        <v>0</v>
      </c>
      <c r="H135" s="79" t="e">
        <f>G135/$G$213</f>
        <v>#DIV/0!</v>
      </c>
      <c r="I135" s="54"/>
    </row>
    <row r="136" spans="1:10">
      <c r="A136" s="351" t="s">
        <v>7206</v>
      </c>
      <c r="B136" s="105" t="s">
        <v>6539</v>
      </c>
      <c r="C136" s="95" t="str">
        <f>VLOOKUP(B136,Serviços!$1:$1048576,3,FALSE)</f>
        <v>Limpeza final da obra</v>
      </c>
      <c r="D136" s="83" t="str">
        <f>VLOOKUP(B136,Serviços!$1:$1048576,4,FALSE)</f>
        <v>m²</v>
      </c>
      <c r="E136" s="84">
        <v>2500</v>
      </c>
      <c r="F136" s="411"/>
      <c r="G136" s="86">
        <f>ROUND(E136*F136,2)</f>
        <v>0</v>
      </c>
      <c r="H136" s="420" t="e">
        <f>G136/G135</f>
        <v>#DIV/0!</v>
      </c>
      <c r="I136" s="54"/>
    </row>
    <row r="137" spans="1:10">
      <c r="A137" s="350"/>
      <c r="B137" s="81"/>
      <c r="C137" s="119"/>
      <c r="D137" s="120"/>
      <c r="E137" s="84"/>
      <c r="F137" s="416"/>
      <c r="G137" s="86"/>
      <c r="H137" s="87"/>
      <c r="I137" s="54"/>
      <c r="J137" s="122"/>
    </row>
    <row r="138" spans="1:10">
      <c r="A138" s="353" t="s">
        <v>7207</v>
      </c>
      <c r="B138" s="114"/>
      <c r="C138" s="75" t="s">
        <v>14925</v>
      </c>
      <c r="D138" s="91"/>
      <c r="E138" s="115"/>
      <c r="F138" s="412"/>
      <c r="G138" s="78">
        <f>G140+G161+G164+G175+G185</f>
        <v>0</v>
      </c>
      <c r="H138" s="79" t="e">
        <f>G138/$G$213</f>
        <v>#DIV/0!</v>
      </c>
      <c r="I138" s="123"/>
    </row>
    <row r="139" spans="1:10" s="202" customFormat="1">
      <c r="A139" s="393"/>
      <c r="B139" s="394"/>
      <c r="C139" s="395"/>
      <c r="D139" s="398"/>
      <c r="E139" s="396"/>
      <c r="F139" s="417"/>
      <c r="G139" s="400"/>
      <c r="H139" s="397"/>
      <c r="I139" s="401"/>
    </row>
    <row r="140" spans="1:10" s="202" customFormat="1">
      <c r="A140" s="393" t="s">
        <v>7209</v>
      </c>
      <c r="B140" s="394"/>
      <c r="C140" s="395" t="s">
        <v>14926</v>
      </c>
      <c r="D140" s="398"/>
      <c r="E140" s="396"/>
      <c r="F140" s="417"/>
      <c r="G140" s="400">
        <f>SUM(G141:G160)</f>
        <v>0</v>
      </c>
      <c r="H140" s="397" t="e">
        <f>G140/$G$138</f>
        <v>#DIV/0!</v>
      </c>
      <c r="I140" s="401"/>
    </row>
    <row r="141" spans="1:10" ht="22.5">
      <c r="A141" s="345" t="s">
        <v>14927</v>
      </c>
      <c r="B141" s="104" t="s">
        <v>5823</v>
      </c>
      <c r="C141" s="82" t="str">
        <f>VLOOKUP(B141,Serviços!$1:$1048576,3,FALSE)</f>
        <v>Tubo de cobre flexível, espessura 1/32" - diâmetro 1/4", inclusive conexões</v>
      </c>
      <c r="D141" s="83" t="str">
        <f>VLOOKUP(B141,Serviços!$1:$1048576,4,FALSE)</f>
        <v>m</v>
      </c>
      <c r="E141" s="84">
        <v>560</v>
      </c>
      <c r="F141" s="85"/>
      <c r="G141" s="86">
        <f t="shared" ref="G141" si="58">ROUND(E141*F141,2)</f>
        <v>0</v>
      </c>
      <c r="H141" s="420" t="e">
        <f>G141/$G$140</f>
        <v>#DIV/0!</v>
      </c>
      <c r="I141" s="54"/>
    </row>
    <row r="142" spans="1:10" ht="22.5">
      <c r="A142" s="345" t="s">
        <v>14928</v>
      </c>
      <c r="B142" s="104" t="s">
        <v>5827</v>
      </c>
      <c r="C142" s="82" t="str">
        <f>VLOOKUP(B142,Serviços!$1:$1048576,3,FALSE)</f>
        <v>Tubo de cobre flexível, espessura 1/32" - diâmetro 3/8", inclusive conexões</v>
      </c>
      <c r="D142" s="83" t="str">
        <f>VLOOKUP(B142,Serviços!$1:$1048576,4,FALSE)</f>
        <v>m</v>
      </c>
      <c r="E142" s="84">
        <v>150</v>
      </c>
      <c r="F142" s="85"/>
      <c r="G142" s="86">
        <f t="shared" ref="G142" si="59">ROUND(E142*F142,2)</f>
        <v>0</v>
      </c>
      <c r="H142" s="420" t="e">
        <f t="shared" ref="H142:H159" si="60">G142/$G$140</f>
        <v>#DIV/0!</v>
      </c>
      <c r="I142" s="54"/>
    </row>
    <row r="143" spans="1:10" ht="22.5">
      <c r="A143" s="345" t="s">
        <v>14929</v>
      </c>
      <c r="B143" s="302" t="s">
        <v>5829</v>
      </c>
      <c r="C143" s="82" t="str">
        <f>VLOOKUP(B143,Serviços!$1:$1048576,3,FALSE)</f>
        <v>Tubo de cobre flexível, espessura 1/32" - diâmetro 1/2", inclusive conexões</v>
      </c>
      <c r="D143" s="83" t="str">
        <f>VLOOKUP(B143,Serviços!$1:$1048576,4,FALSE)</f>
        <v>m</v>
      </c>
      <c r="E143" s="84">
        <v>510</v>
      </c>
      <c r="F143" s="85"/>
      <c r="G143" s="93">
        <f t="shared" ref="G143:G151" si="61">ROUND(E143*F143,2)</f>
        <v>0</v>
      </c>
      <c r="H143" s="420" t="e">
        <f t="shared" si="60"/>
        <v>#DIV/0!</v>
      </c>
      <c r="I143" s="54"/>
    </row>
    <row r="144" spans="1:10" ht="22.5">
      <c r="A144" s="345" t="s">
        <v>14930</v>
      </c>
      <c r="B144" s="302" t="s">
        <v>5833</v>
      </c>
      <c r="C144" s="82" t="str">
        <f>VLOOKUP(B144,Serviços!$1:$1048576,3,FALSE)</f>
        <v>Tubo de cobre flexível, espessura 1/32" - diâmetro 3/4", inclusive conexões</v>
      </c>
      <c r="D144" s="83" t="str">
        <f>VLOOKUP(B144,Serviços!$1:$1048576,4,FALSE)</f>
        <v>m</v>
      </c>
      <c r="E144" s="84">
        <v>90</v>
      </c>
      <c r="F144" s="85"/>
      <c r="G144" s="93">
        <f t="shared" si="61"/>
        <v>0</v>
      </c>
      <c r="H144" s="420" t="e">
        <f t="shared" si="60"/>
        <v>#DIV/0!</v>
      </c>
      <c r="I144" s="54"/>
    </row>
    <row r="145" spans="1:9" ht="22.5">
      <c r="A145" s="345" t="s">
        <v>14931</v>
      </c>
      <c r="B145" s="303" t="s">
        <v>2811</v>
      </c>
      <c r="C145" s="82" t="str">
        <f>VLOOKUP(B145,Serviços!$1:$1048576,3,FALSE)</f>
        <v>Isolamento térmico em espuma elastomérica, espessura de 9 a 12 mm, para tubulação de 1/4´ (cobre)</v>
      </c>
      <c r="D145" s="83" t="str">
        <f>VLOOKUP(B145,Serviços!$1:$1048576,4,FALSE)</f>
        <v>m</v>
      </c>
      <c r="E145" s="84">
        <v>560</v>
      </c>
      <c r="F145" s="85"/>
      <c r="G145" s="93">
        <f t="shared" si="61"/>
        <v>0</v>
      </c>
      <c r="H145" s="420" t="e">
        <f t="shared" si="60"/>
        <v>#DIV/0!</v>
      </c>
      <c r="I145" s="54"/>
    </row>
    <row r="146" spans="1:9" ht="22.5">
      <c r="A146" s="345" t="s">
        <v>14932</v>
      </c>
      <c r="B146" s="303" t="s">
        <v>2813</v>
      </c>
      <c r="C146" s="82" t="str">
        <f>VLOOKUP(B146,Serviços!$1:$1048576,3,FALSE)</f>
        <v>Isolamento térmico em espuma elastomérica, espessura de 9 a 12 mm, para tubulação de 1/2´ (cobre)</v>
      </c>
      <c r="D146" s="83" t="str">
        <f>VLOOKUP(B146,Serviços!$1:$1048576,4,FALSE)</f>
        <v>m</v>
      </c>
      <c r="E146" s="84">
        <v>660</v>
      </c>
      <c r="F146" s="85"/>
      <c r="G146" s="93">
        <f t="shared" si="61"/>
        <v>0</v>
      </c>
      <c r="H146" s="420" t="e">
        <f t="shared" si="60"/>
        <v>#DIV/0!</v>
      </c>
      <c r="I146" s="54"/>
    </row>
    <row r="147" spans="1:9" ht="22.5">
      <c r="A147" s="345" t="s">
        <v>14933</v>
      </c>
      <c r="B147" s="303" t="s">
        <v>2817</v>
      </c>
      <c r="C147" s="82" t="str">
        <f>VLOOKUP(B147,Serviços!$1:$1048576,3,FALSE)</f>
        <v>Isolamento térmico em espuma elastomérica, espessura de 9 a 12 mm, para tubulação de 1´ (cobre)</v>
      </c>
      <c r="D147" s="83" t="str">
        <f>VLOOKUP(B147,Serviços!$1:$1048576,4,FALSE)</f>
        <v>m</v>
      </c>
      <c r="E147" s="84">
        <v>90</v>
      </c>
      <c r="F147" s="85"/>
      <c r="G147" s="93">
        <f t="shared" si="61"/>
        <v>0</v>
      </c>
      <c r="H147" s="420" t="e">
        <f t="shared" si="60"/>
        <v>#DIV/0!</v>
      </c>
      <c r="I147" s="54"/>
    </row>
    <row r="148" spans="1:9" ht="22.5">
      <c r="A148" s="345" t="s">
        <v>14934</v>
      </c>
      <c r="B148" s="303" t="s">
        <v>5385</v>
      </c>
      <c r="C148" s="82" t="str">
        <f>VLOOKUP(B148,Serviços!$1:$1048576,3,FALSE)</f>
        <v>Tubo galvanizado sem costura schedule 40, DN= 3´, inclusive conexões</v>
      </c>
      <c r="D148" s="83" t="str">
        <f>VLOOKUP(B148,Serviços!$1:$1048576,4,FALSE)</f>
        <v>m</v>
      </c>
      <c r="E148" s="84">
        <v>24</v>
      </c>
      <c r="F148" s="85"/>
      <c r="G148" s="93">
        <f t="shared" si="61"/>
        <v>0</v>
      </c>
      <c r="H148" s="420" t="e">
        <f t="shared" si="60"/>
        <v>#DIV/0!</v>
      </c>
      <c r="I148" s="54"/>
    </row>
    <row r="149" spans="1:9" ht="22.5">
      <c r="A149" s="345" t="s">
        <v>14935</v>
      </c>
      <c r="B149" s="303" t="s">
        <v>5383</v>
      </c>
      <c r="C149" s="82" t="str">
        <f>VLOOKUP(B149,Serviços!$1:$1048576,3,FALSE)</f>
        <v>Tubo galvanizado sem costura schedule 40, DN= 2´, inclusive conexões</v>
      </c>
      <c r="D149" s="83" t="str">
        <f>VLOOKUP(B149,Serviços!$1:$1048576,4,FALSE)</f>
        <v>m</v>
      </c>
      <c r="E149" s="84">
        <v>50</v>
      </c>
      <c r="F149" s="85"/>
      <c r="G149" s="93">
        <f t="shared" si="61"/>
        <v>0</v>
      </c>
      <c r="H149" s="420" t="e">
        <f t="shared" si="60"/>
        <v>#DIV/0!</v>
      </c>
      <c r="I149" s="54"/>
    </row>
    <row r="150" spans="1:9" ht="22.5">
      <c r="A150" s="345" t="s">
        <v>14936</v>
      </c>
      <c r="B150" s="303" t="s">
        <v>5382</v>
      </c>
      <c r="C150" s="82" t="str">
        <f>VLOOKUP(B150,Serviços!$1:$1048576,3,FALSE)</f>
        <v>Tubo galvanizado sem costura schedule 40, DN= 1 1/2´, inclusive conexões</v>
      </c>
      <c r="D150" s="83" t="str">
        <f>VLOOKUP(B150,Serviços!$1:$1048576,4,FALSE)</f>
        <v>m</v>
      </c>
      <c r="E150" s="84">
        <v>24</v>
      </c>
      <c r="F150" s="85"/>
      <c r="G150" s="93">
        <f t="shared" si="61"/>
        <v>0</v>
      </c>
      <c r="H150" s="420" t="e">
        <f t="shared" si="60"/>
        <v>#DIV/0!</v>
      </c>
      <c r="I150" s="54"/>
    </row>
    <row r="151" spans="1:9" ht="22.5">
      <c r="A151" s="345" t="s">
        <v>14937</v>
      </c>
      <c r="B151" s="303" t="s">
        <v>5381</v>
      </c>
      <c r="C151" s="82" t="str">
        <f>VLOOKUP(B151,Serviços!$1:$1048576,3,FALSE)</f>
        <v>Tubo galvanizado sem costura schedule 40, DN= 1 1/4´, inclusive conexões</v>
      </c>
      <c r="D151" s="83" t="str">
        <f>VLOOKUP(B151,Serviços!$1:$1048576,4,FALSE)</f>
        <v>m</v>
      </c>
      <c r="E151" s="84">
        <v>60</v>
      </c>
      <c r="F151" s="85"/>
      <c r="G151" s="93">
        <f t="shared" si="61"/>
        <v>0</v>
      </c>
      <c r="H151" s="420" t="e">
        <f t="shared" si="60"/>
        <v>#DIV/0!</v>
      </c>
      <c r="I151" s="54"/>
    </row>
    <row r="152" spans="1:9" ht="22.5">
      <c r="A152" s="345" t="s">
        <v>14938</v>
      </c>
      <c r="B152" s="302" t="s">
        <v>5380</v>
      </c>
      <c r="C152" s="82" t="str">
        <f>VLOOKUP(B152,Serviços!$1:$1048576,3,FALSE)</f>
        <v>Tubo galvanizado sem costura schedule 40, DN= 1´, inclusive conexões</v>
      </c>
      <c r="D152" s="83" t="str">
        <f>VLOOKUP(B152,Serviços!$1:$1048576,4,FALSE)</f>
        <v>m</v>
      </c>
      <c r="E152" s="84">
        <v>244</v>
      </c>
      <c r="F152" s="85"/>
      <c r="G152" s="93">
        <f t="shared" ref="G152" si="62">ROUND(E152*F152,2)</f>
        <v>0</v>
      </c>
      <c r="H152" s="420" t="e">
        <f t="shared" si="60"/>
        <v>#DIV/0!</v>
      </c>
      <c r="I152" s="54"/>
    </row>
    <row r="153" spans="1:9" ht="22.5">
      <c r="A153" s="345" t="s">
        <v>14939</v>
      </c>
      <c r="B153" s="302" t="s">
        <v>5384</v>
      </c>
      <c r="C153" s="82" t="str">
        <f>VLOOKUP(B153,Serviços!$1:$1048576,3,FALSE)</f>
        <v>Tubo galvanizado sem costura schedule 40, DN= 2 1/2´, inclusive conexões</v>
      </c>
      <c r="D153" s="83" t="str">
        <f>VLOOKUP(B153,Serviços!$1:$1048576,4,FALSE)</f>
        <v>m</v>
      </c>
      <c r="E153" s="84">
        <v>40</v>
      </c>
      <c r="F153" s="85"/>
      <c r="G153" s="93">
        <f t="shared" ref="G153:G158" si="63">ROUND(E153*F153,2)</f>
        <v>0</v>
      </c>
      <c r="H153" s="420" t="e">
        <f t="shared" si="60"/>
        <v>#DIV/0!</v>
      </c>
      <c r="I153" s="54"/>
    </row>
    <row r="154" spans="1:9" ht="22.5">
      <c r="A154" s="345" t="s">
        <v>14940</v>
      </c>
      <c r="B154" s="302" t="s">
        <v>2829</v>
      </c>
      <c r="C154" s="82" t="str">
        <f>VLOOKUP(B154,Serviços!$1:$1048576,3,FALSE)</f>
        <v>Isolamento térmico em espuma elastomérica, espessura de 19 a 26 mm, para tubulação de 2´ (ferro)</v>
      </c>
      <c r="D154" s="83" t="str">
        <f>VLOOKUP(B154,Serviços!$1:$1048576,4,FALSE)</f>
        <v>m</v>
      </c>
      <c r="E154" s="84">
        <v>442</v>
      </c>
      <c r="F154" s="85"/>
      <c r="G154" s="93">
        <f t="shared" si="63"/>
        <v>0</v>
      </c>
      <c r="H154" s="420" t="e">
        <f t="shared" si="60"/>
        <v>#DIV/0!</v>
      </c>
      <c r="I154" s="54"/>
    </row>
    <row r="155" spans="1:9">
      <c r="A155" s="345" t="s">
        <v>14941</v>
      </c>
      <c r="B155" s="302" t="s">
        <v>2628</v>
      </c>
      <c r="C155" s="82" t="str">
        <f>VLOOKUP(B155,Serviços!$1:$1048576,3,FALSE)</f>
        <v>Alumínio liso para complementos e reparos</v>
      </c>
      <c r="D155" s="83" t="str">
        <f>VLOOKUP(B155,Serviços!$1:$1048576,4,FALSE)</f>
        <v>kg</v>
      </c>
      <c r="E155" s="84">
        <v>362</v>
      </c>
      <c r="F155" s="85"/>
      <c r="G155" s="93">
        <f t="shared" si="63"/>
        <v>0</v>
      </c>
      <c r="H155" s="420" t="e">
        <f t="shared" si="60"/>
        <v>#DIV/0!</v>
      </c>
      <c r="I155" s="54"/>
    </row>
    <row r="156" spans="1:9" ht="22.5">
      <c r="A156" s="345" t="s">
        <v>14942</v>
      </c>
      <c r="B156" s="302" t="s">
        <v>6652</v>
      </c>
      <c r="C156" s="82" t="str">
        <f>VLOOKUP(B156,Serviços!$1:$1048576,3,FALSE)</f>
        <v>Ligação típica, (cavalete), para ar condicionado ´fancoil´, diâmetro de 1´</v>
      </c>
      <c r="D156" s="83" t="str">
        <f>VLOOKUP(B156,Serviços!$1:$1048576,4,FALSE)</f>
        <v>cj</v>
      </c>
      <c r="E156" s="84">
        <v>14</v>
      </c>
      <c r="F156" s="85"/>
      <c r="G156" s="93">
        <f t="shared" si="63"/>
        <v>0</v>
      </c>
      <c r="H156" s="420" t="e">
        <f t="shared" si="60"/>
        <v>#DIV/0!</v>
      </c>
      <c r="I156" s="54"/>
    </row>
    <row r="157" spans="1:9" ht="22.5">
      <c r="A157" s="345" t="s">
        <v>14943</v>
      </c>
      <c r="B157" s="302" t="s">
        <v>6654</v>
      </c>
      <c r="C157" s="82" t="str">
        <f>VLOOKUP(B157,Serviços!$1:$1048576,3,FALSE)</f>
        <v>Ligação típica, (cavalete), para ar condicionado ´fancoil´, diâmetro de 1 1/4´</v>
      </c>
      <c r="D157" s="83" t="str">
        <f>VLOOKUP(B157,Serviços!$1:$1048576,4,FALSE)</f>
        <v>cj</v>
      </c>
      <c r="E157" s="84">
        <v>2</v>
      </c>
      <c r="F157" s="85"/>
      <c r="G157" s="93">
        <f t="shared" si="63"/>
        <v>0</v>
      </c>
      <c r="H157" s="420" t="e">
        <f t="shared" si="60"/>
        <v>#DIV/0!</v>
      </c>
      <c r="I157" s="54"/>
    </row>
    <row r="158" spans="1:9" ht="22.5">
      <c r="A158" s="345" t="s">
        <v>14944</v>
      </c>
      <c r="B158" s="302" t="s">
        <v>5300</v>
      </c>
      <c r="C158" s="82" t="str">
        <f>VLOOKUP(B158,Serviços!$1:$1048576,3,FALSE)</f>
        <v>Tubo de PVC rígido soldável marrom, DN= 25 mm, (3/4´), inclusive conexões</v>
      </c>
      <c r="D158" s="83" t="str">
        <f>VLOOKUP(B158,Serviços!$1:$1048576,4,FALSE)</f>
        <v>m</v>
      </c>
      <c r="E158" s="84">
        <v>270</v>
      </c>
      <c r="F158" s="85"/>
      <c r="G158" s="93">
        <f t="shared" si="63"/>
        <v>0</v>
      </c>
      <c r="H158" s="420" t="e">
        <f t="shared" si="60"/>
        <v>#DIV/0!</v>
      </c>
      <c r="I158" s="54"/>
    </row>
    <row r="159" spans="1:9" ht="25.5" customHeight="1">
      <c r="A159" s="345" t="s">
        <v>14998</v>
      </c>
      <c r="B159" s="302" t="s">
        <v>6650</v>
      </c>
      <c r="C159" s="82" t="str">
        <f>VLOOKUP(B159,Serviços!$1:$1048576,3,FALSE)</f>
        <v>Ligação típica, (cavalete), para ar condicionado ´fancoil´, diâmetro de 3/4´</v>
      </c>
      <c r="D159" s="83" t="str">
        <f>VLOOKUP(B159,Serviços!$1:$1048576,4,FALSE)</f>
        <v>cj</v>
      </c>
      <c r="E159" s="84">
        <v>16</v>
      </c>
      <c r="F159" s="85"/>
      <c r="G159" s="93">
        <f t="shared" ref="G159" si="64">ROUND(E159*F159,2)</f>
        <v>0</v>
      </c>
      <c r="H159" s="420" t="e">
        <f t="shared" si="60"/>
        <v>#DIV/0!</v>
      </c>
      <c r="I159" s="54"/>
    </row>
    <row r="160" spans="1:9">
      <c r="A160" s="345"/>
      <c r="B160" s="302"/>
      <c r="C160" s="82"/>
      <c r="D160" s="83"/>
      <c r="E160" s="84"/>
      <c r="F160" s="411"/>
      <c r="G160" s="93"/>
      <c r="H160" s="87"/>
      <c r="I160" s="54"/>
    </row>
    <row r="161" spans="1:9">
      <c r="A161" s="393" t="s">
        <v>13534</v>
      </c>
      <c r="B161" s="394"/>
      <c r="C161" s="395" t="s">
        <v>14945</v>
      </c>
      <c r="D161" s="398"/>
      <c r="E161" s="396"/>
      <c r="F161" s="417"/>
      <c r="G161" s="400">
        <f>SUM(G162:G163)</f>
        <v>0</v>
      </c>
      <c r="H161" s="397" t="e">
        <f>G161/$G$138</f>
        <v>#DIV/0!</v>
      </c>
      <c r="I161" s="123"/>
    </row>
    <row r="162" spans="1:9">
      <c r="A162" s="345" t="s">
        <v>14946</v>
      </c>
      <c r="B162" s="302" t="s">
        <v>6656</v>
      </c>
      <c r="C162" s="82" t="str">
        <f>VLOOKUP(B162,Serviços!$1:$1048576,3,FALSE)</f>
        <v>Duto em chapa de aço galvanizado</v>
      </c>
      <c r="D162" s="83" t="str">
        <f>VLOOKUP(B162,Serviços!$1:$1048576,4,FALSE)</f>
        <v>kg</v>
      </c>
      <c r="E162" s="84">
        <f>(2.4*5.2)*280</f>
        <v>3494.4</v>
      </c>
      <c r="F162" s="411"/>
      <c r="G162" s="93">
        <f t="shared" ref="G162" si="65">ROUND(E162*F162,2)</f>
        <v>0</v>
      </c>
      <c r="H162" s="420" t="e">
        <f>G162/G161</f>
        <v>#DIV/0!</v>
      </c>
      <c r="I162" s="54" t="s">
        <v>15000</v>
      </c>
    </row>
    <row r="163" spans="1:9">
      <c r="A163" s="345"/>
      <c r="B163" s="89"/>
      <c r="C163" s="82"/>
      <c r="D163" s="90"/>
      <c r="E163" s="84"/>
      <c r="F163" s="411"/>
      <c r="G163" s="86"/>
      <c r="H163" s="87"/>
      <c r="I163" s="54"/>
    </row>
    <row r="164" spans="1:9">
      <c r="A164" s="393" t="s">
        <v>14831</v>
      </c>
      <c r="B164" s="394"/>
      <c r="C164" s="395" t="s">
        <v>14947</v>
      </c>
      <c r="D164" s="398"/>
      <c r="E164" s="396"/>
      <c r="F164" s="417"/>
      <c r="G164" s="400">
        <f>SUM(G165:G174)</f>
        <v>0</v>
      </c>
      <c r="H164" s="397" t="e">
        <f>G164/$G$138</f>
        <v>#DIV/0!</v>
      </c>
      <c r="I164" s="123"/>
    </row>
    <row r="165" spans="1:9" ht="33.75">
      <c r="A165" s="345" t="s">
        <v>14948</v>
      </c>
      <c r="B165" s="89" t="s">
        <v>14844</v>
      </c>
      <c r="C165" s="82" t="str">
        <f>VLOOKUP(B165,Comp!$1:$1048576,2,FALSE)</f>
        <v>FC-01 - Fan-Coil - Modelo ICV/ICH (Ventilador Plenun Fan - Motor TFVE) ICH-4, com dimensões de 1000x715x1620, incluindo filtragem G4+M5 e içamento vertical.</v>
      </c>
      <c r="D165" s="90" t="str">
        <f>VLOOKUP(B165,Comp!$1:$1048576,3,FALSE)</f>
        <v>cj</v>
      </c>
      <c r="E165" s="84">
        <v>1</v>
      </c>
      <c r="F165" s="85"/>
      <c r="G165" s="86">
        <f t="shared" ref="G165" si="66">ROUND(E165*F165,2)</f>
        <v>0</v>
      </c>
      <c r="H165" s="420" t="e">
        <f>G165/$G$164</f>
        <v>#DIV/0!</v>
      </c>
      <c r="I165" s="54"/>
    </row>
    <row r="166" spans="1:9" ht="33.75">
      <c r="A166" s="345" t="s">
        <v>14949</v>
      </c>
      <c r="B166" s="89" t="s">
        <v>14882</v>
      </c>
      <c r="C166" s="82" t="str">
        <f>VLOOKUP(B166,Comp!$1:$1048576,2,FALSE)</f>
        <v>FC-10 - Fan-Coil - Modelo ICV/ICH (Ventilador Plenun Fan - Motor TFVE) ICH-3, com dimensões de 1900x715x1620, incluindo filtragem G4+M5 e içamento vertical.</v>
      </c>
      <c r="D166" s="90" t="str">
        <f>VLOOKUP(B166,Comp!$1:$1048576,3,FALSE)</f>
        <v>cj</v>
      </c>
      <c r="E166" s="84">
        <v>1</v>
      </c>
      <c r="F166" s="85"/>
      <c r="G166" s="86">
        <f t="shared" ref="G166:G172" si="67">ROUND(E166*F166,2)</f>
        <v>0</v>
      </c>
      <c r="H166" s="420" t="e">
        <f t="shared" ref="H166:H173" si="68">G166/$G$164</f>
        <v>#DIV/0!</v>
      </c>
      <c r="I166" s="54"/>
    </row>
    <row r="167" spans="1:9" ht="33.75">
      <c r="A167" s="345" t="s">
        <v>14950</v>
      </c>
      <c r="B167" s="89" t="s">
        <v>14889</v>
      </c>
      <c r="C167" s="82" t="str">
        <f>VLOOKUP(B167,Comp!$1:$1048576,2,FALSE)</f>
        <v>FC-11 - Fan-Coil - Modelo ICV/ICH (Ventilador Plenun Fan - Motor TFVE) ICH-6, com dimensões de 1190x865x1770, incluindo filtragem G4+M5 e içamento vertical.</v>
      </c>
      <c r="D167" s="90" t="str">
        <f>VLOOKUP(B167,Comp!$1:$1048576,3,FALSE)</f>
        <v>cj</v>
      </c>
      <c r="E167" s="84">
        <v>1</v>
      </c>
      <c r="F167" s="85"/>
      <c r="G167" s="86">
        <f t="shared" si="67"/>
        <v>0</v>
      </c>
      <c r="H167" s="420" t="e">
        <f t="shared" si="68"/>
        <v>#DIV/0!</v>
      </c>
      <c r="I167" s="54"/>
    </row>
    <row r="168" spans="1:9" ht="23.25" customHeight="1">
      <c r="A168" s="345" t="s">
        <v>14951</v>
      </c>
      <c r="B168" s="89" t="s">
        <v>14890</v>
      </c>
      <c r="C168" s="82" t="str">
        <f>VLOOKUP(B168,Comp!$1:$1048576,2,FALSE)</f>
        <v>FC-13 - Fan-Coil - Modelo ICV/ICH (Ventilador Plenun Fan - Motor TFVE) ICH-4, com dimensões de 1000x765x1620, incluindo filtragem G4+M5 e içamento vertical.</v>
      </c>
      <c r="D168" s="90" t="str">
        <f>VLOOKUP(B168,Comp!$1:$1048576,3,FALSE)</f>
        <v>cj</v>
      </c>
      <c r="E168" s="84">
        <v>1</v>
      </c>
      <c r="F168" s="85"/>
      <c r="G168" s="86">
        <f t="shared" si="67"/>
        <v>0</v>
      </c>
      <c r="H168" s="420" t="e">
        <f t="shared" si="68"/>
        <v>#DIV/0!</v>
      </c>
      <c r="I168" s="54"/>
    </row>
    <row r="169" spans="1:9" ht="23.25" customHeight="1">
      <c r="A169" s="345" t="s">
        <v>14952</v>
      </c>
      <c r="B169" s="89" t="s">
        <v>14891</v>
      </c>
      <c r="C169" s="82" t="str">
        <f>VLOOKUP(B169,Comp!$1:$1048576,2,FALSE)</f>
        <v>FC-14 - Fan-Coil - Modelo ICV/ICH (Ventilador Plenun Fan - Motor TFVE) ICH-3, com dimensões de 900x765x1620, incluindo filtragem G4+M5 e içamento vertical.</v>
      </c>
      <c r="D169" s="90" t="str">
        <f>VLOOKUP(B169,Comp!$1:$1048576,3,FALSE)</f>
        <v>cj</v>
      </c>
      <c r="E169" s="84">
        <v>1</v>
      </c>
      <c r="F169" s="85"/>
      <c r="G169" s="86">
        <f t="shared" si="67"/>
        <v>0</v>
      </c>
      <c r="H169" s="420" t="e">
        <f t="shared" si="68"/>
        <v>#DIV/0!</v>
      </c>
      <c r="I169" s="54"/>
    </row>
    <row r="170" spans="1:9" ht="23.25" customHeight="1">
      <c r="A170" s="345" t="s">
        <v>14953</v>
      </c>
      <c r="B170" s="89" t="s">
        <v>14892</v>
      </c>
      <c r="C170" s="82" t="str">
        <f>VLOOKUP(B170,Comp!$1:$1048576,2,FALSE)</f>
        <v>FC-15 - Fan-Coil - Modelo ICV/ICH (Ventilador Plenun Fan - Motor TFVE) ICH-6, com dimensões de 1190x865x1770, incluindo filtragem G4+M5 e içamento vertical.</v>
      </c>
      <c r="D170" s="90" t="str">
        <f>VLOOKUP(B170,Comp!$1:$1048576,3,FALSE)</f>
        <v>cj</v>
      </c>
      <c r="E170" s="84">
        <v>1</v>
      </c>
      <c r="F170" s="85"/>
      <c r="G170" s="86">
        <f t="shared" si="67"/>
        <v>0</v>
      </c>
      <c r="H170" s="420" t="e">
        <f t="shared" si="68"/>
        <v>#DIV/0!</v>
      </c>
      <c r="I170" s="54"/>
    </row>
    <row r="171" spans="1:9" ht="23.25" customHeight="1">
      <c r="A171" s="345" t="s">
        <v>14954</v>
      </c>
      <c r="B171" s="89" t="s">
        <v>14893</v>
      </c>
      <c r="C171" s="82" t="str">
        <f>VLOOKUP(B171,Comp!$1:$1048576,2,FALSE)</f>
        <v>FC-16 - Fan-Coil - Modelo ICV/ICH (Ventilador Plenun Fan - Motor TFVE) ICH-3, com dimensões de 900x715x1620, incluindo filtragem G4+M5 e içamento vertical.</v>
      </c>
      <c r="D171" s="90" t="str">
        <f>VLOOKUP(B171,Comp!$1:$1048576,3,FALSE)</f>
        <v>cj</v>
      </c>
      <c r="E171" s="84">
        <v>1</v>
      </c>
      <c r="F171" s="85"/>
      <c r="G171" s="86">
        <f t="shared" si="67"/>
        <v>0</v>
      </c>
      <c r="H171" s="420" t="e">
        <f t="shared" si="68"/>
        <v>#DIV/0!</v>
      </c>
      <c r="I171" s="54"/>
    </row>
    <row r="172" spans="1:9" ht="36" customHeight="1">
      <c r="A172" s="345" t="s">
        <v>14955</v>
      </c>
      <c r="B172" s="89" t="s">
        <v>14894</v>
      </c>
      <c r="C172" s="82" t="str">
        <f>VLOOKUP(B172,Comp!$1:$1048576,2,FALSE)</f>
        <v>Fan-Coil - Modelo TZK (Ventilador Plenun Fan - Motor TFVE) TZK19, com dimensões de 710x1830x3810, incluindo filtragem G4+F8+A3 e içamento vertical.</v>
      </c>
      <c r="D172" s="90" t="str">
        <f>VLOOKUP(B172,Comp!$1:$1048576,3,FALSE)</f>
        <v>cj</v>
      </c>
      <c r="E172" s="84">
        <v>5</v>
      </c>
      <c r="F172" s="85"/>
      <c r="G172" s="86">
        <f t="shared" si="67"/>
        <v>0</v>
      </c>
      <c r="H172" s="420" t="e">
        <f t="shared" si="68"/>
        <v>#DIV/0!</v>
      </c>
      <c r="I172" s="54"/>
    </row>
    <row r="173" spans="1:9" ht="36.75" customHeight="1">
      <c r="A173" s="345" t="s">
        <v>14956</v>
      </c>
      <c r="B173" s="89" t="s">
        <v>14895</v>
      </c>
      <c r="C173" s="82" t="str">
        <f>VLOOKUP(B173,Comp!$1:$1048576,2,FALSE)</f>
        <v>Fan-Coil - Modelo TZK (Ventilador Plenun Fan - Motor TFVE) TZK25, com dimensões de 1020x1830x3810,  incluindo filtragem G4+F8+A3 e içamento vertical.</v>
      </c>
      <c r="D173" s="90" t="str">
        <f>VLOOKUP(B173,Comp!$1:$1048576,3,FALSE)</f>
        <v>cj</v>
      </c>
      <c r="E173" s="84">
        <v>4</v>
      </c>
      <c r="F173" s="85"/>
      <c r="G173" s="86">
        <f t="shared" ref="G173" si="69">ROUND(E173*F173,2)</f>
        <v>0</v>
      </c>
      <c r="H173" s="420" t="e">
        <f t="shared" si="68"/>
        <v>#DIV/0!</v>
      </c>
      <c r="I173" s="54"/>
    </row>
    <row r="174" spans="1:9">
      <c r="A174" s="345"/>
      <c r="B174" s="89"/>
      <c r="C174" s="82"/>
      <c r="D174" s="90"/>
      <c r="E174" s="84"/>
      <c r="F174" s="85"/>
      <c r="G174" s="86"/>
      <c r="H174" s="87"/>
      <c r="I174" s="54"/>
    </row>
    <row r="175" spans="1:9">
      <c r="A175" s="393" t="s">
        <v>14832</v>
      </c>
      <c r="B175" s="394"/>
      <c r="C175" s="395" t="s">
        <v>14957</v>
      </c>
      <c r="D175" s="398"/>
      <c r="E175" s="396"/>
      <c r="F175" s="399"/>
      <c r="G175" s="400">
        <f>SUM(G176:G184)</f>
        <v>0</v>
      </c>
      <c r="H175" s="397" t="e">
        <f>G175/$G$138</f>
        <v>#DIV/0!</v>
      </c>
      <c r="I175" s="123"/>
    </row>
    <row r="176" spans="1:9" ht="23.25" customHeight="1">
      <c r="A176" s="345" t="s">
        <v>14958</v>
      </c>
      <c r="B176" s="89" t="s">
        <v>14903</v>
      </c>
      <c r="C176" s="82" t="str">
        <f>VLOOKUP(B176,Comp!$1:$1048576,2,FALSE)</f>
        <v>JN-B-0-D-N0/ 500X400 /N/00/N/000 - Damper de Regulagem pesado com aletas convergentes</v>
      </c>
      <c r="D176" s="90" t="str">
        <f>VLOOKUP(B176,Comp!$1:$1048576,3,FALSE)</f>
        <v>cj</v>
      </c>
      <c r="E176" s="84">
        <v>2</v>
      </c>
      <c r="F176" s="85"/>
      <c r="G176" s="86">
        <f t="shared" ref="G176:G183" si="70">ROUND(E176*F176,2)</f>
        <v>0</v>
      </c>
      <c r="H176" s="420" t="e">
        <f>G176/$G$175</f>
        <v>#DIV/0!</v>
      </c>
      <c r="I176" s="54"/>
    </row>
    <row r="177" spans="1:9" ht="23.25" customHeight="1">
      <c r="A177" s="345" t="s">
        <v>14959</v>
      </c>
      <c r="B177" s="89" t="s">
        <v>14904</v>
      </c>
      <c r="C177" s="95" t="str">
        <f>VLOOKUP(B177,Comp!$1:$1048576,2,FALSE)</f>
        <v>JN-A-0-D-N0/ 300X300 /N/00/N/000 - Damper de Regulagem pesado com aletas paralelas</v>
      </c>
      <c r="D177" s="392" t="str">
        <f>VLOOKUP(B177,Comp!$1:$1048576,3,FALSE)</f>
        <v>cj</v>
      </c>
      <c r="E177" s="97">
        <v>8</v>
      </c>
      <c r="F177" s="98"/>
      <c r="G177" s="99">
        <f t="shared" si="70"/>
        <v>0</v>
      </c>
      <c r="H177" s="420" t="e">
        <f t="shared" ref="H177:H183" si="71">G177/$G$175</f>
        <v>#DIV/0!</v>
      </c>
      <c r="I177" s="54"/>
    </row>
    <row r="178" spans="1:9" ht="23.25" customHeight="1">
      <c r="A178" s="345" t="s">
        <v>14960</v>
      </c>
      <c r="B178" s="89" t="s">
        <v>14905</v>
      </c>
      <c r="C178" s="82" t="str">
        <f>VLOOKUP(B178,Comp!$1:$1048576,2,FALSE)</f>
        <v>JN-B-0-D-N0/ 400X400 /N/00/N/000 - Damper de Regulagem pesado com aletas convergentes</v>
      </c>
      <c r="D178" s="90" t="str">
        <f>VLOOKUP(B178,Comp!$1:$1048576,3,FALSE)</f>
        <v>cj</v>
      </c>
      <c r="E178" s="84">
        <v>9</v>
      </c>
      <c r="F178" s="85"/>
      <c r="G178" s="86">
        <f t="shared" si="70"/>
        <v>0</v>
      </c>
      <c r="H178" s="420" t="e">
        <f t="shared" si="71"/>
        <v>#DIV/0!</v>
      </c>
      <c r="I178" s="54"/>
    </row>
    <row r="179" spans="1:9" ht="23.25" customHeight="1">
      <c r="A179" s="345" t="s">
        <v>14961</v>
      </c>
      <c r="B179" s="89" t="s">
        <v>14906</v>
      </c>
      <c r="C179" s="82" t="str">
        <f>VLOOKUP(B179,Comp!$1:$1048576,2,FALSE)</f>
        <v>JN-A-0-D-N0/ 300X300 /N/00/N/000 - Damper de Regulagem pesado com aletas paralelas</v>
      </c>
      <c r="D179" s="90" t="str">
        <f>VLOOKUP(B179,Comp!$1:$1048576,3,FALSE)</f>
        <v>cj</v>
      </c>
      <c r="E179" s="84">
        <v>5</v>
      </c>
      <c r="F179" s="85"/>
      <c r="G179" s="86">
        <f t="shared" si="70"/>
        <v>0</v>
      </c>
      <c r="H179" s="420" t="e">
        <f t="shared" si="71"/>
        <v>#DIV/0!</v>
      </c>
      <c r="I179" s="54"/>
    </row>
    <row r="180" spans="1:9" ht="23.25" customHeight="1">
      <c r="A180" s="345" t="s">
        <v>14962</v>
      </c>
      <c r="B180" s="89" t="s">
        <v>14907</v>
      </c>
      <c r="C180" s="82" t="str">
        <f>VLOOKUP(B180,Comp!$1:$1048576,2,FALSE)</f>
        <v>JN-B-M-D-N0/ 400X400 /N/00/N/000 - Damper de Regulagem pesado com aletas convergentes</v>
      </c>
      <c r="D180" s="90" t="str">
        <f>VLOOKUP(B180,Comp!$1:$1048576,3,FALSE)</f>
        <v>cj</v>
      </c>
      <c r="E180" s="84">
        <v>4</v>
      </c>
      <c r="F180" s="85"/>
      <c r="G180" s="86">
        <f t="shared" si="70"/>
        <v>0</v>
      </c>
      <c r="H180" s="420" t="e">
        <f t="shared" si="71"/>
        <v>#DIV/0!</v>
      </c>
      <c r="I180" s="54"/>
    </row>
    <row r="181" spans="1:9" ht="23.25" customHeight="1">
      <c r="A181" s="345" t="s">
        <v>14963</v>
      </c>
      <c r="B181" s="89" t="s">
        <v>14908</v>
      </c>
      <c r="C181" s="82" t="str">
        <f>VLOOKUP(B181,Comp!$1:$1048576,2,FALSE)</f>
        <v>JN-A-M-D-N0/ 300X300 /N/00/N/000 - Damper de Regulagem pesado com aletas paralelas</v>
      </c>
      <c r="D181" s="90" t="str">
        <f>VLOOKUP(B181,Comp!$1:$1048576,3,FALSE)</f>
        <v>cj</v>
      </c>
      <c r="E181" s="84">
        <v>4</v>
      </c>
      <c r="F181" s="85"/>
      <c r="G181" s="86">
        <f t="shared" si="70"/>
        <v>0</v>
      </c>
      <c r="H181" s="420" t="e">
        <f t="shared" si="71"/>
        <v>#DIV/0!</v>
      </c>
      <c r="I181" s="54"/>
    </row>
    <row r="182" spans="1:9" ht="23.25" customHeight="1">
      <c r="A182" s="345" t="s">
        <v>14964</v>
      </c>
      <c r="B182" s="89" t="s">
        <v>14909</v>
      </c>
      <c r="C182" s="82" t="str">
        <f>VLOOKUP(B182,Comp!$1:$1048576,2,FALSE)</f>
        <v>VDF-F711/247x247/0/AG/F/AN0 - Tomada de ar externo com filtro F711</v>
      </c>
      <c r="D182" s="90" t="str">
        <f>VLOOKUP(B182,Comp!$1:$1048576,3,FALSE)</f>
        <v>cj</v>
      </c>
      <c r="E182" s="84">
        <v>5</v>
      </c>
      <c r="F182" s="85"/>
      <c r="G182" s="86">
        <f t="shared" si="70"/>
        <v>0</v>
      </c>
      <c r="H182" s="420" t="e">
        <f t="shared" si="71"/>
        <v>#DIV/0!</v>
      </c>
      <c r="I182" s="54"/>
    </row>
    <row r="183" spans="1:9" ht="23.25" customHeight="1">
      <c r="A183" s="345" t="s">
        <v>14965</v>
      </c>
      <c r="B183" s="89" t="s">
        <v>14910</v>
      </c>
      <c r="C183" s="82" t="str">
        <f>VLOOKUP(B183,Comp!$1:$1048576,2,FALSE)</f>
        <v>VDF-F711/397x247/0/AG/F/AN0 - Tomada de ar externo com filtro F711</v>
      </c>
      <c r="D183" s="90" t="str">
        <f>VLOOKUP(B183,Comp!$1:$1048576,3,FALSE)</f>
        <v>cj</v>
      </c>
      <c r="E183" s="84">
        <v>2</v>
      </c>
      <c r="F183" s="85"/>
      <c r="G183" s="86">
        <f t="shared" si="70"/>
        <v>0</v>
      </c>
      <c r="H183" s="420" t="e">
        <f t="shared" si="71"/>
        <v>#DIV/0!</v>
      </c>
      <c r="I183" s="54"/>
    </row>
    <row r="184" spans="1:9">
      <c r="A184" s="345"/>
      <c r="B184" s="358"/>
      <c r="C184" s="95"/>
      <c r="D184" s="96"/>
      <c r="E184" s="97"/>
      <c r="F184" s="98"/>
      <c r="G184" s="99"/>
      <c r="H184" s="100"/>
      <c r="I184" s="54"/>
    </row>
    <row r="185" spans="1:9">
      <c r="A185" s="393" t="s">
        <v>14833</v>
      </c>
      <c r="B185" s="394"/>
      <c r="C185" s="395" t="s">
        <v>14992</v>
      </c>
      <c r="D185" s="398"/>
      <c r="E185" s="396"/>
      <c r="F185" s="399"/>
      <c r="G185" s="400">
        <f>SUM(G186:G212)</f>
        <v>0</v>
      </c>
      <c r="H185" s="397" t="e">
        <f>G185/$G$138</f>
        <v>#DIV/0!</v>
      </c>
      <c r="I185" s="123"/>
    </row>
    <row r="186" spans="1:9" ht="22.5">
      <c r="A186" s="345" t="s">
        <v>14966</v>
      </c>
      <c r="B186" s="358" t="s">
        <v>7446</v>
      </c>
      <c r="C186" s="95" t="str">
        <f>VLOOKUP(B186,Serviços!$1:$1048576,3,FALSE)</f>
        <v>Fonte de alimentação universal bivolt com saída de 24 V - 1,5 A - 35 W</v>
      </c>
      <c r="D186" s="96" t="str">
        <f>VLOOKUP(B186,Serviços!$1:$1048576,4,FALSE)</f>
        <v>un</v>
      </c>
      <c r="E186" s="97">
        <v>16</v>
      </c>
      <c r="F186" s="98"/>
      <c r="G186" s="99">
        <f t="shared" ref="G186" si="72">ROUND(E186*F186,2)</f>
        <v>0</v>
      </c>
      <c r="H186" s="421" t="e">
        <f>G186/$G$185</f>
        <v>#DIV/0!</v>
      </c>
      <c r="I186" s="123"/>
    </row>
    <row r="187" spans="1:9">
      <c r="A187" s="345" t="s">
        <v>14967</v>
      </c>
      <c r="B187" s="358" t="s">
        <v>7448</v>
      </c>
      <c r="C187" s="95" t="str">
        <f>VLOOKUP(B187,Serviços!$1:$1048576,3,FALSE)</f>
        <v>Tomada simples de sobrepor universal 2P+T - 10 A - 250 V</v>
      </c>
      <c r="D187" s="96" t="str">
        <f>VLOOKUP(B187,Serviços!$1:$1048576,4,FALSE)</f>
        <v>un</v>
      </c>
      <c r="E187" s="97">
        <v>16</v>
      </c>
      <c r="F187" s="98"/>
      <c r="G187" s="99">
        <f t="shared" ref="G187:G211" si="73">ROUND(E187*F187,2)</f>
        <v>0</v>
      </c>
      <c r="H187" s="421" t="e">
        <f t="shared" ref="H187:H211" si="74">G187/$G$185</f>
        <v>#DIV/0!</v>
      </c>
      <c r="I187" s="123"/>
    </row>
    <row r="188" spans="1:9" ht="22.5">
      <c r="A188" s="345" t="s">
        <v>14968</v>
      </c>
      <c r="B188" s="358" t="s">
        <v>7450</v>
      </c>
      <c r="C188" s="95" t="str">
        <f>VLOOKUP(B188,Serviços!$1:$1048576,3,FALSE)</f>
        <v>Transformador abaixador, entrada 110/220V, saída 24V+24V, corrente secundário 6A</v>
      </c>
      <c r="D188" s="96" t="str">
        <f>VLOOKUP(B188,Serviços!$1:$1048576,4,FALSE)</f>
        <v>un</v>
      </c>
      <c r="E188" s="97">
        <v>16</v>
      </c>
      <c r="F188" s="98"/>
      <c r="G188" s="99">
        <f t="shared" si="73"/>
        <v>0</v>
      </c>
      <c r="H188" s="421" t="e">
        <f t="shared" si="74"/>
        <v>#DIV/0!</v>
      </c>
      <c r="I188" s="123"/>
    </row>
    <row r="189" spans="1:9" ht="22.5">
      <c r="A189" s="345" t="s">
        <v>14969</v>
      </c>
      <c r="B189" s="358" t="s">
        <v>7452</v>
      </c>
      <c r="C189" s="95" t="str">
        <f>VLOOKUP(B189,Serviços!$1:$1048576,3,FALSE)</f>
        <v>Atuador Floating de 40Nm, sinal de controle 3 e 2 pontos, tensão de entrada AC/DC 24V, IP 54</v>
      </c>
      <c r="D189" s="96" t="str">
        <f>VLOOKUP(B189,Serviços!$1:$1048576,4,FALSE)</f>
        <v>un</v>
      </c>
      <c r="E189" s="97">
        <v>16</v>
      </c>
      <c r="F189" s="98"/>
      <c r="G189" s="99">
        <f t="shared" si="73"/>
        <v>0</v>
      </c>
      <c r="H189" s="421" t="e">
        <f t="shared" si="74"/>
        <v>#DIV/0!</v>
      </c>
      <c r="I189" s="123"/>
    </row>
    <row r="190" spans="1:9" ht="22.5">
      <c r="A190" s="345" t="s">
        <v>14970</v>
      </c>
      <c r="B190" s="358" t="s">
        <v>7454</v>
      </c>
      <c r="C190" s="95" t="str">
        <f>VLOOKUP(B190,Serviços!$1:$1048576,3,FALSE)</f>
        <v>Válvula motorizada esfera, com duas vias atuador floating, diâmetro 1 1/2"</v>
      </c>
      <c r="D190" s="96" t="str">
        <f>VLOOKUP(B190,Serviços!$1:$1048576,4,FALSE)</f>
        <v>un</v>
      </c>
      <c r="E190" s="97">
        <v>16</v>
      </c>
      <c r="F190" s="98"/>
      <c r="G190" s="99">
        <f t="shared" si="73"/>
        <v>0</v>
      </c>
      <c r="H190" s="421" t="e">
        <f t="shared" si="74"/>
        <v>#DIV/0!</v>
      </c>
      <c r="I190" s="123"/>
    </row>
    <row r="191" spans="1:9">
      <c r="A191" s="345" t="s">
        <v>14971</v>
      </c>
      <c r="B191" s="358" t="s">
        <v>7456</v>
      </c>
      <c r="C191" s="95" t="str">
        <f>VLOOKUP(B191,Serviços!$1:$1048576,3,FALSE)</f>
        <v>Válvula de balanceamento diâmetro 1 " a 2-1/2"</v>
      </c>
      <c r="D191" s="96" t="str">
        <f>VLOOKUP(B191,Serviços!$1:$1048576,4,FALSE)</f>
        <v>un</v>
      </c>
      <c r="E191" s="97">
        <v>16</v>
      </c>
      <c r="F191" s="98"/>
      <c r="G191" s="99">
        <f t="shared" si="73"/>
        <v>0</v>
      </c>
      <c r="H191" s="421" t="e">
        <f t="shared" si="74"/>
        <v>#DIV/0!</v>
      </c>
      <c r="I191" s="123"/>
    </row>
    <row r="192" spans="1:9">
      <c r="A192" s="345" t="s">
        <v>14972</v>
      </c>
      <c r="B192" s="358" t="s">
        <v>7460</v>
      </c>
      <c r="C192" s="95" t="str">
        <f>VLOOKUP(B192,Serviços!$1:$1048576,3,FALSE)</f>
        <v>Válvula duas vias on/off retorno elétrico diâmetro 1/2" a 3/4"</v>
      </c>
      <c r="D192" s="96" t="str">
        <f>VLOOKUP(B192,Serviços!$1:$1048576,4,FALSE)</f>
        <v>un</v>
      </c>
      <c r="E192" s="97">
        <v>16</v>
      </c>
      <c r="F192" s="98"/>
      <c r="G192" s="99">
        <f t="shared" si="73"/>
        <v>0</v>
      </c>
      <c r="H192" s="421" t="e">
        <f t="shared" si="74"/>
        <v>#DIV/0!</v>
      </c>
      <c r="I192" s="123"/>
    </row>
    <row r="193" spans="1:9" ht="22.5">
      <c r="A193" s="345" t="s">
        <v>14973</v>
      </c>
      <c r="B193" s="358" t="s">
        <v>7462</v>
      </c>
      <c r="C193" s="95" t="str">
        <f>VLOOKUP(B193,Serviços!$1:$1048576,3,FALSE)</f>
        <v>Válvula esfera motorizada de duas vias de atuador proporcional diâmetro 2" a 2-1/2"</v>
      </c>
      <c r="D193" s="96" t="str">
        <f>VLOOKUP(B193,Serviços!$1:$1048576,4,FALSE)</f>
        <v>un</v>
      </c>
      <c r="E193" s="97">
        <v>2</v>
      </c>
      <c r="F193" s="98"/>
      <c r="G193" s="99">
        <f t="shared" si="73"/>
        <v>0</v>
      </c>
      <c r="H193" s="421" t="e">
        <f t="shared" si="74"/>
        <v>#DIV/0!</v>
      </c>
      <c r="I193" s="123"/>
    </row>
    <row r="194" spans="1:9" ht="22.5">
      <c r="A194" s="345" t="s">
        <v>14974</v>
      </c>
      <c r="B194" s="358" t="s">
        <v>7464</v>
      </c>
      <c r="C194" s="95" t="str">
        <f>VLOOKUP(B194,Serviços!$1:$1048576,3,FALSE)</f>
        <v>Atuador proporcional de 10 Nm, tensão de entrada AC/DC 24 V - IP 54</v>
      </c>
      <c r="D194" s="96" t="str">
        <f>VLOOKUP(B194,Serviços!$1:$1048576,4,FALSE)</f>
        <v>un</v>
      </c>
      <c r="E194" s="97">
        <v>16</v>
      </c>
      <c r="F194" s="98"/>
      <c r="G194" s="99">
        <f t="shared" si="73"/>
        <v>0</v>
      </c>
      <c r="H194" s="421" t="e">
        <f t="shared" si="74"/>
        <v>#DIV/0!</v>
      </c>
      <c r="I194" s="123"/>
    </row>
    <row r="195" spans="1:9">
      <c r="A195" s="345" t="s">
        <v>14975</v>
      </c>
      <c r="B195" s="358" t="s">
        <v>7468</v>
      </c>
      <c r="C195" s="95" t="str">
        <f>VLOOKUP(B195,Serviços!$1:$1048576,3,FALSE)</f>
        <v>Acoplador a relé 24 VCC/VAC - 1 contato reversível</v>
      </c>
      <c r="D195" s="96" t="str">
        <f>VLOOKUP(B195,Serviços!$1:$1048576,4,FALSE)</f>
        <v>un</v>
      </c>
      <c r="E195" s="97">
        <v>16</v>
      </c>
      <c r="F195" s="98"/>
      <c r="G195" s="99">
        <f t="shared" si="73"/>
        <v>0</v>
      </c>
      <c r="H195" s="421" t="e">
        <f t="shared" si="74"/>
        <v>#DIV/0!</v>
      </c>
      <c r="I195" s="123"/>
    </row>
    <row r="196" spans="1:9">
      <c r="A196" s="345" t="s">
        <v>14976</v>
      </c>
      <c r="B196" s="358" t="s">
        <v>7470</v>
      </c>
      <c r="C196" s="95" t="str">
        <f>VLOOKUP(B196,Serviços!$1:$1048576,3,FALSE)</f>
        <v>Chave de fluxo para ar</v>
      </c>
      <c r="D196" s="96" t="str">
        <f>VLOOKUP(B196,Serviços!$1:$1048576,4,FALSE)</f>
        <v>un</v>
      </c>
      <c r="E196" s="97">
        <v>16</v>
      </c>
      <c r="F196" s="98"/>
      <c r="G196" s="99">
        <f t="shared" si="73"/>
        <v>0</v>
      </c>
      <c r="H196" s="421" t="e">
        <f t="shared" si="74"/>
        <v>#DIV/0!</v>
      </c>
      <c r="I196" s="123"/>
    </row>
    <row r="197" spans="1:9">
      <c r="A197" s="345" t="s">
        <v>14977</v>
      </c>
      <c r="B197" s="358" t="s">
        <v>7472</v>
      </c>
      <c r="C197" s="95" t="str">
        <f>VLOOKUP(B197,Serviços!$1:$1048576,3,FALSE)</f>
        <v>Repetidor de sinal I/I e V/I</v>
      </c>
      <c r="D197" s="96" t="str">
        <f>VLOOKUP(B197,Serviços!$1:$1048576,4,FALSE)</f>
        <v>un</v>
      </c>
      <c r="E197" s="97">
        <v>16</v>
      </c>
      <c r="F197" s="98"/>
      <c r="G197" s="99">
        <f t="shared" si="73"/>
        <v>0</v>
      </c>
      <c r="H197" s="421" t="e">
        <f t="shared" si="74"/>
        <v>#DIV/0!</v>
      </c>
      <c r="I197" s="123"/>
    </row>
    <row r="198" spans="1:9">
      <c r="A198" s="345" t="s">
        <v>14978</v>
      </c>
      <c r="B198" s="358" t="s">
        <v>7474</v>
      </c>
      <c r="C198" s="95" t="str">
        <f>VLOOKUP(B198,Serviços!$1:$1048576,3,FALSE)</f>
        <v>Relé de corrente ajustável de 0 a 200 A</v>
      </c>
      <c r="D198" s="96" t="str">
        <f>VLOOKUP(B198,Serviços!$1:$1048576,4,FALSE)</f>
        <v>un</v>
      </c>
      <c r="E198" s="97">
        <v>16</v>
      </c>
      <c r="F198" s="98"/>
      <c r="G198" s="99">
        <f t="shared" si="73"/>
        <v>0</v>
      </c>
      <c r="H198" s="421" t="e">
        <f t="shared" si="74"/>
        <v>#DIV/0!</v>
      </c>
      <c r="I198" s="123"/>
    </row>
    <row r="199" spans="1:9">
      <c r="A199" s="345" t="s">
        <v>14979</v>
      </c>
      <c r="B199" s="358" t="s">
        <v>7476</v>
      </c>
      <c r="C199" s="95" t="str">
        <f>VLOOKUP(B199,Serviços!$1:$1048576,3,FALSE)</f>
        <v>Sensor de temperatura ambiente PT100 - 2 fios</v>
      </c>
      <c r="D199" s="96" t="str">
        <f>VLOOKUP(B199,Serviços!$1:$1048576,4,FALSE)</f>
        <v>un</v>
      </c>
      <c r="E199" s="97">
        <v>16</v>
      </c>
      <c r="F199" s="98"/>
      <c r="G199" s="99">
        <f t="shared" si="73"/>
        <v>0</v>
      </c>
      <c r="H199" s="421" t="e">
        <f t="shared" si="74"/>
        <v>#DIV/0!</v>
      </c>
      <c r="I199" s="123"/>
    </row>
    <row r="200" spans="1:9" ht="22.5">
      <c r="A200" s="345" t="s">
        <v>14980</v>
      </c>
      <c r="B200" s="358" t="s">
        <v>7478</v>
      </c>
      <c r="C200" s="95" t="str">
        <f>VLOOKUP(B200,Serviços!$1:$1048576,3,FALSE)</f>
        <v>Pressostato diferencial para utilização em sistemas centrais de ar condicionado, pressão diferencial de 55 a 414 kPa</v>
      </c>
      <c r="D200" s="96" t="str">
        <f>VLOOKUP(B200,Serviços!$1:$1048576,4,FALSE)</f>
        <v>un</v>
      </c>
      <c r="E200" s="97">
        <v>16</v>
      </c>
      <c r="F200" s="98"/>
      <c r="G200" s="99">
        <f t="shared" si="73"/>
        <v>0</v>
      </c>
      <c r="H200" s="421" t="e">
        <f t="shared" si="74"/>
        <v>#DIV/0!</v>
      </c>
      <c r="I200" s="123"/>
    </row>
    <row r="201" spans="1:9">
      <c r="A201" s="345" t="s">
        <v>14981</v>
      </c>
      <c r="B201" s="358" t="s">
        <v>7480</v>
      </c>
      <c r="C201" s="95" t="str">
        <f>VLOOKUP(B201,Serviços!$1:$1048576,3,FALSE)</f>
        <v>Termostato de seguraça com temperatura ajustável de 90°C - 110°C</v>
      </c>
      <c r="D201" s="96" t="str">
        <f>VLOOKUP(B201,Serviços!$1:$1048576,4,FALSE)</f>
        <v>un</v>
      </c>
      <c r="E201" s="97">
        <v>16</v>
      </c>
      <c r="F201" s="98"/>
      <c r="G201" s="99">
        <f t="shared" si="73"/>
        <v>0</v>
      </c>
      <c r="H201" s="421" t="e">
        <f t="shared" si="74"/>
        <v>#DIV/0!</v>
      </c>
      <c r="I201" s="123"/>
    </row>
    <row r="202" spans="1:9">
      <c r="A202" s="345" t="s">
        <v>14982</v>
      </c>
      <c r="B202" s="358" t="s">
        <v>7482</v>
      </c>
      <c r="C202" s="95" t="str">
        <f>VLOOKUP(B202,Serviços!$1:$1048576,3,FALSE)</f>
        <v>Transmissor de pressão diferencial, operação de 0 a 750 Pa</v>
      </c>
      <c r="D202" s="96" t="str">
        <f>VLOOKUP(B202,Serviços!$1:$1048576,4,FALSE)</f>
        <v>un</v>
      </c>
      <c r="E202" s="97">
        <v>16</v>
      </c>
      <c r="F202" s="98"/>
      <c r="G202" s="99">
        <f t="shared" si="73"/>
        <v>0</v>
      </c>
      <c r="H202" s="421" t="e">
        <f t="shared" si="74"/>
        <v>#DIV/0!</v>
      </c>
      <c r="I202" s="123"/>
    </row>
    <row r="203" spans="1:9" ht="22.5">
      <c r="A203" s="345" t="s">
        <v>14983</v>
      </c>
      <c r="B203" s="358" t="s">
        <v>7484</v>
      </c>
      <c r="C203" s="95" t="str">
        <f>VLOOKUP(B203,Serviços!$1:$1048576,3,FALSE)</f>
        <v>Transmissor de pressão compacto, escala de pressão 0 a 10 Bar, sinal de saída 4 - 20 mA</v>
      </c>
      <c r="D203" s="96" t="str">
        <f>VLOOKUP(B203,Serviços!$1:$1048576,4,FALSE)</f>
        <v>un</v>
      </c>
      <c r="E203" s="97">
        <v>16</v>
      </c>
      <c r="F203" s="98"/>
      <c r="G203" s="99">
        <f t="shared" si="73"/>
        <v>0</v>
      </c>
      <c r="H203" s="421" t="e">
        <f t="shared" si="74"/>
        <v>#DIV/0!</v>
      </c>
      <c r="I203" s="123"/>
    </row>
    <row r="204" spans="1:9" ht="22.5">
      <c r="A204" s="345" t="s">
        <v>14984</v>
      </c>
      <c r="B204" s="358" t="s">
        <v>7486</v>
      </c>
      <c r="C204" s="95" t="str">
        <f>VLOOKUP(B204,Serviços!$1:$1048576,3,FALSE)</f>
        <v>Transmissor de temperatura e umidade para dutos, alta precisão, corrente de 0 a 20 mA, alimentação 12Vcc a 30Vcc</v>
      </c>
      <c r="D204" s="96" t="str">
        <f>VLOOKUP(B204,Serviços!$1:$1048576,4,FALSE)</f>
        <v>un</v>
      </c>
      <c r="E204" s="97">
        <v>16</v>
      </c>
      <c r="F204" s="98"/>
      <c r="G204" s="99">
        <f t="shared" si="73"/>
        <v>0</v>
      </c>
      <c r="H204" s="421" t="e">
        <f t="shared" si="74"/>
        <v>#DIV/0!</v>
      </c>
      <c r="I204" s="123"/>
    </row>
    <row r="205" spans="1:9">
      <c r="A205" s="345" t="s">
        <v>14985</v>
      </c>
      <c r="B205" s="358" t="s">
        <v>13841</v>
      </c>
      <c r="C205" s="95" t="str">
        <f>VLOOKUP(B205,Serviços!$1:$1048576,3,FALSE)</f>
        <v>Controlador lógico programável para 16 entradas/16 saídas</v>
      </c>
      <c r="D205" s="96" t="str">
        <f>VLOOKUP(B205,Serviços!$1:$1048576,4,FALSE)</f>
        <v>un</v>
      </c>
      <c r="E205" s="97">
        <v>1</v>
      </c>
      <c r="F205" s="98"/>
      <c r="G205" s="99">
        <f t="shared" si="73"/>
        <v>0</v>
      </c>
      <c r="H205" s="421" t="e">
        <f t="shared" si="74"/>
        <v>#DIV/0!</v>
      </c>
      <c r="I205" s="123"/>
    </row>
    <row r="206" spans="1:9">
      <c r="A206" s="345" t="s">
        <v>14986</v>
      </c>
      <c r="B206" s="358" t="s">
        <v>13842</v>
      </c>
      <c r="C206" s="95" t="str">
        <f>VLOOKUP(B206,Serviços!$1:$1048576,3,FALSE)</f>
        <v>Módulo de expansão para 4 canais de saída analógica</v>
      </c>
      <c r="D206" s="96" t="str">
        <f>VLOOKUP(B206,Serviços!$1:$1048576,4,FALSE)</f>
        <v>un</v>
      </c>
      <c r="E206" s="97">
        <v>1</v>
      </c>
      <c r="F206" s="98"/>
      <c r="G206" s="99">
        <f t="shared" si="73"/>
        <v>0</v>
      </c>
      <c r="H206" s="421" t="e">
        <f t="shared" si="74"/>
        <v>#DIV/0!</v>
      </c>
      <c r="I206" s="123"/>
    </row>
    <row r="207" spans="1:9">
      <c r="A207" s="345" t="s">
        <v>14987</v>
      </c>
      <c r="B207" s="358" t="s">
        <v>13843</v>
      </c>
      <c r="C207" s="95" t="str">
        <f>VLOOKUP(B207,Serviços!$1:$1048576,3,FALSE)</f>
        <v>Módulo de expansão para 8 canais de entrada analógica</v>
      </c>
      <c r="D207" s="96" t="str">
        <f>VLOOKUP(B207,Serviços!$1:$1048576,4,FALSE)</f>
        <v>un</v>
      </c>
      <c r="E207" s="97">
        <v>1</v>
      </c>
      <c r="F207" s="98"/>
      <c r="G207" s="99">
        <f t="shared" si="73"/>
        <v>0</v>
      </c>
      <c r="H207" s="421" t="e">
        <f t="shared" si="74"/>
        <v>#DIV/0!</v>
      </c>
      <c r="I207" s="123"/>
    </row>
    <row r="208" spans="1:9">
      <c r="A208" s="345" t="s">
        <v>14988</v>
      </c>
      <c r="B208" s="358" t="s">
        <v>13845</v>
      </c>
      <c r="C208" s="95" t="str">
        <f>VLOOKUP(B208,Serviços!$1:$1048576,3,FALSE)</f>
        <v>Módulo de expansão para 8 canais de entrada e saída digitais</v>
      </c>
      <c r="D208" s="96" t="str">
        <f>VLOOKUP(B208,Serviços!$1:$1048576,4,FALSE)</f>
        <v>un</v>
      </c>
      <c r="E208" s="97">
        <v>1</v>
      </c>
      <c r="F208" s="98"/>
      <c r="G208" s="99">
        <f t="shared" si="73"/>
        <v>0</v>
      </c>
      <c r="H208" s="421" t="e">
        <f t="shared" si="74"/>
        <v>#DIV/0!</v>
      </c>
      <c r="I208" s="123"/>
    </row>
    <row r="209" spans="1:10" ht="22.5">
      <c r="A209" s="345" t="s">
        <v>14989</v>
      </c>
      <c r="B209" s="303" t="s">
        <v>6081</v>
      </c>
      <c r="C209" s="95" t="str">
        <f>VLOOKUP(B209,Serviços!$1:$1048576,3,FALSE)</f>
        <v>Termômetro bimetálico, mostrador com 4´, saída angular, escala 0-100°C</v>
      </c>
      <c r="D209" s="96" t="str">
        <f>VLOOKUP(B209,Serviços!$1:$1048576,4,FALSE)</f>
        <v>un</v>
      </c>
      <c r="E209" s="97">
        <v>32</v>
      </c>
      <c r="F209" s="98"/>
      <c r="G209" s="99">
        <f t="shared" si="73"/>
        <v>0</v>
      </c>
      <c r="H209" s="421" t="e">
        <f t="shared" si="74"/>
        <v>#DIV/0!</v>
      </c>
      <c r="I209" s="123"/>
    </row>
    <row r="210" spans="1:10" ht="22.5">
      <c r="A210" s="345" t="s">
        <v>14990</v>
      </c>
      <c r="B210" s="303" t="s">
        <v>6083</v>
      </c>
      <c r="C210" s="95" t="str">
        <f>VLOOKUP(B210,Serviços!$1:$1048576,3,FALSE)</f>
        <v>Manômetro com mostrador de 4´, escalas: 0-4 / 0-7 / 0-10 / 0-17 / 0-21 / 0-28 kg/cm²</v>
      </c>
      <c r="D210" s="96" t="str">
        <f>VLOOKUP(B210,Serviços!$1:$1048576,4,FALSE)</f>
        <v>un</v>
      </c>
      <c r="E210" s="97">
        <v>32</v>
      </c>
      <c r="F210" s="98"/>
      <c r="G210" s="99">
        <f t="shared" si="73"/>
        <v>0</v>
      </c>
      <c r="H210" s="421" t="e">
        <f t="shared" si="74"/>
        <v>#DIV/0!</v>
      </c>
      <c r="I210" s="123"/>
    </row>
    <row r="211" spans="1:10">
      <c r="A211" s="345" t="s">
        <v>14991</v>
      </c>
      <c r="B211" s="81"/>
      <c r="C211" s="403" t="s">
        <v>14854</v>
      </c>
      <c r="D211" s="96" t="s">
        <v>197</v>
      </c>
      <c r="E211" s="84">
        <v>1</v>
      </c>
      <c r="F211" s="121"/>
      <c r="G211" s="99">
        <f t="shared" si="73"/>
        <v>0</v>
      </c>
      <c r="H211" s="421" t="e">
        <f t="shared" si="74"/>
        <v>#DIV/0!</v>
      </c>
      <c r="I211" s="54"/>
      <c r="J211" s="122"/>
    </row>
    <row r="212" spans="1:10" ht="12" thickBot="1">
      <c r="A212" s="345"/>
      <c r="B212" s="81"/>
      <c r="C212" s="81"/>
      <c r="D212" s="96"/>
      <c r="E212" s="84"/>
      <c r="F212" s="121"/>
      <c r="G212" s="99"/>
      <c r="H212" s="87"/>
      <c r="I212" s="54"/>
      <c r="J212" s="122"/>
    </row>
    <row r="213" spans="1:10" ht="12" thickBot="1">
      <c r="A213" s="422" t="s">
        <v>7507</v>
      </c>
      <c r="B213" s="423"/>
      <c r="C213" s="423"/>
      <c r="D213" s="423"/>
      <c r="E213" s="423"/>
      <c r="F213" s="424"/>
      <c r="G213" s="124">
        <f>G13+G21+G30+G41+G50+G53+G57+G108+G112+G135+G138</f>
        <v>0</v>
      </c>
      <c r="H213" s="125" t="e">
        <f>G213/$G$213</f>
        <v>#DIV/0!</v>
      </c>
      <c r="I213" s="54"/>
      <c r="J213" s="55">
        <f>I213*8.87%</f>
        <v>0</v>
      </c>
    </row>
    <row r="214" spans="1:10" ht="12" thickBot="1">
      <c r="A214" s="425" t="s">
        <v>7508</v>
      </c>
      <c r="B214" s="426"/>
      <c r="C214" s="426"/>
      <c r="D214" s="426"/>
      <c r="E214" s="126"/>
      <c r="F214" s="127">
        <v>0.22120000000000001</v>
      </c>
      <c r="G214" s="128">
        <f>ROUND(G213*F214,2)</f>
        <v>0</v>
      </c>
      <c r="H214" s="129"/>
      <c r="I214" s="54"/>
      <c r="J214" s="130"/>
    </row>
    <row r="215" spans="1:10" ht="12" thickBot="1">
      <c r="A215" s="355"/>
      <c r="B215" s="131"/>
      <c r="C215" s="132"/>
      <c r="D215" s="133"/>
      <c r="E215" s="134"/>
      <c r="F215" s="418"/>
      <c r="G215" s="135"/>
      <c r="H215" s="136"/>
      <c r="I215" s="54"/>
    </row>
    <row r="216" spans="1:10" ht="12" thickBot="1">
      <c r="A216" s="427" t="s">
        <v>13527</v>
      </c>
      <c r="B216" s="428"/>
      <c r="C216" s="428"/>
      <c r="D216" s="428"/>
      <c r="E216" s="428"/>
      <c r="F216" s="429"/>
      <c r="G216" s="137">
        <f>ROUND(G213+G214,2)</f>
        <v>0</v>
      </c>
      <c r="H216" s="138"/>
      <c r="I216" s="54"/>
    </row>
    <row r="217" spans="1:10">
      <c r="A217" s="346"/>
      <c r="B217" s="49"/>
      <c r="C217" s="139">
        <v>43686</v>
      </c>
      <c r="D217" s="51"/>
      <c r="E217" s="52"/>
      <c r="F217" s="404"/>
      <c r="G217" s="53"/>
      <c r="H217" s="140"/>
      <c r="I217" s="54"/>
    </row>
  </sheetData>
  <sortState ref="B125:I207">
    <sortCondition ref="B125"/>
  </sortState>
  <mergeCells count="8">
    <mergeCell ref="A213:F213"/>
    <mergeCell ref="A214:D214"/>
    <mergeCell ref="A216:F216"/>
    <mergeCell ref="A6:B6"/>
    <mergeCell ref="C6:G6"/>
    <mergeCell ref="A7:B7"/>
    <mergeCell ref="C7:G7"/>
    <mergeCell ref="A9:G9"/>
  </mergeCells>
  <pageMargins left="0.7" right="0.7" top="1.5505208333333333" bottom="0.75" header="0.3" footer="0.3"/>
  <pageSetup paperSize="9" scale="67" fitToHeight="0" orientation="portrait" horizontalDpi="1200" verticalDpi="1200" r:id="rId1"/>
  <headerFooter>
    <oddHeader>&amp;C&amp;G</oddHeader>
    <oddFooter>&amp;L&amp;"Verdana,Negrito"&amp;9Coordenadoria Geral de Administração CGA | GTE&amp;"Verdana,Normal"
Av. Dr. Enéas de Carvalho Aguiar, 188 - 3º andar | CEP 05403-000 | São Paulo, SP | Fone: (11) 3066-8000 &amp;R&amp;"Verdana,Normal"&amp;9Página &amp;P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18" zoomScaleNormal="100" zoomScaleSheetLayoutView="100" workbookViewId="0">
      <selection activeCell="C33" sqref="C33"/>
    </sheetView>
  </sheetViews>
  <sheetFormatPr defaultRowHeight="11.25"/>
  <cols>
    <col min="1" max="1" width="8.85546875" style="55" customWidth="1"/>
    <col min="2" max="2" width="6.28515625" style="55" customWidth="1"/>
    <col min="3" max="3" width="81.7109375" style="106" bestFit="1" customWidth="1"/>
    <col min="4" max="4" width="24.85546875" style="55" bestFit="1" customWidth="1"/>
    <col min="5" max="16384" width="9.140625" style="55"/>
  </cols>
  <sheetData>
    <row r="1" spans="1:4" hidden="1">
      <c r="A1" s="145"/>
      <c r="B1" s="146"/>
      <c r="C1" s="147"/>
      <c r="D1" s="148"/>
    </row>
    <row r="2" spans="1:4" hidden="1">
      <c r="A2" s="149"/>
      <c r="B2" s="150"/>
      <c r="C2" s="151"/>
      <c r="D2" s="152"/>
    </row>
    <row r="3" spans="1:4" hidden="1">
      <c r="A3" s="149"/>
      <c r="B3" s="153"/>
      <c r="C3" s="154"/>
      <c r="D3" s="155"/>
    </row>
    <row r="4" spans="1:4">
      <c r="A4" s="149"/>
      <c r="B4" s="153"/>
      <c r="C4" s="156" t="s">
        <v>14053</v>
      </c>
      <c r="D4" s="155"/>
    </row>
    <row r="5" spans="1:4">
      <c r="A5" s="145"/>
      <c r="B5" s="146"/>
      <c r="C5" s="154"/>
      <c r="D5" s="157"/>
    </row>
    <row r="6" spans="1:4" ht="23.25" customHeight="1">
      <c r="A6" s="435" t="str">
        <f>Planilha!A6</f>
        <v>Objeto:</v>
      </c>
      <c r="B6" s="435"/>
      <c r="C6" s="442" t="str">
        <f>Planilha!C6</f>
        <v>Reforma parcial do sistema de ar condiocionado do centro cirúrgico no Pavilhão V, adequação de infraestrutura de instalações elétricas do Pavilhão IV para sistema de condicionado e laudos técnicos de estruturas do Ambulatório e Pavilhão IV</v>
      </c>
      <c r="D6" s="442"/>
    </row>
    <row r="7" spans="1:4">
      <c r="A7" s="435" t="str">
        <f>Planilha!A7</f>
        <v xml:space="preserve">Local:                    </v>
      </c>
      <c r="B7" s="435"/>
      <c r="C7" s="436" t="str">
        <f>Planilha!C7</f>
        <v>Rua Oswaldo Cruz, 197 - Boqueirão - Santos / SP</v>
      </c>
      <c r="D7" s="436"/>
    </row>
    <row r="8" spans="1:4">
      <c r="A8" s="158"/>
      <c r="B8" s="158"/>
      <c r="C8" s="159"/>
      <c r="D8" s="160"/>
    </row>
    <row r="9" spans="1:4">
      <c r="A9" s="437" t="str">
        <f>Planilha!A9</f>
        <v>Fonte de preços: CPOS VERSÃO 176</v>
      </c>
      <c r="B9" s="437"/>
      <c r="C9" s="437"/>
      <c r="D9" s="437"/>
    </row>
    <row r="10" spans="1:4" hidden="1">
      <c r="A10" s="161"/>
      <c r="B10" s="162"/>
      <c r="C10" s="163"/>
      <c r="D10" s="157"/>
    </row>
    <row r="11" spans="1:4" hidden="1">
      <c r="A11" s="149"/>
      <c r="B11" s="164"/>
      <c r="C11" s="151"/>
      <c r="D11" s="152"/>
    </row>
    <row r="12" spans="1:4" ht="12" thickBot="1">
      <c r="A12" s="149"/>
      <c r="B12" s="164"/>
      <c r="C12" s="151"/>
      <c r="D12" s="152"/>
    </row>
    <row r="13" spans="1:4" ht="12" thickBot="1">
      <c r="A13" s="149"/>
      <c r="B13" s="165" t="s">
        <v>7212</v>
      </c>
      <c r="C13" s="166" t="s">
        <v>7213</v>
      </c>
      <c r="D13" s="167" t="s">
        <v>7214</v>
      </c>
    </row>
    <row r="14" spans="1:4" ht="12" thickBot="1">
      <c r="A14" s="149"/>
      <c r="B14" s="168" t="s">
        <v>7179</v>
      </c>
      <c r="C14" s="169" t="str">
        <f>VLOOKUP(B14,Planilha!$A$13:$C$162,3,FALSE)</f>
        <v xml:space="preserve">Serviço técnico especializado </v>
      </c>
      <c r="D14" s="170">
        <f>VLOOKUP(C14,Planilha!C13:G162,5,FALSE)</f>
        <v>0</v>
      </c>
    </row>
    <row r="15" spans="1:4" ht="12" thickBot="1">
      <c r="A15" s="149"/>
      <c r="B15" s="168" t="s">
        <v>7184</v>
      </c>
      <c r="C15" s="169" t="str">
        <f>VLOOKUP(B15,Planilha!$A$13:$C$162,3,FALSE)</f>
        <v>Início, apoio e administração da obra</v>
      </c>
      <c r="D15" s="170">
        <f>VLOOKUP(C15,Planilha!C14:G183,5,FALSE)</f>
        <v>0</v>
      </c>
    </row>
    <row r="16" spans="1:4" ht="12" thickBot="1">
      <c r="A16" s="149"/>
      <c r="B16" s="168" t="s">
        <v>7189</v>
      </c>
      <c r="C16" s="169" t="str">
        <f>VLOOKUP(B16,Planilha!$A$13:$C$162,3,FALSE)</f>
        <v>Demolição, Transporte e Serviço em Solo</v>
      </c>
      <c r="D16" s="170">
        <f>VLOOKUP(C16,Planilha!C15:G184,5,FALSE)</f>
        <v>0</v>
      </c>
    </row>
    <row r="17" spans="1:8" ht="12" thickBot="1">
      <c r="A17" s="149"/>
      <c r="B17" s="168" t="s">
        <v>7194</v>
      </c>
      <c r="C17" s="169" t="str">
        <f>VLOOKUP(B17,Planilha!$A$13:$C$162,3,FALSE)</f>
        <v>Revestimentos</v>
      </c>
      <c r="D17" s="170">
        <f>VLOOKUP(C17,Planilha!C16:G185,5,FALSE)</f>
        <v>0</v>
      </c>
    </row>
    <row r="18" spans="1:8" ht="12" thickBot="1">
      <c r="A18" s="149"/>
      <c r="B18" s="168" t="s">
        <v>7195</v>
      </c>
      <c r="C18" s="169" t="str">
        <f>VLOOKUP(B18,Planilha!$A$13:$C$162,3,FALSE)</f>
        <v>Forro</v>
      </c>
      <c r="D18" s="170">
        <f>VLOOKUP(C18,Planilha!C17:G186,5,FALSE)</f>
        <v>0</v>
      </c>
    </row>
    <row r="19" spans="1:8" ht="12" thickBot="1">
      <c r="A19" s="149"/>
      <c r="B19" s="168" t="s">
        <v>7197</v>
      </c>
      <c r="C19" s="169" t="str">
        <f>VLOOKUP(B19,Planilha!$A$13:$C$162,3,FALSE)</f>
        <v>Pintura</v>
      </c>
      <c r="D19" s="170">
        <f>VLOOKUP(C19,Planilha!C17:G187,5,FALSE)</f>
        <v>0</v>
      </c>
    </row>
    <row r="20" spans="1:8" ht="12" thickBot="1">
      <c r="A20" s="149"/>
      <c r="B20" s="168" t="s">
        <v>7198</v>
      </c>
      <c r="C20" s="169" t="str">
        <f>VLOOKUP(B20,Planilha!$A$13:$C$162,3,FALSE)</f>
        <v>Instalações Elétricas, Elétricas Especiais</v>
      </c>
      <c r="D20" s="170">
        <f>VLOOKUP(C20,Planilha!C20:G188,5,FALSE)</f>
        <v>0</v>
      </c>
    </row>
    <row r="21" spans="1:8" ht="12" thickBot="1">
      <c r="A21" s="149"/>
      <c r="B21" s="168" t="s">
        <v>7201</v>
      </c>
      <c r="C21" s="169" t="str">
        <f>VLOOKUP(B21,Planilha!$A$13:$C$162,3,FALSE)</f>
        <v>Sinalização Visual</v>
      </c>
      <c r="D21" s="170">
        <f>VLOOKUP(C21,Planilha!C21:G189,5,FALSE)</f>
        <v>0</v>
      </c>
    </row>
    <row r="22" spans="1:8" ht="12" thickBot="1">
      <c r="A22" s="149"/>
      <c r="B22" s="168" t="s">
        <v>7204</v>
      </c>
      <c r="C22" s="169" t="str">
        <f>VLOOKUP(B22,Planilha!$A$13:$C$162,3,FALSE)</f>
        <v>Abrigo para transformador e base para equipamentos do ar condicionado</v>
      </c>
      <c r="D22" s="170">
        <f>VLOOKUP(C22,Planilha!C22:G190,5,FALSE)</f>
        <v>0</v>
      </c>
    </row>
    <row r="23" spans="1:8" ht="12" thickBot="1">
      <c r="A23" s="149"/>
      <c r="B23" s="168" t="s">
        <v>7205</v>
      </c>
      <c r="C23" s="169" t="str">
        <f>VLOOKUP(B23,Planilha!$A$13:$C$162,3,FALSE)</f>
        <v>Limpeza e arremate</v>
      </c>
      <c r="D23" s="170">
        <f>VLOOKUP(C23,Planilha!C23:G191,5,FALSE)</f>
        <v>0</v>
      </c>
    </row>
    <row r="24" spans="1:8" ht="12" thickBot="1">
      <c r="A24" s="149"/>
      <c r="B24" s="168" t="s">
        <v>7207</v>
      </c>
      <c r="C24" s="169" t="str">
        <f>VLOOKUP(B24,Planilha!$A$13:$C$162,3,FALSE)</f>
        <v>Ar Condicionado</v>
      </c>
      <c r="D24" s="170">
        <f>VLOOKUP(C24,Planilha!C24:G191,5,FALSE)</f>
        <v>0</v>
      </c>
    </row>
    <row r="25" spans="1:8">
      <c r="A25" s="149"/>
      <c r="B25" s="438" t="s">
        <v>7507</v>
      </c>
      <c r="C25" s="439"/>
      <c r="D25" s="171">
        <f>SUM(D14:D24)</f>
        <v>0</v>
      </c>
    </row>
    <row r="26" spans="1:8" ht="12" thickBot="1">
      <c r="A26" s="149"/>
      <c r="B26" s="440" t="str">
        <f>CONCATENATE("BDI obra - ",Planilha!F214*100,"%")</f>
        <v>BDI obra - 22,12%</v>
      </c>
      <c r="C26" s="441"/>
      <c r="D26" s="173">
        <f>ROUND(D25*Planilha!F214,2)</f>
        <v>0</v>
      </c>
    </row>
    <row r="27" spans="1:8" ht="12" thickBot="1">
      <c r="A27" s="149"/>
      <c r="B27" s="433" t="s">
        <v>13527</v>
      </c>
      <c r="C27" s="434"/>
      <c r="D27" s="174">
        <f>D25+D26</f>
        <v>0</v>
      </c>
    </row>
    <row r="28" spans="1:8">
      <c r="A28" s="149"/>
      <c r="C28" s="175">
        <f>Planilha!C217</f>
        <v>43686</v>
      </c>
    </row>
    <row r="29" spans="1:8">
      <c r="A29" s="149"/>
      <c r="F29" s="172"/>
      <c r="G29" s="172"/>
      <c r="H29" s="172"/>
    </row>
    <row r="30" spans="1:8">
      <c r="A30" s="149"/>
      <c r="F30" s="172"/>
      <c r="G30" s="172"/>
      <c r="H30" s="172"/>
    </row>
    <row r="31" spans="1:8">
      <c r="A31" s="149"/>
      <c r="F31" s="172"/>
      <c r="G31" s="172"/>
      <c r="H31" s="172"/>
    </row>
    <row r="32" spans="1:8">
      <c r="F32" s="172"/>
      <c r="G32" s="172"/>
      <c r="H32" s="172"/>
    </row>
    <row r="33" spans="6:8">
      <c r="F33" s="172"/>
      <c r="G33" s="172"/>
      <c r="H33" s="172"/>
    </row>
    <row r="34" spans="6:8">
      <c r="F34" s="172"/>
      <c r="G34" s="172"/>
      <c r="H34" s="172"/>
    </row>
    <row r="35" spans="6:8">
      <c r="F35" s="172"/>
      <c r="G35" s="172"/>
      <c r="H35" s="172"/>
    </row>
    <row r="36" spans="6:8">
      <c r="F36" s="172"/>
      <c r="G36" s="172"/>
      <c r="H36" s="172"/>
    </row>
    <row r="37" spans="6:8">
      <c r="F37" s="172"/>
      <c r="G37" s="172"/>
      <c r="H37" s="172"/>
    </row>
  </sheetData>
  <mergeCells count="8">
    <mergeCell ref="B27:C27"/>
    <mergeCell ref="A6:B6"/>
    <mergeCell ref="A7:B7"/>
    <mergeCell ref="C7:D7"/>
    <mergeCell ref="A9:D9"/>
    <mergeCell ref="B25:C25"/>
    <mergeCell ref="B26:C26"/>
    <mergeCell ref="C6:D6"/>
  </mergeCells>
  <pageMargins left="0.94062500000000004" right="0.51181102362204722" top="1.596875" bottom="0.78740157480314965" header="0.31496062992125984" footer="0.31496062992125984"/>
  <pageSetup paperSize="9" scale="70" orientation="portrait" horizontalDpi="4294967294" verticalDpi="4294967294" r:id="rId1"/>
  <headerFooter>
    <oddHeader>&amp;C&amp;G</oddHeader>
    <oddFooter>&amp;L&amp;"Verdana,Negrito"&amp;9Coordenadoria Geral de Administração CGA | GTE&amp;"Verdana,Normal"
Av. Dr. Enéas de Carvalho Aguiar, 188 - 3º andar | CEP 05403-000 | São Paulo, SP | Fone: (11) 3066-8000 &amp;RPágina &amp;P de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view="pageBreakPreview" zoomScale="70" zoomScaleNormal="70" zoomScaleSheetLayoutView="70" workbookViewId="0">
      <pane xSplit="3" topLeftCell="D1" activePane="topRight" state="frozen"/>
      <selection pane="topRight" activeCell="D16" sqref="D16"/>
    </sheetView>
  </sheetViews>
  <sheetFormatPr defaultRowHeight="15"/>
  <cols>
    <col min="2" max="2" width="78.7109375" customWidth="1"/>
    <col min="3" max="3" width="23.5703125" bestFit="1" customWidth="1"/>
    <col min="4" max="10" width="16.7109375" customWidth="1"/>
    <col min="11" max="14" width="16.7109375" style="36" customWidth="1"/>
    <col min="15" max="15" width="16.7109375" customWidth="1"/>
    <col min="16" max="16" width="22.7109375" customWidth="1"/>
    <col min="17" max="17" width="11.5703125" bestFit="1" customWidth="1"/>
  </cols>
  <sheetData>
    <row r="1" spans="1:22">
      <c r="A1" s="2"/>
      <c r="B1" s="44" t="s">
        <v>14050</v>
      </c>
      <c r="C1" s="4"/>
      <c r="D1" s="3"/>
      <c r="E1" s="3"/>
      <c r="F1" s="3"/>
      <c r="G1" s="3"/>
      <c r="H1" s="3"/>
      <c r="I1" s="3"/>
      <c r="J1" s="3"/>
      <c r="K1" s="3"/>
      <c r="L1" s="3"/>
      <c r="M1" s="3"/>
      <c r="N1" s="3"/>
      <c r="O1" s="3"/>
      <c r="P1" s="3"/>
    </row>
    <row r="2" spans="1:22" ht="6.75" customHeight="1">
      <c r="A2" s="2"/>
      <c r="B2" s="3"/>
      <c r="C2" s="4"/>
      <c r="D2" s="3"/>
      <c r="E2" s="3"/>
      <c r="F2" s="3"/>
      <c r="G2" s="3"/>
      <c r="H2" s="3"/>
      <c r="I2" s="3"/>
      <c r="J2" s="3"/>
      <c r="K2" s="3"/>
      <c r="L2" s="3"/>
      <c r="M2" s="3"/>
      <c r="N2" s="3"/>
      <c r="O2" s="3"/>
      <c r="P2" s="3"/>
    </row>
    <row r="3" spans="1:22" ht="27.75" customHeight="1">
      <c r="A3" s="32" t="str">
        <f>Planilha!A6</f>
        <v>Objeto:</v>
      </c>
      <c r="B3" s="449" t="str">
        <f>Planilha!C6</f>
        <v>Reforma parcial do sistema de ar condiocionado do centro cirúrgico no Pavilhão V, adequação de infraestrutura de instalações elétricas do Pavilhão IV para sistema de condicionado e laudos técnicos de estruturas do Ambulatório e Pavilhão IV</v>
      </c>
      <c r="C3" s="449"/>
      <c r="D3" s="33"/>
      <c r="E3" s="5"/>
      <c r="F3" s="3"/>
      <c r="G3" s="3"/>
      <c r="H3" s="3"/>
      <c r="I3" s="5"/>
      <c r="J3" s="5"/>
      <c r="K3" s="5"/>
      <c r="L3" s="5"/>
      <c r="M3" s="5"/>
      <c r="N3" s="5"/>
      <c r="O3" s="5"/>
      <c r="P3" s="5"/>
    </row>
    <row r="4" spans="1:22" ht="15.75">
      <c r="A4" s="32" t="str">
        <f>Planilha!A7</f>
        <v xml:space="preserve">Local:                    </v>
      </c>
      <c r="B4" s="35" t="str">
        <f>Planilha!C7</f>
        <v>Rua Oswaldo Cruz, 197 - Boqueirão - Santos / SP</v>
      </c>
      <c r="C4" s="33"/>
      <c r="D4" s="33"/>
      <c r="E4" s="5"/>
      <c r="F4" s="3"/>
      <c r="G4" s="3"/>
      <c r="H4" s="3"/>
      <c r="I4" s="5"/>
      <c r="J4" s="5"/>
      <c r="K4" s="5"/>
      <c r="L4" s="5"/>
      <c r="M4" s="5"/>
      <c r="N4" s="5"/>
      <c r="O4" s="5"/>
      <c r="P4" s="5"/>
    </row>
    <row r="5" spans="1:22" ht="6.75" customHeight="1">
      <c r="A5" s="6"/>
      <c r="B5" s="7"/>
      <c r="C5" s="8"/>
      <c r="D5" s="9"/>
      <c r="E5" s="9"/>
      <c r="F5" s="9"/>
      <c r="G5" s="9"/>
      <c r="H5" s="9"/>
      <c r="I5" s="9"/>
      <c r="J5" s="9"/>
      <c r="K5" s="9"/>
      <c r="L5" s="9"/>
      <c r="M5" s="9"/>
      <c r="N5" s="9"/>
      <c r="O5" s="9"/>
      <c r="P5" s="9"/>
    </row>
    <row r="6" spans="1:22" ht="13.5" customHeight="1" thickBot="1">
      <c r="A6" s="2"/>
      <c r="B6" s="34" t="str">
        <f>Resumo!A9</f>
        <v>Fonte de preços: CPOS VERSÃO 176</v>
      </c>
      <c r="C6" s="4"/>
      <c r="D6" s="3"/>
      <c r="E6" s="3"/>
      <c r="F6" s="3"/>
      <c r="G6" s="3"/>
      <c r="H6" s="3"/>
      <c r="I6" s="3"/>
      <c r="J6" s="3"/>
      <c r="K6" s="3"/>
      <c r="L6" s="3"/>
      <c r="M6" s="3"/>
      <c r="N6" s="3"/>
      <c r="O6" s="3"/>
      <c r="P6" s="3"/>
    </row>
    <row r="7" spans="1:22" ht="15" customHeight="1" thickBot="1">
      <c r="A7" s="271" t="s">
        <v>7212</v>
      </c>
      <c r="B7" s="272" t="s">
        <v>7213</v>
      </c>
      <c r="C7" s="301" t="s">
        <v>7214</v>
      </c>
      <c r="D7" s="295" t="s">
        <v>7215</v>
      </c>
      <c r="E7" s="278" t="s">
        <v>7216</v>
      </c>
      <c r="F7" s="278" t="s">
        <v>7217</v>
      </c>
      <c r="G7" s="278" t="s">
        <v>7218</v>
      </c>
      <c r="H7" s="278" t="s">
        <v>7219</v>
      </c>
      <c r="I7" s="278" t="s">
        <v>7220</v>
      </c>
      <c r="J7" s="278" t="s">
        <v>7221</v>
      </c>
      <c r="K7" s="278" t="s">
        <v>7222</v>
      </c>
      <c r="L7" s="278" t="s">
        <v>14848</v>
      </c>
      <c r="M7" s="278" t="s">
        <v>14849</v>
      </c>
      <c r="N7" s="278" t="s">
        <v>14850</v>
      </c>
      <c r="O7" s="278" t="s">
        <v>14851</v>
      </c>
      <c r="P7" s="287" t="s">
        <v>7223</v>
      </c>
      <c r="Q7" s="285"/>
      <c r="R7" s="285"/>
      <c r="S7" s="285"/>
      <c r="T7" s="285"/>
      <c r="U7" s="285"/>
      <c r="V7" s="285"/>
    </row>
    <row r="8" spans="1:22">
      <c r="A8" s="450" t="s">
        <v>7179</v>
      </c>
      <c r="B8" s="445" t="str">
        <f>VLOOKUP(A8,Resumo!$B$14:$C$24,2,FALSE)</f>
        <v xml:space="preserve">Serviço técnico especializado </v>
      </c>
      <c r="C8" s="447">
        <f>VLOOKUP(B8,Resumo!$C$14:$D$24,2,FALSE)</f>
        <v>0</v>
      </c>
      <c r="D8" s="296">
        <v>0.05</v>
      </c>
      <c r="E8" s="279">
        <v>0.2</v>
      </c>
      <c r="F8" s="279">
        <v>0.2</v>
      </c>
      <c r="G8" s="279">
        <v>0.2</v>
      </c>
      <c r="H8" s="279"/>
      <c r="I8" s="279"/>
      <c r="J8" s="279"/>
      <c r="K8" s="279"/>
      <c r="L8" s="279"/>
      <c r="M8" s="279">
        <v>0.15</v>
      </c>
      <c r="N8" s="279">
        <v>0.1</v>
      </c>
      <c r="O8" s="279">
        <v>0.1</v>
      </c>
      <c r="P8" s="288">
        <f t="shared" ref="P8:P29" si="0">SUM(D8:O8)</f>
        <v>1</v>
      </c>
      <c r="Q8" s="285"/>
      <c r="R8" s="285"/>
      <c r="S8" s="285"/>
      <c r="T8" s="285"/>
      <c r="U8" s="285"/>
      <c r="V8" s="285"/>
    </row>
    <row r="9" spans="1:22">
      <c r="A9" s="451"/>
      <c r="B9" s="446"/>
      <c r="C9" s="448"/>
      <c r="D9" s="297">
        <f>$C8*D8</f>
        <v>0</v>
      </c>
      <c r="E9" s="280">
        <f t="shared" ref="E9:O9" si="1">$C8*E8</f>
        <v>0</v>
      </c>
      <c r="F9" s="280">
        <f t="shared" si="1"/>
        <v>0</v>
      </c>
      <c r="G9" s="280">
        <f t="shared" si="1"/>
        <v>0</v>
      </c>
      <c r="H9" s="280">
        <f t="shared" si="1"/>
        <v>0</v>
      </c>
      <c r="I9" s="280">
        <f t="shared" si="1"/>
        <v>0</v>
      </c>
      <c r="J9" s="280">
        <f t="shared" si="1"/>
        <v>0</v>
      </c>
      <c r="K9" s="280">
        <f t="shared" si="1"/>
        <v>0</v>
      </c>
      <c r="L9" s="280">
        <f t="shared" si="1"/>
        <v>0</v>
      </c>
      <c r="M9" s="280">
        <f t="shared" si="1"/>
        <v>0</v>
      </c>
      <c r="N9" s="280">
        <f t="shared" si="1"/>
        <v>0</v>
      </c>
      <c r="O9" s="280">
        <f t="shared" si="1"/>
        <v>0</v>
      </c>
      <c r="P9" s="289">
        <f t="shared" si="0"/>
        <v>0</v>
      </c>
      <c r="Q9" s="285"/>
      <c r="R9" s="285"/>
      <c r="S9" s="285"/>
      <c r="T9" s="285"/>
      <c r="U9" s="285"/>
      <c r="V9" s="285"/>
    </row>
    <row r="10" spans="1:22" ht="15" customHeight="1">
      <c r="A10" s="443" t="s">
        <v>7184</v>
      </c>
      <c r="B10" s="445" t="str">
        <f>VLOOKUP(A10,Resumo!$B$14:$C$24,2,FALSE)</f>
        <v>Início, apoio e administração da obra</v>
      </c>
      <c r="C10" s="447">
        <f>VLOOKUP(B10,Resumo!$C$14:$D$24,2,FALSE)</f>
        <v>0</v>
      </c>
      <c r="D10" s="298">
        <v>0.02</v>
      </c>
      <c r="E10" s="281">
        <v>0.06</v>
      </c>
      <c r="F10" s="281">
        <v>0.08</v>
      </c>
      <c r="G10" s="281">
        <v>0.16</v>
      </c>
      <c r="H10" s="281">
        <v>0.21</v>
      </c>
      <c r="I10" s="281">
        <v>0.24</v>
      </c>
      <c r="J10" s="281">
        <v>0.15</v>
      </c>
      <c r="K10" s="281"/>
      <c r="L10" s="281"/>
      <c r="M10" s="281"/>
      <c r="N10" s="281"/>
      <c r="O10" s="281">
        <v>0.08</v>
      </c>
      <c r="P10" s="290">
        <f t="shared" si="0"/>
        <v>1</v>
      </c>
      <c r="Q10" s="285"/>
      <c r="R10" s="285"/>
      <c r="S10" s="285"/>
      <c r="T10" s="285"/>
      <c r="U10" s="285"/>
      <c r="V10" s="285"/>
    </row>
    <row r="11" spans="1:22" ht="15" customHeight="1">
      <c r="A11" s="444"/>
      <c r="B11" s="446"/>
      <c r="C11" s="448"/>
      <c r="D11" s="297">
        <f>$C10*D10</f>
        <v>0</v>
      </c>
      <c r="E11" s="280">
        <f t="shared" ref="E11" si="2">$C10*E10</f>
        <v>0</v>
      </c>
      <c r="F11" s="280">
        <f t="shared" ref="F11" si="3">$C10*F10</f>
        <v>0</v>
      </c>
      <c r="G11" s="280">
        <f t="shared" ref="G11" si="4">$C10*G10</f>
        <v>0</v>
      </c>
      <c r="H11" s="280">
        <f t="shared" ref="H11" si="5">$C10*H10</f>
        <v>0</v>
      </c>
      <c r="I11" s="280">
        <f t="shared" ref="I11" si="6">$C10*I10</f>
        <v>0</v>
      </c>
      <c r="J11" s="280">
        <f t="shared" ref="J11" si="7">$C10*J10</f>
        <v>0</v>
      </c>
      <c r="K11" s="280"/>
      <c r="L11" s="280"/>
      <c r="M11" s="280"/>
      <c r="N11" s="280"/>
      <c r="O11" s="280">
        <f t="shared" ref="O11" si="8">$C10*O10</f>
        <v>0</v>
      </c>
      <c r="P11" s="289">
        <f t="shared" si="0"/>
        <v>0</v>
      </c>
      <c r="Q11" s="285"/>
      <c r="R11" s="285"/>
      <c r="S11" s="285"/>
      <c r="T11" s="285"/>
      <c r="U11" s="285"/>
      <c r="V11" s="285"/>
    </row>
    <row r="12" spans="1:22" ht="15" customHeight="1">
      <c r="A12" s="443" t="s">
        <v>7189</v>
      </c>
      <c r="B12" s="445" t="str">
        <f>VLOOKUP(A12,Resumo!$B$14:$C$24,2,FALSE)</f>
        <v>Demolição, Transporte e Serviço em Solo</v>
      </c>
      <c r="C12" s="447">
        <f>VLOOKUP(B12,Resumo!$C$14:$D$24,2,FALSE)</f>
        <v>0</v>
      </c>
      <c r="D12" s="299">
        <v>0.3</v>
      </c>
      <c r="E12" s="282">
        <v>0.4</v>
      </c>
      <c r="F12" s="282">
        <v>0.2</v>
      </c>
      <c r="G12" s="282">
        <v>0.1</v>
      </c>
      <c r="H12" s="283"/>
      <c r="I12" s="283"/>
      <c r="J12" s="283"/>
      <c r="K12" s="283"/>
      <c r="L12" s="283"/>
      <c r="M12" s="283"/>
      <c r="N12" s="283"/>
      <c r="O12" s="283"/>
      <c r="P12" s="290">
        <f t="shared" si="0"/>
        <v>0.99999999999999989</v>
      </c>
      <c r="Q12" s="285"/>
      <c r="R12" s="285"/>
      <c r="S12" s="285"/>
      <c r="T12" s="285"/>
      <c r="U12" s="285"/>
      <c r="V12" s="285"/>
    </row>
    <row r="13" spans="1:22" ht="15" customHeight="1">
      <c r="A13" s="444"/>
      <c r="B13" s="446"/>
      <c r="C13" s="448"/>
      <c r="D13" s="297">
        <f>$C12*D12</f>
        <v>0</v>
      </c>
      <c r="E13" s="280">
        <f t="shared" ref="E13" si="9">$C12*E12</f>
        <v>0</v>
      </c>
      <c r="F13" s="280">
        <f t="shared" ref="F13" si="10">$C12*F12</f>
        <v>0</v>
      </c>
      <c r="G13" s="280">
        <f t="shared" ref="G13" si="11">$C12*G12</f>
        <v>0</v>
      </c>
      <c r="H13" s="280">
        <f t="shared" ref="H13" si="12">$C12*H12</f>
        <v>0</v>
      </c>
      <c r="I13" s="280">
        <f t="shared" ref="I13" si="13">$C12*I12</f>
        <v>0</v>
      </c>
      <c r="J13" s="280">
        <f t="shared" ref="J13" si="14">$C12*J12</f>
        <v>0</v>
      </c>
      <c r="K13" s="280"/>
      <c r="L13" s="280"/>
      <c r="M13" s="280"/>
      <c r="N13" s="280"/>
      <c r="O13" s="280">
        <f t="shared" ref="O13" si="15">$C12*O12</f>
        <v>0</v>
      </c>
      <c r="P13" s="289">
        <f t="shared" si="0"/>
        <v>0</v>
      </c>
      <c r="Q13" s="285"/>
      <c r="R13" s="285"/>
      <c r="S13" s="285"/>
      <c r="T13" s="285"/>
      <c r="U13" s="285"/>
      <c r="V13" s="285"/>
    </row>
    <row r="14" spans="1:22" ht="15" customHeight="1">
      <c r="A14" s="443" t="s">
        <v>7194</v>
      </c>
      <c r="B14" s="445" t="str">
        <f>VLOOKUP(A14,Resumo!$B$14:$C$24,2,FALSE)</f>
        <v>Revestimentos</v>
      </c>
      <c r="C14" s="447">
        <f>VLOOKUP(B14,Resumo!$C$14:$D$24,2,FALSE)</f>
        <v>0</v>
      </c>
      <c r="D14" s="300"/>
      <c r="E14" s="300"/>
      <c r="F14" s="300"/>
      <c r="G14" s="300"/>
      <c r="H14" s="281">
        <v>0.1</v>
      </c>
      <c r="I14" s="281">
        <v>0.25</v>
      </c>
      <c r="J14" s="281">
        <v>0.25</v>
      </c>
      <c r="K14" s="281">
        <v>0.2</v>
      </c>
      <c r="L14" s="281">
        <v>0.1</v>
      </c>
      <c r="M14" s="281">
        <v>0.1</v>
      </c>
      <c r="N14" s="284"/>
      <c r="O14" s="284"/>
      <c r="P14" s="290">
        <f t="shared" si="0"/>
        <v>1</v>
      </c>
      <c r="Q14" s="285"/>
      <c r="R14" s="285"/>
      <c r="S14" s="285"/>
      <c r="T14" s="285"/>
      <c r="U14" s="285"/>
      <c r="V14" s="285"/>
    </row>
    <row r="15" spans="1:22" ht="15" customHeight="1">
      <c r="A15" s="444"/>
      <c r="B15" s="446"/>
      <c r="C15" s="448"/>
      <c r="D15" s="297"/>
      <c r="E15" s="297"/>
      <c r="F15" s="297"/>
      <c r="G15" s="297"/>
      <c r="H15" s="280">
        <f t="shared" ref="H15:M15" si="16">$C14*H14</f>
        <v>0</v>
      </c>
      <c r="I15" s="280">
        <f t="shared" si="16"/>
        <v>0</v>
      </c>
      <c r="J15" s="280">
        <f t="shared" si="16"/>
        <v>0</v>
      </c>
      <c r="K15" s="280">
        <f t="shared" si="16"/>
        <v>0</v>
      </c>
      <c r="L15" s="280">
        <f t="shared" si="16"/>
        <v>0</v>
      </c>
      <c r="M15" s="280">
        <f t="shared" si="16"/>
        <v>0</v>
      </c>
      <c r="N15" s="280">
        <f t="shared" ref="N15:O15" si="17">$C14*N14</f>
        <v>0</v>
      </c>
      <c r="O15" s="280">
        <f t="shared" si="17"/>
        <v>0</v>
      </c>
      <c r="P15" s="289">
        <f>SUM(D15:O15)</f>
        <v>0</v>
      </c>
      <c r="Q15" s="285"/>
      <c r="R15" s="285"/>
      <c r="S15" s="285"/>
      <c r="T15" s="285"/>
      <c r="U15" s="285"/>
      <c r="V15" s="285"/>
    </row>
    <row r="16" spans="1:22" ht="15" customHeight="1">
      <c r="A16" s="443" t="s">
        <v>7195</v>
      </c>
      <c r="B16" s="445" t="str">
        <f>VLOOKUP(A16,Resumo!$B$14:$C$24,2,FALSE)</f>
        <v>Forro</v>
      </c>
      <c r="C16" s="447">
        <f>VLOOKUP(B16,Resumo!$C$14:$D$24,2,FALSE)</f>
        <v>0</v>
      </c>
      <c r="D16" s="300"/>
      <c r="E16" s="284"/>
      <c r="F16" s="284"/>
      <c r="G16" s="284"/>
      <c r="H16" s="282">
        <v>0.1</v>
      </c>
      <c r="I16" s="282">
        <v>0.15</v>
      </c>
      <c r="J16" s="282">
        <v>0.2</v>
      </c>
      <c r="K16" s="282">
        <v>0.25</v>
      </c>
      <c r="L16" s="282">
        <v>0.2</v>
      </c>
      <c r="M16" s="282">
        <v>0.1</v>
      </c>
      <c r="N16" s="283"/>
      <c r="O16" s="283"/>
      <c r="P16" s="290">
        <f>SUM(D16:O16)</f>
        <v>0.99999999999999989</v>
      </c>
      <c r="Q16" s="285"/>
      <c r="R16" s="285"/>
      <c r="S16" s="285"/>
      <c r="T16" s="285"/>
      <c r="U16" s="285"/>
      <c r="V16" s="285"/>
    </row>
    <row r="17" spans="1:22" ht="15" customHeight="1">
      <c r="A17" s="444"/>
      <c r="B17" s="446"/>
      <c r="C17" s="448"/>
      <c r="D17" s="297">
        <f>$C16*D16</f>
        <v>0</v>
      </c>
      <c r="E17" s="280">
        <f t="shared" ref="E17:G17" si="18">$C16*E16</f>
        <v>0</v>
      </c>
      <c r="F17" s="280">
        <f t="shared" si="18"/>
        <v>0</v>
      </c>
      <c r="G17" s="280">
        <f t="shared" si="18"/>
        <v>0</v>
      </c>
      <c r="H17" s="280">
        <f t="shared" ref="H17" si="19">$C16*H16</f>
        <v>0</v>
      </c>
      <c r="I17" s="280">
        <f t="shared" ref="I17" si="20">$C16*I16</f>
        <v>0</v>
      </c>
      <c r="J17" s="280">
        <f t="shared" ref="J17:M17" si="21">$C16*J16</f>
        <v>0</v>
      </c>
      <c r="K17" s="280">
        <f t="shared" si="21"/>
        <v>0</v>
      </c>
      <c r="L17" s="280">
        <f t="shared" si="21"/>
        <v>0</v>
      </c>
      <c r="M17" s="280">
        <f t="shared" si="21"/>
        <v>0</v>
      </c>
      <c r="N17" s="280"/>
      <c r="O17" s="280">
        <f t="shared" ref="O17" si="22">$C16*O16</f>
        <v>0</v>
      </c>
      <c r="P17" s="289">
        <f t="shared" si="0"/>
        <v>0</v>
      </c>
      <c r="Q17" s="285"/>
      <c r="R17" s="285"/>
      <c r="S17" s="285"/>
      <c r="T17" s="285"/>
      <c r="U17" s="285"/>
      <c r="V17" s="285"/>
    </row>
    <row r="18" spans="1:22" ht="15" customHeight="1">
      <c r="A18" s="443" t="s">
        <v>7197</v>
      </c>
      <c r="B18" s="445" t="str">
        <f>VLOOKUP(A18,Resumo!$B$14:$C$24,2,FALSE)</f>
        <v>Pintura</v>
      </c>
      <c r="C18" s="447">
        <f>VLOOKUP(B18,Resumo!$C$14:$D$24,2,FALSE)</f>
        <v>0</v>
      </c>
      <c r="D18" s="300"/>
      <c r="E18" s="300"/>
      <c r="F18" s="300"/>
      <c r="G18" s="300"/>
      <c r="H18" s="300"/>
      <c r="I18" s="300"/>
      <c r="J18" s="300"/>
      <c r="K18" s="281">
        <v>0.5</v>
      </c>
      <c r="L18" s="281">
        <v>0.5</v>
      </c>
      <c r="M18" s="280"/>
      <c r="N18" s="280"/>
      <c r="O18" s="280"/>
      <c r="P18" s="290">
        <f t="shared" si="0"/>
        <v>1</v>
      </c>
      <c r="Q18" s="285"/>
      <c r="R18" s="285"/>
      <c r="S18" s="285"/>
      <c r="T18" s="285"/>
      <c r="U18" s="285"/>
      <c r="V18" s="285"/>
    </row>
    <row r="19" spans="1:22" ht="15" customHeight="1">
      <c r="A19" s="444"/>
      <c r="B19" s="446"/>
      <c r="C19" s="448"/>
      <c r="D19" s="297">
        <f>$C18*D18</f>
        <v>0</v>
      </c>
      <c r="E19" s="297">
        <f t="shared" ref="E19:J19" si="23">$C18*E18</f>
        <v>0</v>
      </c>
      <c r="F19" s="297">
        <f t="shared" si="23"/>
        <v>0</v>
      </c>
      <c r="G19" s="297">
        <f t="shared" si="23"/>
        <v>0</v>
      </c>
      <c r="H19" s="297">
        <f t="shared" si="23"/>
        <v>0</v>
      </c>
      <c r="I19" s="297">
        <f t="shared" si="23"/>
        <v>0</v>
      </c>
      <c r="J19" s="297">
        <f t="shared" si="23"/>
        <v>0</v>
      </c>
      <c r="K19" s="280">
        <f t="shared" ref="K19:L19" si="24">$C18*K18</f>
        <v>0</v>
      </c>
      <c r="L19" s="280">
        <f t="shared" si="24"/>
        <v>0</v>
      </c>
      <c r="M19" s="280"/>
      <c r="N19" s="280"/>
      <c r="O19" s="280"/>
      <c r="P19" s="289">
        <f t="shared" si="0"/>
        <v>0</v>
      </c>
      <c r="Q19" s="285"/>
      <c r="R19" s="285"/>
      <c r="S19" s="285"/>
      <c r="T19" s="285"/>
      <c r="U19" s="285"/>
      <c r="V19" s="285"/>
    </row>
    <row r="20" spans="1:22" ht="15" customHeight="1">
      <c r="A20" s="443" t="s">
        <v>7198</v>
      </c>
      <c r="B20" s="445" t="str">
        <f>VLOOKUP(A20,Resumo!$B$14:$C$24,2,FALSE)</f>
        <v>Instalações Elétricas, Elétricas Especiais</v>
      </c>
      <c r="C20" s="447">
        <f>VLOOKUP(B20,Resumo!$C$14:$D$24,2,FALSE)</f>
        <v>0</v>
      </c>
      <c r="D20" s="300"/>
      <c r="E20" s="284"/>
      <c r="F20" s="284"/>
      <c r="G20" s="284"/>
      <c r="H20" s="282">
        <v>0.2</v>
      </c>
      <c r="I20" s="282">
        <v>0.6</v>
      </c>
      <c r="J20" s="282">
        <v>0.2</v>
      </c>
      <c r="K20" s="282"/>
      <c r="L20" s="282"/>
      <c r="M20" s="282"/>
      <c r="N20" s="282"/>
      <c r="O20" s="283"/>
      <c r="P20" s="290">
        <f t="shared" si="0"/>
        <v>1</v>
      </c>
      <c r="Q20" s="285"/>
      <c r="R20" s="285"/>
      <c r="S20" s="285"/>
      <c r="T20" s="285"/>
      <c r="U20" s="285"/>
      <c r="V20" s="285"/>
    </row>
    <row r="21" spans="1:22" ht="15" customHeight="1">
      <c r="A21" s="444"/>
      <c r="B21" s="446"/>
      <c r="C21" s="448"/>
      <c r="D21" s="297">
        <f>$C20*D20</f>
        <v>0</v>
      </c>
      <c r="E21" s="280">
        <f t="shared" ref="E21" si="25">$C20*E20</f>
        <v>0</v>
      </c>
      <c r="F21" s="280">
        <f t="shared" ref="F21" si="26">$C20*F20</f>
        <v>0</v>
      </c>
      <c r="G21" s="280">
        <f t="shared" ref="G21" si="27">$C20*G20</f>
        <v>0</v>
      </c>
      <c r="H21" s="280">
        <f t="shared" ref="H21" si="28">$C20*H20</f>
        <v>0</v>
      </c>
      <c r="I21" s="280">
        <f t="shared" ref="I21" si="29">$C20*I20</f>
        <v>0</v>
      </c>
      <c r="J21" s="280">
        <f t="shared" ref="J21" si="30">$C20*J20</f>
        <v>0</v>
      </c>
      <c r="K21" s="280"/>
      <c r="L21" s="280"/>
      <c r="M21" s="280"/>
      <c r="N21" s="280"/>
      <c r="O21" s="280">
        <f t="shared" ref="O21" si="31">$C20*O20</f>
        <v>0</v>
      </c>
      <c r="P21" s="289">
        <f t="shared" si="0"/>
        <v>0</v>
      </c>
      <c r="Q21" s="285"/>
      <c r="R21" s="285"/>
      <c r="S21" s="285"/>
      <c r="T21" s="285"/>
      <c r="U21" s="285"/>
      <c r="V21" s="285"/>
    </row>
    <row r="22" spans="1:22" ht="15" customHeight="1">
      <c r="A22" s="443" t="s">
        <v>7201</v>
      </c>
      <c r="B22" s="445" t="str">
        <f>VLOOKUP(A22,Resumo!$B$14:$C$24,2,FALSE)</f>
        <v>Sinalização Visual</v>
      </c>
      <c r="C22" s="447">
        <f>VLOOKUP(B22,Resumo!$C$14:$D$24,2,FALSE)</f>
        <v>0</v>
      </c>
      <c r="D22" s="300"/>
      <c r="E22" s="300"/>
      <c r="F22" s="300"/>
      <c r="G22" s="300"/>
      <c r="H22" s="300"/>
      <c r="I22" s="300"/>
      <c r="J22" s="300"/>
      <c r="K22" s="300"/>
      <c r="L22" s="300"/>
      <c r="M22" s="300"/>
      <c r="N22" s="281">
        <v>0.5</v>
      </c>
      <c r="O22" s="281">
        <v>0.5</v>
      </c>
      <c r="P22" s="290">
        <f t="shared" si="0"/>
        <v>1</v>
      </c>
      <c r="Q22" s="285"/>
      <c r="R22" s="285"/>
      <c r="S22" s="285"/>
      <c r="T22" s="285"/>
      <c r="U22" s="285"/>
      <c r="V22" s="285"/>
    </row>
    <row r="23" spans="1:22" ht="15" customHeight="1">
      <c r="A23" s="444"/>
      <c r="B23" s="446"/>
      <c r="C23" s="448"/>
      <c r="D23" s="297">
        <f>$C22*D22</f>
        <v>0</v>
      </c>
      <c r="E23" s="297">
        <f t="shared" ref="E23:M23" si="32">$C22*E22</f>
        <v>0</v>
      </c>
      <c r="F23" s="297">
        <f t="shared" si="32"/>
        <v>0</v>
      </c>
      <c r="G23" s="297">
        <f t="shared" si="32"/>
        <v>0</v>
      </c>
      <c r="H23" s="297">
        <f t="shared" si="32"/>
        <v>0</v>
      </c>
      <c r="I23" s="297">
        <f t="shared" si="32"/>
        <v>0</v>
      </c>
      <c r="J23" s="297">
        <f t="shared" si="32"/>
        <v>0</v>
      </c>
      <c r="K23" s="297">
        <f t="shared" si="32"/>
        <v>0</v>
      </c>
      <c r="L23" s="297">
        <f t="shared" si="32"/>
        <v>0</v>
      </c>
      <c r="M23" s="297">
        <f t="shared" si="32"/>
        <v>0</v>
      </c>
      <c r="N23" s="280">
        <f t="shared" ref="N23:O23" si="33">$C22*N22</f>
        <v>0</v>
      </c>
      <c r="O23" s="280">
        <f t="shared" si="33"/>
        <v>0</v>
      </c>
      <c r="P23" s="289">
        <f t="shared" si="0"/>
        <v>0</v>
      </c>
      <c r="Q23" s="285"/>
      <c r="R23" s="285"/>
      <c r="S23" s="285"/>
      <c r="T23" s="285"/>
      <c r="U23" s="285"/>
      <c r="V23" s="285"/>
    </row>
    <row r="24" spans="1:22" ht="15" customHeight="1">
      <c r="A24" s="443" t="s">
        <v>7204</v>
      </c>
      <c r="B24" s="445" t="str">
        <f>VLOOKUP(A24,Resumo!$B$14:$C$24,2,FALSE)</f>
        <v>Abrigo para transformador e base para equipamentos do ar condicionado</v>
      </c>
      <c r="C24" s="447">
        <f>VLOOKUP(B24,Resumo!$C$14:$D$24,2,FALSE)</f>
        <v>0</v>
      </c>
      <c r="D24" s="300"/>
      <c r="E24" s="284"/>
      <c r="F24" s="284"/>
      <c r="G24" s="282">
        <v>0.25</v>
      </c>
      <c r="H24" s="282">
        <v>0.25</v>
      </c>
      <c r="I24" s="282">
        <v>0.25</v>
      </c>
      <c r="J24" s="282">
        <v>0.25</v>
      </c>
      <c r="K24" s="280"/>
      <c r="L24" s="280"/>
      <c r="M24" s="280"/>
      <c r="N24" s="280"/>
      <c r="O24" s="280"/>
      <c r="P24" s="290">
        <f t="shared" si="0"/>
        <v>1</v>
      </c>
      <c r="Q24" s="285"/>
      <c r="R24" s="285"/>
      <c r="S24" s="285"/>
      <c r="T24" s="285"/>
      <c r="U24" s="285"/>
      <c r="V24" s="285"/>
    </row>
    <row r="25" spans="1:22" ht="15" customHeight="1">
      <c r="A25" s="444"/>
      <c r="B25" s="446"/>
      <c r="C25" s="448"/>
      <c r="D25" s="297">
        <f>$C24*D24</f>
        <v>0</v>
      </c>
      <c r="E25" s="280">
        <f t="shared" ref="E25" si="34">$C24*E24</f>
        <v>0</v>
      </c>
      <c r="F25" s="280">
        <f t="shared" ref="F25" si="35">$C24*F24</f>
        <v>0</v>
      </c>
      <c r="G25" s="280">
        <f t="shared" ref="G25:H25" si="36">$C24*G24</f>
        <v>0</v>
      </c>
      <c r="H25" s="280">
        <f t="shared" si="36"/>
        <v>0</v>
      </c>
      <c r="I25" s="280">
        <f t="shared" ref="I25" si="37">$C24*I24</f>
        <v>0</v>
      </c>
      <c r="J25" s="280">
        <f t="shared" ref="J25" si="38">$C24*J24</f>
        <v>0</v>
      </c>
      <c r="K25" s="280"/>
      <c r="L25" s="280"/>
      <c r="M25" s="280"/>
      <c r="N25" s="280"/>
      <c r="O25" s="280"/>
      <c r="P25" s="289">
        <f t="shared" si="0"/>
        <v>0</v>
      </c>
      <c r="Q25" s="285"/>
      <c r="R25" s="285"/>
      <c r="S25" s="285"/>
      <c r="T25" s="285"/>
      <c r="U25" s="285"/>
      <c r="V25" s="285"/>
    </row>
    <row r="26" spans="1:22" ht="15" customHeight="1">
      <c r="A26" s="443" t="s">
        <v>7205</v>
      </c>
      <c r="B26" s="445" t="str">
        <f>VLOOKUP(A26,Resumo!$B$14:$C$24,2,FALSE)</f>
        <v>Limpeza e arremate</v>
      </c>
      <c r="C26" s="447">
        <f>VLOOKUP(B26,Resumo!$C$14:$D$24,2,FALSE)</f>
        <v>0</v>
      </c>
      <c r="D26" s="297"/>
      <c r="E26" s="297"/>
      <c r="F26" s="297"/>
      <c r="G26" s="281">
        <v>0.1</v>
      </c>
      <c r="H26" s="281">
        <v>0.1</v>
      </c>
      <c r="I26" s="281">
        <v>0.1</v>
      </c>
      <c r="J26" s="281">
        <v>0.1</v>
      </c>
      <c r="K26" s="281">
        <v>0.1</v>
      </c>
      <c r="L26" s="281">
        <v>0.1</v>
      </c>
      <c r="M26" s="281">
        <v>0.1</v>
      </c>
      <c r="N26" s="281">
        <v>0.15</v>
      </c>
      <c r="O26" s="281">
        <v>0.15</v>
      </c>
      <c r="P26" s="290">
        <f t="shared" si="0"/>
        <v>1</v>
      </c>
      <c r="Q26" s="285"/>
      <c r="R26" s="285"/>
      <c r="S26" s="285"/>
      <c r="T26" s="285"/>
      <c r="U26" s="285"/>
      <c r="V26" s="285"/>
    </row>
    <row r="27" spans="1:22" ht="15" customHeight="1">
      <c r="A27" s="444"/>
      <c r="B27" s="446"/>
      <c r="C27" s="448"/>
      <c r="D27" s="297"/>
      <c r="E27" s="297"/>
      <c r="F27" s="297"/>
      <c r="G27" s="280">
        <f t="shared" ref="G27" si="39">$C26*G26</f>
        <v>0</v>
      </c>
      <c r="H27" s="280">
        <f t="shared" ref="H27" si="40">$C26*H26</f>
        <v>0</v>
      </c>
      <c r="I27" s="280">
        <f t="shared" ref="I27" si="41">$C26*I26</f>
        <v>0</v>
      </c>
      <c r="J27" s="280">
        <f t="shared" ref="J27:O27" si="42">$C26*J26</f>
        <v>0</v>
      </c>
      <c r="K27" s="280">
        <f t="shared" si="42"/>
        <v>0</v>
      </c>
      <c r="L27" s="280">
        <f t="shared" si="42"/>
        <v>0</v>
      </c>
      <c r="M27" s="280">
        <f t="shared" si="42"/>
        <v>0</v>
      </c>
      <c r="N27" s="280">
        <f t="shared" si="42"/>
        <v>0</v>
      </c>
      <c r="O27" s="280">
        <f t="shared" si="42"/>
        <v>0</v>
      </c>
      <c r="P27" s="289">
        <f t="shared" si="0"/>
        <v>0</v>
      </c>
      <c r="Q27" s="285"/>
      <c r="R27" s="285"/>
      <c r="S27" s="285"/>
      <c r="T27" s="285"/>
      <c r="U27" s="285"/>
      <c r="V27" s="285"/>
    </row>
    <row r="28" spans="1:22" ht="15" customHeight="1">
      <c r="A28" s="443" t="s">
        <v>7207</v>
      </c>
      <c r="B28" s="445" t="str">
        <f>VLOOKUP(A28,Resumo!$B$14:$C$24,2,FALSE)</f>
        <v>Ar Condicionado</v>
      </c>
      <c r="C28" s="447">
        <f>VLOOKUP(B28,Resumo!$C$14:$D$24,2,FALSE)</f>
        <v>0</v>
      </c>
      <c r="D28" s="282">
        <v>0.05</v>
      </c>
      <c r="E28" s="282">
        <v>0.05</v>
      </c>
      <c r="F28" s="282">
        <v>0.1</v>
      </c>
      <c r="G28" s="282">
        <v>0.1</v>
      </c>
      <c r="H28" s="282">
        <v>0.1</v>
      </c>
      <c r="I28" s="282">
        <v>0.1</v>
      </c>
      <c r="J28" s="282">
        <v>0.1</v>
      </c>
      <c r="K28" s="282">
        <v>0.1</v>
      </c>
      <c r="L28" s="282">
        <v>0.1</v>
      </c>
      <c r="M28" s="282">
        <v>0.1</v>
      </c>
      <c r="N28" s="282">
        <v>0.05</v>
      </c>
      <c r="O28" s="282">
        <v>0.05</v>
      </c>
      <c r="P28" s="290">
        <f t="shared" si="0"/>
        <v>1</v>
      </c>
      <c r="Q28" s="285"/>
      <c r="R28" s="285"/>
      <c r="S28" s="285"/>
      <c r="T28" s="285"/>
      <c r="U28" s="285"/>
      <c r="V28" s="285"/>
    </row>
    <row r="29" spans="1:22" ht="15" customHeight="1" thickBot="1">
      <c r="A29" s="444"/>
      <c r="B29" s="446"/>
      <c r="C29" s="448"/>
      <c r="D29" s="297">
        <f>$C28*D28</f>
        <v>0</v>
      </c>
      <c r="E29" s="297">
        <f t="shared" ref="E29:O29" si="43">$C28*E28</f>
        <v>0</v>
      </c>
      <c r="F29" s="297">
        <f t="shared" si="43"/>
        <v>0</v>
      </c>
      <c r="G29" s="297">
        <f t="shared" si="43"/>
        <v>0</v>
      </c>
      <c r="H29" s="297">
        <f t="shared" si="43"/>
        <v>0</v>
      </c>
      <c r="I29" s="297">
        <f t="shared" si="43"/>
        <v>0</v>
      </c>
      <c r="J29" s="297">
        <f t="shared" si="43"/>
        <v>0</v>
      </c>
      <c r="K29" s="297">
        <f t="shared" si="43"/>
        <v>0</v>
      </c>
      <c r="L29" s="297">
        <f t="shared" si="43"/>
        <v>0</v>
      </c>
      <c r="M29" s="297">
        <f t="shared" si="43"/>
        <v>0</v>
      </c>
      <c r="N29" s="297">
        <f t="shared" si="43"/>
        <v>0</v>
      </c>
      <c r="O29" s="297">
        <f t="shared" si="43"/>
        <v>0</v>
      </c>
      <c r="P29" s="289">
        <f t="shared" si="0"/>
        <v>0</v>
      </c>
      <c r="Q29" s="285"/>
      <c r="R29" s="285"/>
      <c r="S29" s="285"/>
      <c r="T29" s="285"/>
      <c r="U29" s="285"/>
      <c r="V29" s="285"/>
    </row>
    <row r="30" spans="1:22" ht="15.75" thickBot="1">
      <c r="A30" s="454" t="s">
        <v>7507</v>
      </c>
      <c r="B30" s="455"/>
      <c r="C30" s="273">
        <f>SUM(C8:C29)</f>
        <v>0</v>
      </c>
      <c r="D30" s="286">
        <f>SUM(D9,D11,D13,D15,D17,D19,D21,D23,D25,D27,D29)</f>
        <v>0</v>
      </c>
      <c r="E30" s="286">
        <f t="shared" ref="E30:O30" si="44">SUM(E9,E11,E13,E15,E17,E19,E21,E23,E25,E27,E29)</f>
        <v>0</v>
      </c>
      <c r="F30" s="286">
        <f t="shared" si="44"/>
        <v>0</v>
      </c>
      <c r="G30" s="286">
        <f t="shared" si="44"/>
        <v>0</v>
      </c>
      <c r="H30" s="286">
        <f t="shared" si="44"/>
        <v>0</v>
      </c>
      <c r="I30" s="286">
        <f t="shared" si="44"/>
        <v>0</v>
      </c>
      <c r="J30" s="286">
        <f t="shared" si="44"/>
        <v>0</v>
      </c>
      <c r="K30" s="286">
        <f t="shared" si="44"/>
        <v>0</v>
      </c>
      <c r="L30" s="286">
        <f t="shared" si="44"/>
        <v>0</v>
      </c>
      <c r="M30" s="286">
        <f t="shared" si="44"/>
        <v>0</v>
      </c>
      <c r="N30" s="286">
        <f t="shared" si="44"/>
        <v>0</v>
      </c>
      <c r="O30" s="286">
        <f t="shared" si="44"/>
        <v>0</v>
      </c>
      <c r="P30" s="291">
        <f>SUM(P9+P11+P13+P15+P17+P19+P21+P23+P25+P27+P29)</f>
        <v>0</v>
      </c>
      <c r="Q30" s="285"/>
      <c r="R30" s="285"/>
      <c r="S30" s="285"/>
      <c r="T30" s="285"/>
      <c r="U30" s="285"/>
      <c r="V30" s="285"/>
    </row>
    <row r="31" spans="1:22" ht="15.75" thickBot="1">
      <c r="A31" s="456" t="str">
        <f>Planilha!A214</f>
        <v>BDI obra</v>
      </c>
      <c r="B31" s="457"/>
      <c r="C31" s="274">
        <f>Planilha!G214</f>
        <v>0</v>
      </c>
      <c r="D31" s="275">
        <f>D30*Planilha!$F$214</f>
        <v>0</v>
      </c>
      <c r="E31" s="275">
        <f>E30*Planilha!$F$214</f>
        <v>0</v>
      </c>
      <c r="F31" s="275">
        <f>F30*Planilha!$F$214</f>
        <v>0</v>
      </c>
      <c r="G31" s="275">
        <f>G30*Planilha!$F$214</f>
        <v>0</v>
      </c>
      <c r="H31" s="275">
        <f>H30*Planilha!$F$214</f>
        <v>0</v>
      </c>
      <c r="I31" s="275">
        <f>I30*Planilha!$F$214</f>
        <v>0</v>
      </c>
      <c r="J31" s="275">
        <f>J30*Planilha!$F$214</f>
        <v>0</v>
      </c>
      <c r="K31" s="275">
        <f>K30*Planilha!$F$214</f>
        <v>0</v>
      </c>
      <c r="L31" s="275">
        <f>L30*Planilha!$F$214</f>
        <v>0</v>
      </c>
      <c r="M31" s="275">
        <f>M30*Planilha!$F$214</f>
        <v>0</v>
      </c>
      <c r="N31" s="275">
        <f>N30*Planilha!$F$214</f>
        <v>0</v>
      </c>
      <c r="O31" s="275">
        <f>O30*Planilha!$F$214</f>
        <v>0</v>
      </c>
      <c r="P31" s="292">
        <f>SUM(D31:O31)</f>
        <v>0</v>
      </c>
      <c r="Q31" s="285"/>
      <c r="R31" s="285"/>
      <c r="S31" s="285"/>
      <c r="T31" s="285"/>
      <c r="U31" s="285"/>
      <c r="V31" s="285"/>
    </row>
    <row r="32" spans="1:22" ht="15.75" thickBot="1">
      <c r="A32" s="452" t="s">
        <v>13528</v>
      </c>
      <c r="B32" s="453"/>
      <c r="C32" s="276">
        <f>C30+C31</f>
        <v>0</v>
      </c>
      <c r="D32" s="277">
        <f>SUM(D30:D31)</f>
        <v>0</v>
      </c>
      <c r="E32" s="277">
        <f>SUM(E30:E31)</f>
        <v>0</v>
      </c>
      <c r="F32" s="277">
        <f t="shared" ref="F32:O32" si="45">SUM(F30:F31)</f>
        <v>0</v>
      </c>
      <c r="G32" s="277">
        <f t="shared" si="45"/>
        <v>0</v>
      </c>
      <c r="H32" s="277">
        <f t="shared" si="45"/>
        <v>0</v>
      </c>
      <c r="I32" s="277">
        <f t="shared" si="45"/>
        <v>0</v>
      </c>
      <c r="J32" s="277">
        <f t="shared" si="45"/>
        <v>0</v>
      </c>
      <c r="K32" s="277">
        <f t="shared" si="45"/>
        <v>0</v>
      </c>
      <c r="L32" s="277">
        <f t="shared" si="45"/>
        <v>0</v>
      </c>
      <c r="M32" s="277">
        <f t="shared" si="45"/>
        <v>0</v>
      </c>
      <c r="N32" s="277">
        <f t="shared" si="45"/>
        <v>0</v>
      </c>
      <c r="O32" s="277">
        <f t="shared" si="45"/>
        <v>0</v>
      </c>
      <c r="P32" s="293">
        <f>SUM(P30+P31)</f>
        <v>0</v>
      </c>
      <c r="Q32" s="285"/>
      <c r="R32" s="285"/>
      <c r="S32" s="285"/>
      <c r="T32" s="285"/>
      <c r="U32" s="285"/>
      <c r="V32" s="285"/>
    </row>
    <row r="33" spans="1:22" ht="15.75" thickBot="1">
      <c r="A33" s="452" t="s">
        <v>13524</v>
      </c>
      <c r="B33" s="453"/>
      <c r="C33" s="276"/>
      <c r="D33" s="277">
        <f>D32</f>
        <v>0</v>
      </c>
      <c r="E33" s="277">
        <f>E32+D33</f>
        <v>0</v>
      </c>
      <c r="F33" s="277">
        <f t="shared" ref="F33:O33" si="46">F32+E33</f>
        <v>0</v>
      </c>
      <c r="G33" s="277">
        <f t="shared" si="46"/>
        <v>0</v>
      </c>
      <c r="H33" s="277">
        <f t="shared" si="46"/>
        <v>0</v>
      </c>
      <c r="I33" s="277">
        <f t="shared" si="46"/>
        <v>0</v>
      </c>
      <c r="J33" s="277">
        <f t="shared" si="46"/>
        <v>0</v>
      </c>
      <c r="K33" s="277">
        <f t="shared" si="46"/>
        <v>0</v>
      </c>
      <c r="L33" s="277">
        <f t="shared" si="46"/>
        <v>0</v>
      </c>
      <c r="M33" s="277">
        <f t="shared" si="46"/>
        <v>0</v>
      </c>
      <c r="N33" s="277">
        <f t="shared" si="46"/>
        <v>0</v>
      </c>
      <c r="O33" s="277">
        <f t="shared" si="46"/>
        <v>0</v>
      </c>
      <c r="P33" s="293"/>
      <c r="Q33" s="294">
        <f>Resumo!$C$28</f>
        <v>43686</v>
      </c>
      <c r="R33" s="285"/>
      <c r="S33" s="285"/>
      <c r="T33" s="285"/>
      <c r="U33" s="285"/>
      <c r="V33" s="285"/>
    </row>
    <row r="35" spans="1:22">
      <c r="D35" s="204"/>
      <c r="E35" s="204"/>
      <c r="F35" s="204"/>
      <c r="G35" s="204"/>
      <c r="H35" s="204"/>
      <c r="I35" s="204"/>
      <c r="J35" s="204"/>
      <c r="K35" s="204"/>
      <c r="L35" s="204"/>
      <c r="M35" s="204"/>
      <c r="N35" s="204"/>
      <c r="O35" s="204"/>
    </row>
    <row r="36" spans="1:22">
      <c r="D36" s="204"/>
      <c r="E36" s="204"/>
      <c r="F36" s="204"/>
      <c r="G36" s="204"/>
      <c r="H36" s="204"/>
      <c r="I36" s="204"/>
      <c r="J36" s="204"/>
      <c r="K36" s="204"/>
      <c r="L36" s="204"/>
      <c r="M36" s="204"/>
      <c r="N36" s="204"/>
      <c r="O36" s="204"/>
    </row>
  </sheetData>
  <mergeCells count="38">
    <mergeCell ref="A33:B33"/>
    <mergeCell ref="A32:B32"/>
    <mergeCell ref="A30:B30"/>
    <mergeCell ref="A31:B31"/>
    <mergeCell ref="A28:A29"/>
    <mergeCell ref="B28:B29"/>
    <mergeCell ref="C28:C29"/>
    <mergeCell ref="A24:A25"/>
    <mergeCell ref="B24:B25"/>
    <mergeCell ref="C24:C25"/>
    <mergeCell ref="A26:A27"/>
    <mergeCell ref="B26:B27"/>
    <mergeCell ref="C26:C27"/>
    <mergeCell ref="A14:A15"/>
    <mergeCell ref="B14:B15"/>
    <mergeCell ref="C14:C15"/>
    <mergeCell ref="A8:A9"/>
    <mergeCell ref="B8:B9"/>
    <mergeCell ref="C8:C9"/>
    <mergeCell ref="A10:A11"/>
    <mergeCell ref="B10:B11"/>
    <mergeCell ref="C10:C11"/>
    <mergeCell ref="A16:A17"/>
    <mergeCell ref="B22:B23"/>
    <mergeCell ref="C22:C23"/>
    <mergeCell ref="B3:C3"/>
    <mergeCell ref="B16:B17"/>
    <mergeCell ref="C16:C17"/>
    <mergeCell ref="A18:A19"/>
    <mergeCell ref="B18:B19"/>
    <mergeCell ref="C18:C19"/>
    <mergeCell ref="A20:A21"/>
    <mergeCell ref="B20:B21"/>
    <mergeCell ref="C20:C21"/>
    <mergeCell ref="A22:A23"/>
    <mergeCell ref="A12:A13"/>
    <mergeCell ref="B12:B13"/>
    <mergeCell ref="C12:C13"/>
  </mergeCells>
  <pageMargins left="0.25" right="0.25" top="1.3" bottom="0.75" header="0.3" footer="0.3"/>
  <pageSetup paperSize="9" scale="64" orientation="landscape" horizontalDpi="1200" verticalDpi="1200" r:id="rId1"/>
  <headerFooter>
    <oddHeader>&amp;C&amp;G</oddHeader>
    <oddFooter>&amp;L&amp;"Verdana,Negrito"Coordenadoria Geral de Administração CGA|GTE&amp;"Verdana,Normal"
Av. Dr. Enéas de Carvalho Aguiar, 188 | CEP 05403-000 |São Paulo - SP | Telefone: (11) 3066-8664&amp;R&amp;P de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view="pageBreakPreview" zoomScaleNormal="85" zoomScaleSheetLayoutView="100" zoomScalePageLayoutView="70" workbookViewId="0">
      <selection activeCell="B11" sqref="B11"/>
    </sheetView>
  </sheetViews>
  <sheetFormatPr defaultRowHeight="11.25"/>
  <cols>
    <col min="1" max="1" width="16.85546875" style="55" bestFit="1" customWidth="1"/>
    <col min="2" max="2" width="62.28515625" style="55" customWidth="1"/>
    <col min="3" max="3" width="9" style="55" customWidth="1"/>
    <col min="4" max="4" width="12.140625" style="55" customWidth="1"/>
    <col min="5" max="5" width="10.28515625" style="130" customWidth="1"/>
    <col min="6" max="6" width="10.85546875" style="55" bestFit="1" customWidth="1"/>
    <col min="7" max="7" width="5" style="55" customWidth="1"/>
    <col min="8" max="8" width="18.140625" style="55" bestFit="1" customWidth="1"/>
    <col min="9" max="16384" width="9.140625" style="55"/>
  </cols>
  <sheetData>
    <row r="1" spans="1:8">
      <c r="A1" s="55" t="s">
        <v>7503</v>
      </c>
      <c r="C1" s="55" t="s">
        <v>7504</v>
      </c>
      <c r="D1" s="176">
        <v>1.2672000000000001</v>
      </c>
      <c r="H1" s="55" t="s">
        <v>7505</v>
      </c>
    </row>
    <row r="2" spans="1:8">
      <c r="B2" s="202" t="s">
        <v>14062</v>
      </c>
    </row>
    <row r="3" spans="1:8" ht="7.5" customHeight="1"/>
    <row r="4" spans="1:8" ht="24" customHeight="1">
      <c r="A4" s="55" t="str">
        <f>Resumo!A6</f>
        <v>Objeto:</v>
      </c>
      <c r="B4" s="458" t="str">
        <f>Resumo!C6</f>
        <v>Reforma parcial do sistema de ar condiocionado do centro cirúrgico no Pavilhão V, adequação de infraestrutura de instalações elétricas do Pavilhão IV para sistema de condicionado e laudos técnicos de estruturas do Ambulatório e Pavilhão IV</v>
      </c>
      <c r="C4" s="458"/>
      <c r="D4" s="458"/>
      <c r="E4" s="458"/>
      <c r="F4" s="458"/>
    </row>
    <row r="5" spans="1:8">
      <c r="A5" s="55" t="str">
        <f>Resumo!A7</f>
        <v xml:space="preserve">Local:                    </v>
      </c>
      <c r="B5" s="55" t="str">
        <f>Resumo!C7</f>
        <v>Rua Oswaldo Cruz, 197 - Boqueirão - Santos / SP</v>
      </c>
    </row>
    <row r="6" spans="1:8" ht="12" thickBot="1"/>
    <row r="7" spans="1:8" ht="12" thickBot="1">
      <c r="A7" s="305" t="s">
        <v>14600</v>
      </c>
      <c r="B7" s="306" t="s">
        <v>14601</v>
      </c>
      <c r="C7" s="306" t="s">
        <v>7522</v>
      </c>
      <c r="D7" s="306" t="s">
        <v>14602</v>
      </c>
      <c r="E7" s="386" t="s">
        <v>14603</v>
      </c>
      <c r="F7" s="307" t="s">
        <v>7223</v>
      </c>
    </row>
    <row r="8" spans="1:8" ht="22.5">
      <c r="A8" s="376" t="s">
        <v>7501</v>
      </c>
      <c r="B8" s="377" t="s">
        <v>14061</v>
      </c>
      <c r="C8" s="378" t="s">
        <v>197</v>
      </c>
      <c r="D8" s="379">
        <v>1</v>
      </c>
      <c r="E8" s="387"/>
      <c r="F8" s="380">
        <f>SUM(F9:F21)</f>
        <v>21611.309999999998</v>
      </c>
      <c r="G8" s="55" t="s">
        <v>13522</v>
      </c>
    </row>
    <row r="9" spans="1:8">
      <c r="A9" s="46" t="s">
        <v>7850</v>
      </c>
      <c r="B9" s="191" t="str">
        <f>VLOOKUP(A9,Insumos!$1:$1048576,2,FALSE)</f>
        <v>Arquiteto junior</v>
      </c>
      <c r="C9" s="191" t="str">
        <f>VLOOKUP(A9,Insumos!$1:$1048576,3,FALSE)</f>
        <v>h</v>
      </c>
      <c r="D9" s="205">
        <v>58.253</v>
      </c>
      <c r="E9" s="372">
        <f>VLOOKUP(A9,Insumos!$1:$1048576,4,FALSE)</f>
        <v>38.79</v>
      </c>
      <c r="F9" s="206">
        <f>ROUND(E9*D9,2)</f>
        <v>2259.63</v>
      </c>
    </row>
    <row r="10" spans="1:8">
      <c r="A10" s="46" t="s">
        <v>7858</v>
      </c>
      <c r="B10" s="191" t="str">
        <f>VLOOKUP(A10,Insumos!$1:$1048576,2,FALSE)</f>
        <v>Engenheiro junior de mecânica</v>
      </c>
      <c r="C10" s="191" t="str">
        <f>VLOOKUP(A10,Insumos!$1:$1048576,3,FALSE)</f>
        <v>h</v>
      </c>
      <c r="D10" s="205">
        <v>58.253</v>
      </c>
      <c r="E10" s="372">
        <f>VLOOKUP(A10,Insumos!$1:$1048576,4,FALSE)</f>
        <v>36.39</v>
      </c>
      <c r="F10" s="206">
        <f t="shared" ref="F10" si="0">ROUND(E10*D10,2)</f>
        <v>2119.83</v>
      </c>
    </row>
    <row r="11" spans="1:8">
      <c r="A11" s="46" t="s">
        <v>7856</v>
      </c>
      <c r="B11" s="191" t="str">
        <f>VLOOKUP(A11,Insumos!$1:$1048576,2,FALSE)</f>
        <v>Engenheiro junior de elétrica</v>
      </c>
      <c r="C11" s="191" t="str">
        <f>VLOOKUP(A11,Insumos!$1:$1048576,3,FALSE)</f>
        <v>h</v>
      </c>
      <c r="D11" s="205">
        <v>58.253</v>
      </c>
      <c r="E11" s="372">
        <f>VLOOKUP(A11,Insumos!$1:$1048576,4,FALSE)</f>
        <v>36.35</v>
      </c>
      <c r="F11" s="206">
        <f t="shared" ref="F11:F15" si="1">ROUND(E11*D11,2)</f>
        <v>2117.5</v>
      </c>
    </row>
    <row r="12" spans="1:8">
      <c r="A12" s="46" t="s">
        <v>7868</v>
      </c>
      <c r="B12" s="191" t="str">
        <f>VLOOKUP(A12,Insumos!$1:$1048576,2,FALSE)</f>
        <v>Desenhista pleno/cadista</v>
      </c>
      <c r="C12" s="191" t="str">
        <f>VLOOKUP(A12,Insumos!$1:$1048576,3,FALSE)</f>
        <v>h</v>
      </c>
      <c r="D12" s="205">
        <v>48.335000000000001</v>
      </c>
      <c r="E12" s="372">
        <f>VLOOKUP(A12,Insumos!$1:$1048576,4,FALSE)</f>
        <v>15.85</v>
      </c>
      <c r="F12" s="206">
        <f t="shared" si="1"/>
        <v>766.11</v>
      </c>
    </row>
    <row r="13" spans="1:8">
      <c r="A13" s="46" t="s">
        <v>7866</v>
      </c>
      <c r="B13" s="191" t="str">
        <f>VLOOKUP(A13,Insumos!$1:$1048576,2,FALSE)</f>
        <v>Projetista pleno - nível técnico</v>
      </c>
      <c r="C13" s="191" t="str">
        <f>VLOOKUP(A13,Insumos!$1:$1048576,3,FALSE)</f>
        <v>h</v>
      </c>
      <c r="D13" s="205">
        <v>14.563000000000001</v>
      </c>
      <c r="E13" s="372">
        <f>VLOOKUP(A13,Insumos!$1:$1048576,4,FALSE)</f>
        <v>35.19</v>
      </c>
      <c r="F13" s="206">
        <f t="shared" si="1"/>
        <v>512.47</v>
      </c>
    </row>
    <row r="14" spans="1:8">
      <c r="A14" s="46" t="s">
        <v>7848</v>
      </c>
      <c r="B14" s="191" t="str">
        <f>VLOOKUP(A14,Insumos!$1:$1048576,2,FALSE)</f>
        <v>Coordenador de projetos</v>
      </c>
      <c r="C14" s="191" t="str">
        <f>VLOOKUP(A14,Insumos!$1:$1048576,3,FALSE)</f>
        <v>h</v>
      </c>
      <c r="D14" s="205">
        <v>12.541</v>
      </c>
      <c r="E14" s="372">
        <f>VLOOKUP(A14,Insumos!$1:$1048576,4,FALSE)</f>
        <v>93.61</v>
      </c>
      <c r="F14" s="206">
        <f t="shared" si="1"/>
        <v>1173.96</v>
      </c>
    </row>
    <row r="15" spans="1:8">
      <c r="A15" s="46" t="s">
        <v>7852</v>
      </c>
      <c r="B15" s="191" t="str">
        <f>VLOOKUP(A15,Insumos!$1:$1048576,2,FALSE)</f>
        <v>Arquiteto senior</v>
      </c>
      <c r="C15" s="191" t="str">
        <f>VLOOKUP(A15,Insumos!$1:$1048576,3,FALSE)</f>
        <v>h</v>
      </c>
      <c r="D15" s="205">
        <v>12.8</v>
      </c>
      <c r="E15" s="372">
        <f>VLOOKUP(A15,Insumos!$1:$1048576,4,FALSE)</f>
        <v>45.52</v>
      </c>
      <c r="F15" s="206">
        <f t="shared" si="1"/>
        <v>582.66</v>
      </c>
    </row>
    <row r="16" spans="1:8">
      <c r="A16" s="46" t="s">
        <v>7502</v>
      </c>
      <c r="B16" s="191"/>
      <c r="C16" s="191"/>
      <c r="D16" s="205"/>
      <c r="E16" s="372"/>
      <c r="F16" s="206">
        <f>ROUND(SUM(F9:F15)*$D$1,2)</f>
        <v>12079.15</v>
      </c>
    </row>
    <row r="17" spans="1:6" hidden="1">
      <c r="A17" s="46"/>
      <c r="B17" s="191"/>
      <c r="C17" s="191"/>
      <c r="D17" s="205"/>
      <c r="E17" s="372"/>
      <c r="F17" s="206">
        <f t="shared" ref="F17:F20" si="2">ROUND(E17*D17,2)</f>
        <v>0</v>
      </c>
    </row>
    <row r="18" spans="1:6" hidden="1">
      <c r="A18" s="46"/>
      <c r="B18" s="191"/>
      <c r="C18" s="191"/>
      <c r="D18" s="205"/>
      <c r="E18" s="372"/>
      <c r="F18" s="206">
        <f t="shared" si="2"/>
        <v>0</v>
      </c>
    </row>
    <row r="19" spans="1:6" hidden="1">
      <c r="A19" s="46"/>
      <c r="B19" s="191"/>
      <c r="C19" s="191"/>
      <c r="D19" s="205"/>
      <c r="E19" s="372"/>
      <c r="F19" s="206">
        <f t="shared" si="2"/>
        <v>0</v>
      </c>
    </row>
    <row r="20" spans="1:6" hidden="1">
      <c r="A20" s="46"/>
      <c r="B20" s="191"/>
      <c r="C20" s="191"/>
      <c r="D20" s="205"/>
      <c r="E20" s="372"/>
      <c r="F20" s="206">
        <f t="shared" si="2"/>
        <v>0</v>
      </c>
    </row>
    <row r="21" spans="1:6" ht="12" hidden="1" thickBot="1">
      <c r="A21" s="207"/>
      <c r="B21" s="208"/>
      <c r="C21" s="209"/>
      <c r="D21" s="210"/>
      <c r="E21" s="388"/>
      <c r="F21" s="211"/>
    </row>
    <row r="22" spans="1:6" hidden="1">
      <c r="A22" s="46"/>
      <c r="B22" s="212"/>
      <c r="C22" s="191"/>
      <c r="D22" s="205"/>
      <c r="E22" s="372"/>
      <c r="F22" s="206"/>
    </row>
    <row r="23" spans="1:6" hidden="1">
      <c r="A23" s="46"/>
      <c r="B23" s="212"/>
      <c r="C23" s="191"/>
      <c r="D23" s="205"/>
      <c r="E23" s="372"/>
      <c r="F23" s="206"/>
    </row>
    <row r="24" spans="1:6" hidden="1">
      <c r="A24" s="46"/>
      <c r="B24" s="212"/>
      <c r="C24" s="191"/>
      <c r="D24" s="205"/>
      <c r="E24" s="372"/>
      <c r="F24" s="206"/>
    </row>
    <row r="25" spans="1:6" ht="12" hidden="1" thickBot="1">
      <c r="A25" s="207"/>
      <c r="B25" s="208"/>
      <c r="C25" s="209"/>
      <c r="D25" s="210"/>
      <c r="E25" s="388"/>
      <c r="F25" s="211"/>
    </row>
    <row r="26" spans="1:6" ht="12" thickBot="1">
      <c r="A26" s="207"/>
      <c r="B26" s="209"/>
      <c r="C26" s="209"/>
      <c r="D26" s="210"/>
      <c r="E26" s="388"/>
      <c r="F26" s="211"/>
    </row>
    <row r="27" spans="1:6" ht="22.5">
      <c r="A27" s="376" t="s">
        <v>14838</v>
      </c>
      <c r="B27" s="377" t="s">
        <v>14847</v>
      </c>
      <c r="C27" s="378" t="s">
        <v>197</v>
      </c>
      <c r="D27" s="379">
        <v>1</v>
      </c>
      <c r="E27" s="387"/>
      <c r="F27" s="380">
        <f>SUM(F28:F40)</f>
        <v>494.23</v>
      </c>
    </row>
    <row r="28" spans="1:6" ht="12.75">
      <c r="A28" s="361" t="s">
        <v>7511</v>
      </c>
      <c r="B28" s="191" t="str">
        <f>VLOOKUP(A28,Insumos!$1:$1048576,2,FALSE)</f>
        <v>Pedreiro</v>
      </c>
      <c r="C28" s="191" t="str">
        <f>VLOOKUP(A28,Insumos!$1:$1048576,3,FALSE)</f>
        <v>h</v>
      </c>
      <c r="D28" s="205">
        <v>4.7</v>
      </c>
      <c r="E28" s="372">
        <f>VLOOKUP(A28,Insumos!$1:$1048576,4,FALSE)</f>
        <v>7.97</v>
      </c>
      <c r="F28" s="206">
        <f t="shared" ref="F28:F29" si="3">ROUND(E28*D28,2)</f>
        <v>37.46</v>
      </c>
    </row>
    <row r="29" spans="1:6" ht="12.75">
      <c r="A29" s="359" t="s">
        <v>7512</v>
      </c>
      <c r="B29" s="191" t="str">
        <f>VLOOKUP(A29,Insumos!$1:$1048576,2,FALSE)</f>
        <v>Servente</v>
      </c>
      <c r="C29" s="191" t="str">
        <f>VLOOKUP(A29,Insumos!$1:$1048576,3,FALSE)</f>
        <v>h</v>
      </c>
      <c r="D29" s="205">
        <v>5.4</v>
      </c>
      <c r="E29" s="372">
        <f>VLOOKUP(A29,Insumos!$1:$1048576,4,FALSE)</f>
        <v>6.55</v>
      </c>
      <c r="F29" s="206">
        <f t="shared" si="3"/>
        <v>35.369999999999997</v>
      </c>
    </row>
    <row r="30" spans="1:6">
      <c r="A30" s="46"/>
      <c r="B30" s="191"/>
      <c r="C30" s="191"/>
      <c r="D30" s="205"/>
      <c r="E30" s="372"/>
      <c r="F30" s="206"/>
    </row>
    <row r="31" spans="1:6">
      <c r="A31" s="46" t="s">
        <v>7502</v>
      </c>
      <c r="B31" s="191"/>
      <c r="C31" s="191"/>
      <c r="D31" s="205"/>
      <c r="E31" s="372"/>
      <c r="F31" s="206">
        <f>ROUND(SUM(F28:F29)*$D$1,2)</f>
        <v>92.29</v>
      </c>
    </row>
    <row r="32" spans="1:6">
      <c r="A32" s="46"/>
      <c r="B32" s="191"/>
      <c r="C32" s="191"/>
      <c r="D32" s="205"/>
      <c r="E32" s="372"/>
      <c r="F32" s="206"/>
    </row>
    <row r="33" spans="1:6">
      <c r="A33" s="46"/>
      <c r="B33" s="191"/>
      <c r="C33" s="191"/>
      <c r="D33" s="205"/>
      <c r="E33" s="372"/>
      <c r="F33" s="206"/>
    </row>
    <row r="34" spans="1:6" ht="12.75">
      <c r="A34" s="359" t="s">
        <v>7513</v>
      </c>
      <c r="B34" s="212" t="str">
        <f>VLOOKUP(A34,Insumos!$1:$1048576,2,FALSE)</f>
        <v>Areia média lavada (a granel caçamba fechada)</v>
      </c>
      <c r="C34" s="191" t="str">
        <f>VLOOKUP(A34,Insumos!$1:$1048576,3,FALSE)</f>
        <v>m³</v>
      </c>
      <c r="D34" s="360">
        <v>0.14000000000000001</v>
      </c>
      <c r="E34" s="372">
        <f>VLOOKUP(A34,Insumos!$1:$1048576,4,FALSE)</f>
        <v>81.510000000000005</v>
      </c>
      <c r="F34" s="206">
        <f t="shared" ref="F34:F38" si="4">ROUND(E34*D34,2)</f>
        <v>11.41</v>
      </c>
    </row>
    <row r="35" spans="1:6" ht="12.75">
      <c r="A35" s="359" t="s">
        <v>7514</v>
      </c>
      <c r="B35" s="191" t="str">
        <f>VLOOKUP(A35,Insumos!$1:$1048576,2,FALSE)</f>
        <v>Cimento CPII-E-32 (sacos de 50 kg)</v>
      </c>
      <c r="C35" s="191" t="str">
        <f>VLOOKUP(A35,Insumos!$1:$1048576,3,FALSE)</f>
        <v>kg</v>
      </c>
      <c r="D35" s="360">
        <v>26.5</v>
      </c>
      <c r="E35" s="372">
        <f>VLOOKUP(A35,Insumos!$1:$1048576,4,FALSE)</f>
        <v>0.39</v>
      </c>
      <c r="F35" s="206">
        <f t="shared" si="4"/>
        <v>10.34</v>
      </c>
    </row>
    <row r="36" spans="1:6" ht="12.75">
      <c r="A36" s="46" t="s">
        <v>7934</v>
      </c>
      <c r="B36" s="191" t="str">
        <f>VLOOKUP(A36,Insumos!$1:$1048576,2,FALSE)</f>
        <v>Pedra britada nº médios 1.2.3 e 4 (a granel)</v>
      </c>
      <c r="C36" s="191" t="str">
        <f>VLOOKUP(A36,Insumos!$1:$1048576,3,FALSE)</f>
        <v>m³</v>
      </c>
      <c r="D36" s="360">
        <v>3.6999999999999998E-2</v>
      </c>
      <c r="E36" s="372">
        <f>VLOOKUP(A36,Insumos!$1:$1048576,4,FALSE)</f>
        <v>73.739999999999995</v>
      </c>
      <c r="F36" s="206">
        <f t="shared" si="4"/>
        <v>2.73</v>
      </c>
    </row>
    <row r="37" spans="1:6">
      <c r="A37" s="46" t="s">
        <v>7946</v>
      </c>
      <c r="B37" s="191" t="str">
        <f>VLOOKUP(A37,Insumos!$1:$1048576,2,FALSE)</f>
        <v>Aço CA-25 $MD bitolas</v>
      </c>
      <c r="C37" s="191" t="str">
        <f>VLOOKUP(A37,Insumos!$1:$1048576,3,FALSE)</f>
        <v>kg</v>
      </c>
      <c r="D37" s="205">
        <v>0.65500000000000003</v>
      </c>
      <c r="E37" s="372">
        <f>VLOOKUP(A37,Insumos!$1:$1048576,4,FALSE)</f>
        <v>4.8600000000000003</v>
      </c>
      <c r="F37" s="206">
        <f t="shared" si="4"/>
        <v>3.18</v>
      </c>
    </row>
    <row r="38" spans="1:6">
      <c r="A38" s="46" t="s">
        <v>8791</v>
      </c>
      <c r="B38" s="191" t="str">
        <f>VLOOKUP(A38,Insumos!$1:$1048576,2,FALSE)</f>
        <v>Tijolo comum maciço</v>
      </c>
      <c r="C38" s="191" t="str">
        <f>VLOOKUP(A38,Insumos!$1:$1048576,3,FALSE)</f>
        <v>un</v>
      </c>
      <c r="D38" s="205">
        <v>105</v>
      </c>
      <c r="E38" s="372">
        <f>VLOOKUP(A38,Insumos!$1:$1048576,4,FALSE)</f>
        <v>0.33</v>
      </c>
      <c r="F38" s="206">
        <f t="shared" si="4"/>
        <v>34.65</v>
      </c>
    </row>
    <row r="39" spans="1:6">
      <c r="A39" s="46" t="s">
        <v>9886</v>
      </c>
      <c r="B39" s="191" t="str">
        <f>VLOOKUP(A39,Insumos!$1:$1048576,2,FALSE)</f>
        <v>Tampão em ferro dúctil de Ø 600mm, classe 125 (ruptura &gt;125 kN), conforme NBR 10160/2005</v>
      </c>
      <c r="C39" s="191" t="str">
        <f>VLOOKUP(A39,Insumos!$1:$1048576,3,FALSE)</f>
        <v>un</v>
      </c>
      <c r="D39" s="205">
        <v>1</v>
      </c>
      <c r="E39" s="372">
        <f>VLOOKUP(A39,Insumos!$1:$1048576,4,FALSE)</f>
        <v>266.8</v>
      </c>
      <c r="F39" s="206">
        <f t="shared" ref="F39" si="5">ROUND(E39*D39,2)</f>
        <v>266.8</v>
      </c>
    </row>
    <row r="40" spans="1:6" ht="12" thickBot="1">
      <c r="A40" s="207"/>
      <c r="B40" s="209"/>
      <c r="C40" s="209"/>
      <c r="D40" s="210"/>
      <c r="E40" s="388"/>
      <c r="F40" s="211"/>
    </row>
    <row r="41" spans="1:6" ht="33.75">
      <c r="A41" s="376" t="s">
        <v>14844</v>
      </c>
      <c r="B41" s="377" t="str">
        <f>B50</f>
        <v>FC-01 - Fan-Coil - Modelo ICV/ICH (Ventilador Plenun Fan - Motor TFVE) ICH-4, com dimensões de 1000x715x1620, incluindo filtragem G4+M5 e içamento vertical.</v>
      </c>
      <c r="C41" s="378" t="s">
        <v>197</v>
      </c>
      <c r="D41" s="379">
        <v>1</v>
      </c>
      <c r="E41" s="387"/>
      <c r="F41" s="380">
        <f>SUM(F42:F51)</f>
        <v>10723.81</v>
      </c>
    </row>
    <row r="42" spans="1:6" ht="12.75">
      <c r="A42" s="361" t="s">
        <v>7787</v>
      </c>
      <c r="B42" s="191" t="str">
        <f>VLOOKUP(A42,Insumos!$1:$1048576,2,FALSE)</f>
        <v>Ajudante geral</v>
      </c>
      <c r="C42" s="191" t="str">
        <f>VLOOKUP(A42,Insumos!$1:$1048576,3,FALSE)</f>
        <v>h</v>
      </c>
      <c r="D42" s="205">
        <v>105</v>
      </c>
      <c r="E42" s="372">
        <f>VLOOKUP(A42,Insumos!$1:$1048576,4,FALSE)</f>
        <v>6.55</v>
      </c>
      <c r="F42" s="206">
        <f t="shared" ref="F42:F45" si="6">ROUND(E42*D42,2)</f>
        <v>687.75</v>
      </c>
    </row>
    <row r="43" spans="1:6" ht="12.75">
      <c r="A43" s="359" t="s">
        <v>7516</v>
      </c>
      <c r="B43" s="191" t="str">
        <f>VLOOKUP(A43,Insumos!$1:$1048576,2,FALSE)</f>
        <v>Eletricista</v>
      </c>
      <c r="C43" s="191" t="str">
        <f>VLOOKUP(A43,Insumos!$1:$1048576,3,FALSE)</f>
        <v>h</v>
      </c>
      <c r="D43" s="205">
        <v>5</v>
      </c>
      <c r="E43" s="372">
        <f>VLOOKUP(A43,Insumos!$1:$1048576,4,FALSE)</f>
        <v>9.5500000000000007</v>
      </c>
      <c r="F43" s="206">
        <f t="shared" si="6"/>
        <v>47.75</v>
      </c>
    </row>
    <row r="44" spans="1:6" ht="12.75">
      <c r="A44" s="359" t="s">
        <v>7517</v>
      </c>
      <c r="B44" s="191" t="str">
        <f>VLOOKUP(A44,Insumos!$1:$1048576,2,FALSE)</f>
        <v>Ajudante eletricista</v>
      </c>
      <c r="C44" s="191" t="str">
        <f>VLOOKUP(A44,Insumos!$1:$1048576,3,FALSE)</f>
        <v>h</v>
      </c>
      <c r="D44" s="205">
        <v>5</v>
      </c>
      <c r="E44" s="372">
        <f>VLOOKUP(A44,Insumos!$1:$1048576,4,FALSE)</f>
        <v>6.55</v>
      </c>
      <c r="F44" s="206">
        <f t="shared" si="6"/>
        <v>32.75</v>
      </c>
    </row>
    <row r="45" spans="1:6" ht="12.75">
      <c r="A45" s="359" t="s">
        <v>7844</v>
      </c>
      <c r="B45" s="191" t="str">
        <f>VLOOKUP(A45,Insumos!$1:$1048576,2,FALSE)</f>
        <v>Montador</v>
      </c>
      <c r="C45" s="191" t="str">
        <f>VLOOKUP(A45,Insumos!$1:$1048576,3,FALSE)</f>
        <v>h</v>
      </c>
      <c r="D45" s="205">
        <v>35</v>
      </c>
      <c r="E45" s="372">
        <f>VLOOKUP(A45,Insumos!$1:$1048576,4,FALSE)</f>
        <v>11.89</v>
      </c>
      <c r="F45" s="206">
        <f t="shared" si="6"/>
        <v>416.15</v>
      </c>
    </row>
    <row r="46" spans="1:6">
      <c r="A46" s="46"/>
      <c r="B46" s="191"/>
      <c r="C46" s="191"/>
      <c r="D46" s="205"/>
      <c r="E46" s="372"/>
      <c r="F46" s="206"/>
    </row>
    <row r="47" spans="1:6">
      <c r="A47" s="46" t="s">
        <v>7502</v>
      </c>
      <c r="B47" s="191"/>
      <c r="C47" s="191"/>
      <c r="D47" s="205"/>
      <c r="E47" s="372"/>
      <c r="F47" s="206">
        <f>ROUND(SUM(F42:F43)*$D$1,2)</f>
        <v>932.03</v>
      </c>
    </row>
    <row r="48" spans="1:6">
      <c r="A48" s="46"/>
      <c r="B48" s="191"/>
      <c r="C48" s="191"/>
      <c r="D48" s="205"/>
      <c r="E48" s="372"/>
      <c r="F48" s="206"/>
    </row>
    <row r="49" spans="1:6">
      <c r="A49" s="46"/>
      <c r="B49" s="191"/>
      <c r="C49" s="191"/>
      <c r="D49" s="205"/>
      <c r="E49" s="372"/>
      <c r="F49" s="206"/>
    </row>
    <row r="50" spans="1:6" ht="34.5">
      <c r="A50" s="359" t="s">
        <v>14839</v>
      </c>
      <c r="B50" s="212" t="str">
        <f>VLOOKUP(A50,Cot!$1:$1048576,2,FALSE)</f>
        <v>FC-01 - Fan-Coil - Modelo ICV/ICH (Ventilador Plenun Fan - Motor TFVE) ICH-4, com dimensões de 1000x715x1620, incluindo filtragem G4+M5 e içamento vertical.</v>
      </c>
      <c r="C50" s="212" t="str">
        <f>VLOOKUP(A50,Cot!$1:$1048576,3,FALSE)</f>
        <v>und</v>
      </c>
      <c r="D50" s="360">
        <v>1</v>
      </c>
      <c r="E50" s="389">
        <f>VLOOKUP(A50,Cot!$1:$1048576,4,FALSE)</f>
        <v>8180</v>
      </c>
      <c r="F50" s="206">
        <f t="shared" ref="F50:F51" si="7">ROUND(E50*D50,2)</f>
        <v>8180</v>
      </c>
    </row>
    <row r="51" spans="1:6">
      <c r="A51" s="46" t="s">
        <v>13282</v>
      </c>
      <c r="B51" s="191" t="str">
        <f>VLOOKUP(A51,Insumos!$1:$1048576,2,FALSE)</f>
        <v>Guindauto MUNCK M-640/18 com lança telescópica capacidade 3750 kg</v>
      </c>
      <c r="C51" s="191" t="str">
        <f>VLOOKUP(A51,Insumos!$1:$1048576,3,FALSE)</f>
        <v>h</v>
      </c>
      <c r="D51" s="205">
        <v>3</v>
      </c>
      <c r="E51" s="372">
        <f>VLOOKUP(A51,Insumos!$1:$1048576,4,FALSE)</f>
        <v>142.46</v>
      </c>
      <c r="F51" s="206">
        <f t="shared" si="7"/>
        <v>427.38</v>
      </c>
    </row>
    <row r="52" spans="1:6" ht="12" thickBot="1">
      <c r="A52" s="207"/>
      <c r="B52" s="209"/>
      <c r="C52" s="209"/>
      <c r="D52" s="210"/>
      <c r="E52" s="388"/>
      <c r="F52" s="211"/>
    </row>
    <row r="53" spans="1:6" ht="33.75">
      <c r="A53" s="376" t="s">
        <v>14882</v>
      </c>
      <c r="B53" s="377" t="str">
        <f>B62</f>
        <v>FC-10 - Fan-Coil - Modelo ICV/ICH (Ventilador Plenun Fan - Motor TFVE) ICH-3, com dimensões de 1900x715x1620, incluindo filtragem G4+M5 e içamento vertical.</v>
      </c>
      <c r="C53" s="378" t="s">
        <v>197</v>
      </c>
      <c r="D53" s="379">
        <v>1</v>
      </c>
      <c r="E53" s="387"/>
      <c r="F53" s="380">
        <f>SUM(F54:F63)</f>
        <v>9607.14</v>
      </c>
    </row>
    <row r="54" spans="1:6" ht="12.75">
      <c r="A54" s="361" t="s">
        <v>7787</v>
      </c>
      <c r="B54" s="191" t="str">
        <f>VLOOKUP(A54,Insumos!$1:$1048576,2,FALSE)</f>
        <v>Ajudante geral</v>
      </c>
      <c r="C54" s="191" t="str">
        <f>VLOOKUP(A54,Insumos!$1:$1048576,3,FALSE)</f>
        <v>h</v>
      </c>
      <c r="D54" s="205">
        <v>105</v>
      </c>
      <c r="E54" s="372">
        <f>VLOOKUP(A54,Insumos!$1:$1048576,4,FALSE)</f>
        <v>6.55</v>
      </c>
      <c r="F54" s="206">
        <f t="shared" ref="F54:F57" si="8">ROUND(E54*D54,2)</f>
        <v>687.75</v>
      </c>
    </row>
    <row r="55" spans="1:6" ht="12.75">
      <c r="A55" s="359" t="s">
        <v>7516</v>
      </c>
      <c r="B55" s="191" t="str">
        <f>VLOOKUP(A55,Insumos!$1:$1048576,2,FALSE)</f>
        <v>Eletricista</v>
      </c>
      <c r="C55" s="191" t="str">
        <f>VLOOKUP(A55,Insumos!$1:$1048576,3,FALSE)</f>
        <v>h</v>
      </c>
      <c r="D55" s="205">
        <v>5</v>
      </c>
      <c r="E55" s="372">
        <f>VLOOKUP(A55,Insumos!$1:$1048576,4,FALSE)</f>
        <v>9.5500000000000007</v>
      </c>
      <c r="F55" s="206">
        <f t="shared" si="8"/>
        <v>47.75</v>
      </c>
    </row>
    <row r="56" spans="1:6" ht="12.75">
      <c r="A56" s="359" t="s">
        <v>7517</v>
      </c>
      <c r="B56" s="191" t="str">
        <f>VLOOKUP(A56,Insumos!$1:$1048576,2,FALSE)</f>
        <v>Ajudante eletricista</v>
      </c>
      <c r="C56" s="191" t="str">
        <f>VLOOKUP(A56,Insumos!$1:$1048576,3,FALSE)</f>
        <v>h</v>
      </c>
      <c r="D56" s="205">
        <v>5</v>
      </c>
      <c r="E56" s="372">
        <f>VLOOKUP(A56,Insumos!$1:$1048576,4,FALSE)</f>
        <v>6.55</v>
      </c>
      <c r="F56" s="206">
        <f t="shared" si="8"/>
        <v>32.75</v>
      </c>
    </row>
    <row r="57" spans="1:6" ht="12.75">
      <c r="A57" s="359" t="s">
        <v>7844</v>
      </c>
      <c r="B57" s="191" t="str">
        <f>VLOOKUP(A57,Insumos!$1:$1048576,2,FALSE)</f>
        <v>Montador</v>
      </c>
      <c r="C57" s="191" t="str">
        <f>VLOOKUP(A57,Insumos!$1:$1048576,3,FALSE)</f>
        <v>h</v>
      </c>
      <c r="D57" s="205">
        <v>35</v>
      </c>
      <c r="E57" s="372">
        <f>VLOOKUP(A57,Insumos!$1:$1048576,4,FALSE)</f>
        <v>11.89</v>
      </c>
      <c r="F57" s="206">
        <f t="shared" si="8"/>
        <v>416.15</v>
      </c>
    </row>
    <row r="58" spans="1:6">
      <c r="A58" s="46"/>
      <c r="B58" s="191"/>
      <c r="C58" s="191"/>
      <c r="D58" s="205"/>
      <c r="E58" s="372"/>
      <c r="F58" s="206"/>
    </row>
    <row r="59" spans="1:6">
      <c r="A59" s="46" t="s">
        <v>7502</v>
      </c>
      <c r="B59" s="191"/>
      <c r="C59" s="191"/>
      <c r="D59" s="205"/>
      <c r="E59" s="372"/>
      <c r="F59" s="206">
        <f>ROUND(SUM(F54:F55)*$D$1,2)</f>
        <v>932.03</v>
      </c>
    </row>
    <row r="60" spans="1:6">
      <c r="A60" s="46"/>
      <c r="B60" s="191"/>
      <c r="C60" s="191"/>
      <c r="D60" s="205"/>
      <c r="E60" s="372"/>
      <c r="F60" s="206"/>
    </row>
    <row r="61" spans="1:6">
      <c r="A61" s="46"/>
      <c r="B61" s="191"/>
      <c r="C61" s="191"/>
      <c r="D61" s="205"/>
      <c r="E61" s="372"/>
      <c r="F61" s="206"/>
    </row>
    <row r="62" spans="1:6" ht="34.5">
      <c r="A62" s="359" t="s">
        <v>14883</v>
      </c>
      <c r="B62" s="212" t="str">
        <f>VLOOKUP(A62,Cot!$1:$1048576,2,FALSE)</f>
        <v>FC-10 - Fan-Coil - Modelo ICV/ICH (Ventilador Plenun Fan - Motor TFVE) ICH-3, com dimensões de 1900x715x1620, incluindo filtragem G4+M5 e içamento vertical.</v>
      </c>
      <c r="C62" s="212" t="str">
        <f>VLOOKUP(A62,Cot!$1:$1048576,3,FALSE)</f>
        <v>und</v>
      </c>
      <c r="D62" s="360">
        <v>1</v>
      </c>
      <c r="E62" s="389">
        <f>VLOOKUP(A62,Cot!$1:$1048576,4,FALSE)</f>
        <v>7063.33</v>
      </c>
      <c r="F62" s="206">
        <f t="shared" ref="F62:F63" si="9">ROUND(E62*D62,2)</f>
        <v>7063.33</v>
      </c>
    </row>
    <row r="63" spans="1:6">
      <c r="A63" s="46" t="s">
        <v>13282</v>
      </c>
      <c r="B63" s="191" t="str">
        <f>VLOOKUP(A63,Insumos!$1:$1048576,2,FALSE)</f>
        <v>Guindauto MUNCK M-640/18 com lança telescópica capacidade 3750 kg</v>
      </c>
      <c r="C63" s="191" t="str">
        <f>VLOOKUP(A63,Insumos!$1:$1048576,3,FALSE)</f>
        <v>h</v>
      </c>
      <c r="D63" s="205">
        <v>3</v>
      </c>
      <c r="E63" s="372">
        <f>VLOOKUP(A63,Insumos!$1:$1048576,4,FALSE)</f>
        <v>142.46</v>
      </c>
      <c r="F63" s="206">
        <f t="shared" si="9"/>
        <v>427.38</v>
      </c>
    </row>
    <row r="64" spans="1:6" ht="12" thickBot="1">
      <c r="A64" s="207"/>
      <c r="B64" s="209"/>
      <c r="C64" s="209"/>
      <c r="D64" s="210"/>
      <c r="E64" s="388"/>
      <c r="F64" s="211"/>
    </row>
    <row r="65" spans="1:6" ht="33.75">
      <c r="A65" s="376" t="s">
        <v>14889</v>
      </c>
      <c r="B65" s="377" t="str">
        <f>B74</f>
        <v>FC-11 - Fan-Coil - Modelo ICV/ICH (Ventilador Plenun Fan - Motor TFVE) ICH-6, com dimensões de 1190x865x1770, incluindo filtragem G4+M5 e içamento vertical.</v>
      </c>
      <c r="C65" s="378" t="s">
        <v>197</v>
      </c>
      <c r="D65" s="379">
        <v>1</v>
      </c>
      <c r="E65" s="387"/>
      <c r="F65" s="380">
        <f>SUM(F66:F75)</f>
        <v>12040.48</v>
      </c>
    </row>
    <row r="66" spans="1:6" ht="12.75">
      <c r="A66" s="361" t="s">
        <v>7787</v>
      </c>
      <c r="B66" s="191" t="str">
        <f>VLOOKUP(A66,Insumos!$1:$1048576,2,FALSE)</f>
        <v>Ajudante geral</v>
      </c>
      <c r="C66" s="191" t="str">
        <f>VLOOKUP(A66,Insumos!$1:$1048576,3,FALSE)</f>
        <v>h</v>
      </c>
      <c r="D66" s="205">
        <v>105</v>
      </c>
      <c r="E66" s="372">
        <f>VLOOKUP(A66,Insumos!$1:$1048576,4,FALSE)</f>
        <v>6.55</v>
      </c>
      <c r="F66" s="206">
        <f t="shared" ref="F66:F69" si="10">ROUND(E66*D66,2)</f>
        <v>687.75</v>
      </c>
    </row>
    <row r="67" spans="1:6" ht="12.75">
      <c r="A67" s="359" t="s">
        <v>7516</v>
      </c>
      <c r="B67" s="191" t="str">
        <f>VLOOKUP(A67,Insumos!$1:$1048576,2,FALSE)</f>
        <v>Eletricista</v>
      </c>
      <c r="C67" s="191" t="str">
        <f>VLOOKUP(A67,Insumos!$1:$1048576,3,FALSE)</f>
        <v>h</v>
      </c>
      <c r="D67" s="205">
        <v>5</v>
      </c>
      <c r="E67" s="372">
        <f>VLOOKUP(A67,Insumos!$1:$1048576,4,FALSE)</f>
        <v>9.5500000000000007</v>
      </c>
      <c r="F67" s="206">
        <f t="shared" si="10"/>
        <v>47.75</v>
      </c>
    </row>
    <row r="68" spans="1:6" ht="12.75">
      <c r="A68" s="359" t="s">
        <v>7517</v>
      </c>
      <c r="B68" s="191" t="str">
        <f>VLOOKUP(A68,Insumos!$1:$1048576,2,FALSE)</f>
        <v>Ajudante eletricista</v>
      </c>
      <c r="C68" s="191" t="str">
        <f>VLOOKUP(A68,Insumos!$1:$1048576,3,FALSE)</f>
        <v>h</v>
      </c>
      <c r="D68" s="205">
        <v>5</v>
      </c>
      <c r="E68" s="372">
        <f>VLOOKUP(A68,Insumos!$1:$1048576,4,FALSE)</f>
        <v>6.55</v>
      </c>
      <c r="F68" s="206">
        <f t="shared" si="10"/>
        <v>32.75</v>
      </c>
    </row>
    <row r="69" spans="1:6" ht="12.75">
      <c r="A69" s="359" t="s">
        <v>7844</v>
      </c>
      <c r="B69" s="191" t="str">
        <f>VLOOKUP(A69,Insumos!$1:$1048576,2,FALSE)</f>
        <v>Montador</v>
      </c>
      <c r="C69" s="191" t="str">
        <f>VLOOKUP(A69,Insumos!$1:$1048576,3,FALSE)</f>
        <v>h</v>
      </c>
      <c r="D69" s="205">
        <v>35</v>
      </c>
      <c r="E69" s="372">
        <f>VLOOKUP(A69,Insumos!$1:$1048576,4,FALSE)</f>
        <v>11.89</v>
      </c>
      <c r="F69" s="206">
        <f t="shared" si="10"/>
        <v>416.15</v>
      </c>
    </row>
    <row r="70" spans="1:6">
      <c r="A70" s="46"/>
      <c r="B70" s="191"/>
      <c r="C70" s="191"/>
      <c r="D70" s="205"/>
      <c r="E70" s="372"/>
      <c r="F70" s="206"/>
    </row>
    <row r="71" spans="1:6">
      <c r="A71" s="46" t="s">
        <v>7502</v>
      </c>
      <c r="B71" s="191"/>
      <c r="C71" s="191"/>
      <c r="D71" s="205"/>
      <c r="E71" s="372"/>
      <c r="F71" s="206">
        <f>ROUND(SUM(F66:F67)*$D$1,2)</f>
        <v>932.03</v>
      </c>
    </row>
    <row r="72" spans="1:6" ht="12" thickBot="1">
      <c r="A72" s="207"/>
      <c r="B72" s="209"/>
      <c r="C72" s="209"/>
      <c r="D72" s="210"/>
      <c r="E72" s="388"/>
      <c r="F72" s="211"/>
    </row>
    <row r="73" spans="1:6">
      <c r="A73" s="374"/>
      <c r="B73" s="381"/>
      <c r="C73" s="381"/>
      <c r="D73" s="383"/>
      <c r="E73" s="390"/>
      <c r="F73" s="384"/>
    </row>
    <row r="74" spans="1:6" ht="34.5">
      <c r="A74" s="359" t="s">
        <v>14884</v>
      </c>
      <c r="B74" s="212" t="str">
        <f>VLOOKUP(A74,Cot!$1:$1048576,2,FALSE)</f>
        <v>FC-11 - Fan-Coil - Modelo ICV/ICH (Ventilador Plenun Fan - Motor TFVE) ICH-6, com dimensões de 1190x865x1770, incluindo filtragem G4+M5 e içamento vertical.</v>
      </c>
      <c r="C74" s="212" t="str">
        <f>VLOOKUP(A74,Cot!$1:$1048576,3,FALSE)</f>
        <v>und</v>
      </c>
      <c r="D74" s="360">
        <v>1</v>
      </c>
      <c r="E74" s="389">
        <f>VLOOKUP(A74,Cot!$1:$1048576,4,FALSE)</f>
        <v>9496.67</v>
      </c>
      <c r="F74" s="206">
        <f t="shared" ref="F74:F75" si="11">ROUND(E74*D74,2)</f>
        <v>9496.67</v>
      </c>
    </row>
    <row r="75" spans="1:6">
      <c r="A75" s="46" t="s">
        <v>13282</v>
      </c>
      <c r="B75" s="191" t="str">
        <f>VLOOKUP(A75,Insumos!$1:$1048576,2,FALSE)</f>
        <v>Guindauto MUNCK M-640/18 com lança telescópica capacidade 3750 kg</v>
      </c>
      <c r="C75" s="191" t="str">
        <f>VLOOKUP(A75,Insumos!$1:$1048576,3,FALSE)</f>
        <v>h</v>
      </c>
      <c r="D75" s="205">
        <v>3</v>
      </c>
      <c r="E75" s="372">
        <f>VLOOKUP(A75,Insumos!$1:$1048576,4,FALSE)</f>
        <v>142.46</v>
      </c>
      <c r="F75" s="206">
        <f t="shared" si="11"/>
        <v>427.38</v>
      </c>
    </row>
    <row r="76" spans="1:6" ht="12" thickBot="1">
      <c r="A76" s="207"/>
      <c r="B76" s="209"/>
      <c r="C76" s="209"/>
      <c r="D76" s="210"/>
      <c r="E76" s="388"/>
      <c r="F76" s="211"/>
    </row>
    <row r="77" spans="1:6" ht="33.75">
      <c r="A77" s="376" t="s">
        <v>14890</v>
      </c>
      <c r="B77" s="377" t="str">
        <f>B86</f>
        <v>FC-13 - Fan-Coil - Modelo ICV/ICH (Ventilador Plenun Fan - Motor TFVE) ICH-4, com dimensões de 1000x765x1620, incluindo filtragem G4+M5 e içamento vertical.</v>
      </c>
      <c r="C77" s="378" t="s">
        <v>197</v>
      </c>
      <c r="D77" s="379">
        <v>1</v>
      </c>
      <c r="E77" s="387"/>
      <c r="F77" s="380">
        <f>SUM(F78:F87)</f>
        <v>2543.8100000000004</v>
      </c>
    </row>
    <row r="78" spans="1:6" ht="12.75">
      <c r="A78" s="361" t="s">
        <v>7787</v>
      </c>
      <c r="B78" s="191" t="str">
        <f>VLOOKUP(A78,Insumos!$1:$1048576,2,FALSE)</f>
        <v>Ajudante geral</v>
      </c>
      <c r="C78" s="191" t="str">
        <f>VLOOKUP(A78,Insumos!$1:$1048576,3,FALSE)</f>
        <v>h</v>
      </c>
      <c r="D78" s="205">
        <v>105</v>
      </c>
      <c r="E78" s="372">
        <f>VLOOKUP(A78,Insumos!$1:$1048576,4,FALSE)</f>
        <v>6.55</v>
      </c>
      <c r="F78" s="206">
        <f t="shared" ref="F78:F81" si="12">ROUND(E78*D78,2)</f>
        <v>687.75</v>
      </c>
    </row>
    <row r="79" spans="1:6" ht="12.75">
      <c r="A79" s="359" t="s">
        <v>7516</v>
      </c>
      <c r="B79" s="191" t="str">
        <f>VLOOKUP(A79,Insumos!$1:$1048576,2,FALSE)</f>
        <v>Eletricista</v>
      </c>
      <c r="C79" s="191" t="str">
        <f>VLOOKUP(A79,Insumos!$1:$1048576,3,FALSE)</f>
        <v>h</v>
      </c>
      <c r="D79" s="205">
        <v>5</v>
      </c>
      <c r="E79" s="372">
        <f>VLOOKUP(A79,Insumos!$1:$1048576,4,FALSE)</f>
        <v>9.5500000000000007</v>
      </c>
      <c r="F79" s="206">
        <f t="shared" si="12"/>
        <v>47.75</v>
      </c>
    </row>
    <row r="80" spans="1:6" ht="12.75">
      <c r="A80" s="359" t="s">
        <v>7517</v>
      </c>
      <c r="B80" s="191" t="str">
        <f>VLOOKUP(A80,Insumos!$1:$1048576,2,FALSE)</f>
        <v>Ajudante eletricista</v>
      </c>
      <c r="C80" s="191" t="str">
        <f>VLOOKUP(A80,Insumos!$1:$1048576,3,FALSE)</f>
        <v>h</v>
      </c>
      <c r="D80" s="205">
        <v>5</v>
      </c>
      <c r="E80" s="372">
        <f>VLOOKUP(A80,Insumos!$1:$1048576,4,FALSE)</f>
        <v>6.55</v>
      </c>
      <c r="F80" s="206">
        <f t="shared" si="12"/>
        <v>32.75</v>
      </c>
    </row>
    <row r="81" spans="1:6" ht="12.75">
      <c r="A81" s="359" t="s">
        <v>7844</v>
      </c>
      <c r="B81" s="191" t="str">
        <f>VLOOKUP(A81,Insumos!$1:$1048576,2,FALSE)</f>
        <v>Montador</v>
      </c>
      <c r="C81" s="191" t="str">
        <f>VLOOKUP(A81,Insumos!$1:$1048576,3,FALSE)</f>
        <v>h</v>
      </c>
      <c r="D81" s="205">
        <v>35</v>
      </c>
      <c r="E81" s="372">
        <f>VLOOKUP(A81,Insumos!$1:$1048576,4,FALSE)</f>
        <v>11.89</v>
      </c>
      <c r="F81" s="206">
        <f t="shared" si="12"/>
        <v>416.15</v>
      </c>
    </row>
    <row r="82" spans="1:6">
      <c r="A82" s="46"/>
      <c r="B82" s="191"/>
      <c r="C82" s="191"/>
      <c r="D82" s="205"/>
      <c r="E82" s="372"/>
      <c r="F82" s="206"/>
    </row>
    <row r="83" spans="1:6">
      <c r="A83" s="46" t="s">
        <v>7502</v>
      </c>
      <c r="B83" s="191"/>
      <c r="C83" s="191"/>
      <c r="D83" s="205"/>
      <c r="E83" s="372"/>
      <c r="F83" s="206">
        <f>ROUND(SUM(F78:F79)*$D$1,2)</f>
        <v>932.03</v>
      </c>
    </row>
    <row r="84" spans="1:6">
      <c r="A84" s="46"/>
      <c r="B84" s="191"/>
      <c r="C84" s="191"/>
      <c r="D84" s="205"/>
      <c r="E84" s="372"/>
      <c r="F84" s="206"/>
    </row>
    <row r="85" spans="1:6">
      <c r="A85" s="46"/>
      <c r="B85" s="191"/>
      <c r="C85" s="191"/>
      <c r="D85" s="205"/>
      <c r="E85" s="372"/>
      <c r="F85" s="206"/>
    </row>
    <row r="86" spans="1:6" ht="34.5">
      <c r="A86" s="359" t="s">
        <v>14885</v>
      </c>
      <c r="B86" s="212" t="str">
        <f>VLOOKUP(A86,Cot!$1:$1048576,2,FALSE)</f>
        <v>FC-13 - Fan-Coil - Modelo ICV/ICH (Ventilador Plenun Fan - Motor TFVE) ICH-4, com dimensões de 1000x765x1620, incluindo filtragem G4+M5 e içamento vertical.</v>
      </c>
      <c r="C86" s="212" t="str">
        <f>VLOOKUP(A86,Cot!$1:$1048576,3,FALSE)</f>
        <v>und</v>
      </c>
      <c r="D86" s="360"/>
      <c r="E86" s="389">
        <f>VLOOKUP(A86,Cot!$1:$1048576,4,FALSE)</f>
        <v>8233.33</v>
      </c>
      <c r="F86" s="206">
        <f t="shared" ref="F86:F87" si="13">ROUND(E86*D86,2)</f>
        <v>0</v>
      </c>
    </row>
    <row r="87" spans="1:6">
      <c r="A87" s="46" t="s">
        <v>13282</v>
      </c>
      <c r="B87" s="191" t="str">
        <f>VLOOKUP(A87,Insumos!$1:$1048576,2,FALSE)</f>
        <v>Guindauto MUNCK M-640/18 com lança telescópica capacidade 3750 kg</v>
      </c>
      <c r="C87" s="191" t="str">
        <f>VLOOKUP(A87,Insumos!$1:$1048576,3,FALSE)</f>
        <v>h</v>
      </c>
      <c r="D87" s="205">
        <v>3</v>
      </c>
      <c r="E87" s="372">
        <f>VLOOKUP(A87,Insumos!$1:$1048576,4,FALSE)</f>
        <v>142.46</v>
      </c>
      <c r="F87" s="206">
        <f t="shared" si="13"/>
        <v>427.38</v>
      </c>
    </row>
    <row r="88" spans="1:6" ht="12" thickBot="1">
      <c r="A88" s="207"/>
      <c r="B88" s="209"/>
      <c r="C88" s="209"/>
      <c r="D88" s="210"/>
      <c r="E88" s="388"/>
      <c r="F88" s="211"/>
    </row>
    <row r="89" spans="1:6" ht="33.75">
      <c r="A89" s="376" t="s">
        <v>14891</v>
      </c>
      <c r="B89" s="377" t="str">
        <f>B98</f>
        <v>FC-14 - Fan-Coil - Modelo ICV/ICH (Ventilador Plenun Fan - Motor TFVE) ICH-3, com dimensões de 900x765x1620, incluindo filtragem G4+M5 e içamento vertical.</v>
      </c>
      <c r="C89" s="378" t="s">
        <v>197</v>
      </c>
      <c r="D89" s="379">
        <v>1</v>
      </c>
      <c r="E89" s="387"/>
      <c r="F89" s="380">
        <f>SUM(F90:F99)</f>
        <v>9877.14</v>
      </c>
    </row>
    <row r="90" spans="1:6" ht="12.75">
      <c r="A90" s="361" t="s">
        <v>7787</v>
      </c>
      <c r="B90" s="191" t="str">
        <f>VLOOKUP(A90,Insumos!$1:$1048576,2,FALSE)</f>
        <v>Ajudante geral</v>
      </c>
      <c r="C90" s="191" t="str">
        <f>VLOOKUP(A90,Insumos!$1:$1048576,3,FALSE)</f>
        <v>h</v>
      </c>
      <c r="D90" s="205">
        <v>105</v>
      </c>
      <c r="E90" s="372">
        <f>VLOOKUP(A90,Insumos!$1:$1048576,4,FALSE)</f>
        <v>6.55</v>
      </c>
      <c r="F90" s="206">
        <f t="shared" ref="F90:F93" si="14">ROUND(E90*D90,2)</f>
        <v>687.75</v>
      </c>
    </row>
    <row r="91" spans="1:6" ht="12.75">
      <c r="A91" s="359" t="s">
        <v>7516</v>
      </c>
      <c r="B91" s="191" t="str">
        <f>VLOOKUP(A91,Insumos!$1:$1048576,2,FALSE)</f>
        <v>Eletricista</v>
      </c>
      <c r="C91" s="191" t="str">
        <f>VLOOKUP(A91,Insumos!$1:$1048576,3,FALSE)</f>
        <v>h</v>
      </c>
      <c r="D91" s="205">
        <v>5</v>
      </c>
      <c r="E91" s="372">
        <f>VLOOKUP(A91,Insumos!$1:$1048576,4,FALSE)</f>
        <v>9.5500000000000007</v>
      </c>
      <c r="F91" s="206">
        <f t="shared" si="14"/>
        <v>47.75</v>
      </c>
    </row>
    <row r="92" spans="1:6" ht="12.75">
      <c r="A92" s="359" t="s">
        <v>7517</v>
      </c>
      <c r="B92" s="191" t="str">
        <f>VLOOKUP(A92,Insumos!$1:$1048576,2,FALSE)</f>
        <v>Ajudante eletricista</v>
      </c>
      <c r="C92" s="191" t="str">
        <f>VLOOKUP(A92,Insumos!$1:$1048576,3,FALSE)</f>
        <v>h</v>
      </c>
      <c r="D92" s="205">
        <v>5</v>
      </c>
      <c r="E92" s="372">
        <f>VLOOKUP(A92,Insumos!$1:$1048576,4,FALSE)</f>
        <v>6.55</v>
      </c>
      <c r="F92" s="206">
        <f t="shared" si="14"/>
        <v>32.75</v>
      </c>
    </row>
    <row r="93" spans="1:6" ht="12.75">
      <c r="A93" s="359" t="s">
        <v>7844</v>
      </c>
      <c r="B93" s="191" t="str">
        <f>VLOOKUP(A93,Insumos!$1:$1048576,2,FALSE)</f>
        <v>Montador</v>
      </c>
      <c r="C93" s="191" t="str">
        <f>VLOOKUP(A93,Insumos!$1:$1048576,3,FALSE)</f>
        <v>h</v>
      </c>
      <c r="D93" s="205">
        <v>35</v>
      </c>
      <c r="E93" s="372">
        <f>VLOOKUP(A93,Insumos!$1:$1048576,4,FALSE)</f>
        <v>11.89</v>
      </c>
      <c r="F93" s="206">
        <f t="shared" si="14"/>
        <v>416.15</v>
      </c>
    </row>
    <row r="94" spans="1:6">
      <c r="A94" s="46"/>
      <c r="B94" s="191"/>
      <c r="C94" s="191"/>
      <c r="D94" s="205"/>
      <c r="E94" s="372"/>
      <c r="F94" s="206"/>
    </row>
    <row r="95" spans="1:6">
      <c r="A95" s="46" t="s">
        <v>7502</v>
      </c>
      <c r="B95" s="191"/>
      <c r="C95" s="191"/>
      <c r="D95" s="205"/>
      <c r="E95" s="372"/>
      <c r="F95" s="206">
        <f>ROUND(SUM(F90:F91)*$D$1,2)</f>
        <v>932.03</v>
      </c>
    </row>
    <row r="96" spans="1:6">
      <c r="A96" s="46"/>
      <c r="B96" s="191"/>
      <c r="C96" s="191"/>
      <c r="D96" s="205"/>
      <c r="E96" s="372"/>
      <c r="F96" s="206"/>
    </row>
    <row r="97" spans="1:6">
      <c r="A97" s="46"/>
      <c r="B97" s="191"/>
      <c r="C97" s="191"/>
      <c r="D97" s="205"/>
      <c r="E97" s="372"/>
      <c r="F97" s="206"/>
    </row>
    <row r="98" spans="1:6" ht="34.5">
      <c r="A98" s="359" t="s">
        <v>14887</v>
      </c>
      <c r="B98" s="212" t="str">
        <f>VLOOKUP(A98,Cot!$1:$1048576,2,FALSE)</f>
        <v>FC-14 - Fan-Coil - Modelo ICV/ICH (Ventilador Plenun Fan - Motor TFVE) ICH-3, com dimensões de 900x765x1620, incluindo filtragem G4+M5 e içamento vertical.</v>
      </c>
      <c r="C98" s="212" t="str">
        <f>VLOOKUP(A98,Cot!$1:$1048576,3,FALSE)</f>
        <v>und</v>
      </c>
      <c r="D98" s="360">
        <v>1</v>
      </c>
      <c r="E98" s="389">
        <f>VLOOKUP(A98,Cot!$1:$1048576,4,FALSE)</f>
        <v>7333.33</v>
      </c>
      <c r="F98" s="206">
        <f t="shared" ref="F98:F99" si="15">ROUND(E98*D98,2)</f>
        <v>7333.33</v>
      </c>
    </row>
    <row r="99" spans="1:6">
      <c r="A99" s="46" t="s">
        <v>13282</v>
      </c>
      <c r="B99" s="191" t="str">
        <f>VLOOKUP(A99,Insumos!$1:$1048576,2,FALSE)</f>
        <v>Guindauto MUNCK M-640/18 com lança telescópica capacidade 3750 kg</v>
      </c>
      <c r="C99" s="191" t="str">
        <f>VLOOKUP(A99,Insumos!$1:$1048576,3,FALSE)</f>
        <v>h</v>
      </c>
      <c r="D99" s="205">
        <v>3</v>
      </c>
      <c r="E99" s="372">
        <f>VLOOKUP(A99,Insumos!$1:$1048576,4,FALSE)</f>
        <v>142.46</v>
      </c>
      <c r="F99" s="206">
        <f t="shared" si="15"/>
        <v>427.38</v>
      </c>
    </row>
    <row r="100" spans="1:6" ht="12" thickBot="1">
      <c r="A100" s="207"/>
      <c r="B100" s="209"/>
      <c r="C100" s="209"/>
      <c r="D100" s="210"/>
      <c r="E100" s="388"/>
      <c r="F100" s="211"/>
    </row>
    <row r="101" spans="1:6" ht="33.75">
      <c r="A101" s="376" t="s">
        <v>14892</v>
      </c>
      <c r="B101" s="377" t="str">
        <f>B110</f>
        <v>FC-15 - Fan-Coil - Modelo ICV/ICH (Ventilador Plenun Fan - Motor TFVE) ICH-6, com dimensões de 1190x865x1770, incluindo filtragem G4+M5 e içamento vertical.</v>
      </c>
      <c r="C101" s="378" t="s">
        <v>197</v>
      </c>
      <c r="D101" s="379">
        <v>1</v>
      </c>
      <c r="E101" s="387"/>
      <c r="F101" s="380">
        <f>SUM(F102:F111)</f>
        <v>12103.81</v>
      </c>
    </row>
    <row r="102" spans="1:6" ht="12.75">
      <c r="A102" s="361" t="s">
        <v>7787</v>
      </c>
      <c r="B102" s="191" t="str">
        <f>VLOOKUP(A102,Insumos!$1:$1048576,2,FALSE)</f>
        <v>Ajudante geral</v>
      </c>
      <c r="C102" s="191" t="str">
        <f>VLOOKUP(A102,Insumos!$1:$1048576,3,FALSE)</f>
        <v>h</v>
      </c>
      <c r="D102" s="205">
        <v>105</v>
      </c>
      <c r="E102" s="372">
        <f>VLOOKUP(A102,Insumos!$1:$1048576,4,FALSE)</f>
        <v>6.55</v>
      </c>
      <c r="F102" s="206">
        <f t="shared" ref="F102:F105" si="16">ROUND(E102*D102,2)</f>
        <v>687.75</v>
      </c>
    </row>
    <row r="103" spans="1:6" ht="12.75">
      <c r="A103" s="359" t="s">
        <v>7516</v>
      </c>
      <c r="B103" s="191" t="str">
        <f>VLOOKUP(A103,Insumos!$1:$1048576,2,FALSE)</f>
        <v>Eletricista</v>
      </c>
      <c r="C103" s="191" t="str">
        <f>VLOOKUP(A103,Insumos!$1:$1048576,3,FALSE)</f>
        <v>h</v>
      </c>
      <c r="D103" s="205">
        <v>5</v>
      </c>
      <c r="E103" s="372">
        <f>VLOOKUP(A103,Insumos!$1:$1048576,4,FALSE)</f>
        <v>9.5500000000000007</v>
      </c>
      <c r="F103" s="206">
        <f t="shared" si="16"/>
        <v>47.75</v>
      </c>
    </row>
    <row r="104" spans="1:6" ht="12.75">
      <c r="A104" s="359" t="s">
        <v>7517</v>
      </c>
      <c r="B104" s="191" t="str">
        <f>VLOOKUP(A104,Insumos!$1:$1048576,2,FALSE)</f>
        <v>Ajudante eletricista</v>
      </c>
      <c r="C104" s="191" t="str">
        <f>VLOOKUP(A104,Insumos!$1:$1048576,3,FALSE)</f>
        <v>h</v>
      </c>
      <c r="D104" s="205">
        <v>5</v>
      </c>
      <c r="E104" s="372">
        <f>VLOOKUP(A104,Insumos!$1:$1048576,4,FALSE)</f>
        <v>6.55</v>
      </c>
      <c r="F104" s="206">
        <f t="shared" si="16"/>
        <v>32.75</v>
      </c>
    </row>
    <row r="105" spans="1:6" ht="12.75">
      <c r="A105" s="359" t="s">
        <v>7844</v>
      </c>
      <c r="B105" s="191" t="str">
        <f>VLOOKUP(A105,Insumos!$1:$1048576,2,FALSE)</f>
        <v>Montador</v>
      </c>
      <c r="C105" s="191" t="str">
        <f>VLOOKUP(A105,Insumos!$1:$1048576,3,FALSE)</f>
        <v>h</v>
      </c>
      <c r="D105" s="205">
        <v>35</v>
      </c>
      <c r="E105" s="372">
        <f>VLOOKUP(A105,Insumos!$1:$1048576,4,FALSE)</f>
        <v>11.89</v>
      </c>
      <c r="F105" s="206">
        <f t="shared" si="16"/>
        <v>416.15</v>
      </c>
    </row>
    <row r="106" spans="1:6">
      <c r="A106" s="46"/>
      <c r="B106" s="191"/>
      <c r="C106" s="191"/>
      <c r="D106" s="205"/>
      <c r="E106" s="372"/>
      <c r="F106" s="206"/>
    </row>
    <row r="107" spans="1:6">
      <c r="A107" s="46" t="s">
        <v>7502</v>
      </c>
      <c r="B107" s="191"/>
      <c r="C107" s="191"/>
      <c r="D107" s="205"/>
      <c r="E107" s="372"/>
      <c r="F107" s="206">
        <f>ROUND(SUM(F102:F103)*$D$1,2)</f>
        <v>932.03</v>
      </c>
    </row>
    <row r="108" spans="1:6">
      <c r="A108" s="46"/>
      <c r="B108" s="191"/>
      <c r="C108" s="191"/>
      <c r="D108" s="205"/>
      <c r="E108" s="372"/>
      <c r="F108" s="206"/>
    </row>
    <row r="109" spans="1:6">
      <c r="A109" s="46"/>
      <c r="B109" s="191"/>
      <c r="C109" s="191"/>
      <c r="D109" s="205"/>
      <c r="E109" s="372"/>
      <c r="F109" s="206"/>
    </row>
    <row r="110" spans="1:6" ht="34.5">
      <c r="A110" s="359" t="s">
        <v>14888</v>
      </c>
      <c r="B110" s="212" t="str">
        <f>VLOOKUP(A110,Cot!$1:$1048576,2,FALSE)</f>
        <v>FC-15 - Fan-Coil - Modelo ICV/ICH (Ventilador Plenun Fan - Motor TFVE) ICH-6, com dimensões de 1190x865x1770, incluindo filtragem G4+M5 e içamento vertical.</v>
      </c>
      <c r="C110" s="212" t="str">
        <f>VLOOKUP(A110,Cot!$1:$1048576,3,FALSE)</f>
        <v>und</v>
      </c>
      <c r="D110" s="360">
        <v>1</v>
      </c>
      <c r="E110" s="389">
        <f>VLOOKUP(A110,Cot!$1:$1048576,4,FALSE)</f>
        <v>9560</v>
      </c>
      <c r="F110" s="206">
        <f t="shared" ref="F110:F111" si="17">ROUND(E110*D110,2)</f>
        <v>9560</v>
      </c>
    </row>
    <row r="111" spans="1:6">
      <c r="A111" s="46" t="s">
        <v>13282</v>
      </c>
      <c r="B111" s="191" t="str">
        <f>VLOOKUP(A111,Insumos!$1:$1048576,2,FALSE)</f>
        <v>Guindauto MUNCK M-640/18 com lança telescópica capacidade 3750 kg</v>
      </c>
      <c r="C111" s="191" t="str">
        <f>VLOOKUP(A111,Insumos!$1:$1048576,3,FALSE)</f>
        <v>h</v>
      </c>
      <c r="D111" s="205">
        <v>3</v>
      </c>
      <c r="E111" s="372">
        <f>VLOOKUP(A111,Insumos!$1:$1048576,4,FALSE)</f>
        <v>142.46</v>
      </c>
      <c r="F111" s="206">
        <f t="shared" si="17"/>
        <v>427.38</v>
      </c>
    </row>
    <row r="112" spans="1:6" ht="12" thickBot="1">
      <c r="A112" s="207"/>
      <c r="B112" s="209"/>
      <c r="C112" s="209"/>
      <c r="D112" s="210"/>
      <c r="E112" s="388"/>
      <c r="F112" s="211"/>
    </row>
    <row r="113" spans="1:6" ht="33.75">
      <c r="A113" s="376" t="s">
        <v>14893</v>
      </c>
      <c r="B113" s="377" t="str">
        <f>B122</f>
        <v>FC-16 - Fan-Coil - Modelo ICV/ICH (Ventilador Plenun Fan - Motor TFVE) ICH-3, com dimensões de 900x715x1620, incluindo filtragem G4+M5 e içamento vertical.</v>
      </c>
      <c r="C113" s="378" t="s">
        <v>197</v>
      </c>
      <c r="D113" s="379">
        <v>1</v>
      </c>
      <c r="E113" s="387"/>
      <c r="F113" s="380">
        <f>SUM(F114:F123)</f>
        <v>9645.48</v>
      </c>
    </row>
    <row r="114" spans="1:6" ht="12.75">
      <c r="A114" s="361" t="s">
        <v>7787</v>
      </c>
      <c r="B114" s="191" t="str">
        <f>VLOOKUP(A114,Insumos!$1:$1048576,2,FALSE)</f>
        <v>Ajudante geral</v>
      </c>
      <c r="C114" s="191" t="str">
        <f>VLOOKUP(A114,Insumos!$1:$1048576,3,FALSE)</f>
        <v>h</v>
      </c>
      <c r="D114" s="205">
        <v>105</v>
      </c>
      <c r="E114" s="372">
        <f>VLOOKUP(A114,Insumos!$1:$1048576,4,FALSE)</f>
        <v>6.55</v>
      </c>
      <c r="F114" s="206">
        <f t="shared" ref="F114:F117" si="18">ROUND(E114*D114,2)</f>
        <v>687.75</v>
      </c>
    </row>
    <row r="115" spans="1:6" ht="12.75">
      <c r="A115" s="359" t="s">
        <v>7516</v>
      </c>
      <c r="B115" s="191" t="str">
        <f>VLOOKUP(A115,Insumos!$1:$1048576,2,FALSE)</f>
        <v>Eletricista</v>
      </c>
      <c r="C115" s="191" t="str">
        <f>VLOOKUP(A115,Insumos!$1:$1048576,3,FALSE)</f>
        <v>h</v>
      </c>
      <c r="D115" s="205">
        <v>5</v>
      </c>
      <c r="E115" s="372">
        <f>VLOOKUP(A115,Insumos!$1:$1048576,4,FALSE)</f>
        <v>9.5500000000000007</v>
      </c>
      <c r="F115" s="206">
        <f t="shared" si="18"/>
        <v>47.75</v>
      </c>
    </row>
    <row r="116" spans="1:6" ht="12.75">
      <c r="A116" s="359" t="s">
        <v>7517</v>
      </c>
      <c r="B116" s="191" t="str">
        <f>VLOOKUP(A116,Insumos!$1:$1048576,2,FALSE)</f>
        <v>Ajudante eletricista</v>
      </c>
      <c r="C116" s="191" t="str">
        <f>VLOOKUP(A116,Insumos!$1:$1048576,3,FALSE)</f>
        <v>h</v>
      </c>
      <c r="D116" s="205">
        <v>5</v>
      </c>
      <c r="E116" s="372">
        <f>VLOOKUP(A116,Insumos!$1:$1048576,4,FALSE)</f>
        <v>6.55</v>
      </c>
      <c r="F116" s="206">
        <f t="shared" si="18"/>
        <v>32.75</v>
      </c>
    </row>
    <row r="117" spans="1:6" ht="12.75">
      <c r="A117" s="359" t="s">
        <v>7844</v>
      </c>
      <c r="B117" s="191" t="str">
        <f>VLOOKUP(A117,Insumos!$1:$1048576,2,FALSE)</f>
        <v>Montador</v>
      </c>
      <c r="C117" s="191" t="str">
        <f>VLOOKUP(A117,Insumos!$1:$1048576,3,FALSE)</f>
        <v>h</v>
      </c>
      <c r="D117" s="205">
        <v>35</v>
      </c>
      <c r="E117" s="372">
        <f>VLOOKUP(A117,Insumos!$1:$1048576,4,FALSE)</f>
        <v>11.89</v>
      </c>
      <c r="F117" s="206">
        <f t="shared" si="18"/>
        <v>416.15</v>
      </c>
    </row>
    <row r="118" spans="1:6">
      <c r="A118" s="46"/>
      <c r="B118" s="191"/>
      <c r="C118" s="191"/>
      <c r="D118" s="205"/>
      <c r="E118" s="372"/>
      <c r="F118" s="206"/>
    </row>
    <row r="119" spans="1:6">
      <c r="A119" s="46" t="s">
        <v>7502</v>
      </c>
      <c r="B119" s="191"/>
      <c r="C119" s="191"/>
      <c r="D119" s="205"/>
      <c r="E119" s="372"/>
      <c r="F119" s="206">
        <f>ROUND(SUM(F114:F115)*$D$1,2)</f>
        <v>932.03</v>
      </c>
    </row>
    <row r="120" spans="1:6">
      <c r="A120" s="46"/>
      <c r="B120" s="191"/>
      <c r="C120" s="191"/>
      <c r="D120" s="205"/>
      <c r="E120" s="372"/>
      <c r="F120" s="206"/>
    </row>
    <row r="121" spans="1:6">
      <c r="A121" s="46"/>
      <c r="B121" s="191"/>
      <c r="C121" s="191"/>
      <c r="D121" s="205"/>
      <c r="E121" s="372"/>
      <c r="F121" s="206"/>
    </row>
    <row r="122" spans="1:6" ht="34.5">
      <c r="A122" s="359" t="s">
        <v>14897</v>
      </c>
      <c r="B122" s="212" t="str">
        <f>VLOOKUP(A122,Cot!$1:$1048576,2,FALSE)</f>
        <v>FC-16 - Fan-Coil - Modelo ICV/ICH (Ventilador Plenun Fan - Motor TFVE) ICH-3, com dimensões de 900x715x1620, incluindo filtragem G4+M5 e içamento vertical.</v>
      </c>
      <c r="C122" s="212" t="str">
        <f>VLOOKUP(A122,Cot!$1:$1048576,3,FALSE)</f>
        <v>und</v>
      </c>
      <c r="D122" s="360">
        <v>1</v>
      </c>
      <c r="E122" s="389">
        <f>VLOOKUP(A122,Cot!$1:$1048576,4,FALSE)</f>
        <v>7101.67</v>
      </c>
      <c r="F122" s="206">
        <f t="shared" ref="F122:F123" si="19">ROUND(E122*D122,2)</f>
        <v>7101.67</v>
      </c>
    </row>
    <row r="123" spans="1:6">
      <c r="A123" s="46" t="s">
        <v>13282</v>
      </c>
      <c r="B123" s="191" t="str">
        <f>VLOOKUP(A123,Insumos!$1:$1048576,2,FALSE)</f>
        <v>Guindauto MUNCK M-640/18 com lança telescópica capacidade 3750 kg</v>
      </c>
      <c r="C123" s="191" t="str">
        <f>VLOOKUP(A123,Insumos!$1:$1048576,3,FALSE)</f>
        <v>h</v>
      </c>
      <c r="D123" s="205">
        <v>3</v>
      </c>
      <c r="E123" s="372">
        <f>VLOOKUP(A123,Insumos!$1:$1048576,4,FALSE)</f>
        <v>142.46</v>
      </c>
      <c r="F123" s="206">
        <f t="shared" si="19"/>
        <v>427.38</v>
      </c>
    </row>
    <row r="124" spans="1:6" ht="12" thickBot="1">
      <c r="A124" s="207"/>
      <c r="B124" s="209"/>
      <c r="C124" s="209"/>
      <c r="D124" s="210"/>
      <c r="E124" s="388"/>
      <c r="F124" s="211"/>
    </row>
    <row r="125" spans="1:6" ht="33.75">
      <c r="A125" s="376" t="s">
        <v>14894</v>
      </c>
      <c r="B125" s="377" t="str">
        <f>B134</f>
        <v>Fan-Coil - Modelo TZK (Ventilador Plenun Fan - Motor TFVE) TZK19, com dimensões de 710x1830x3810, incluindo filtragem G4+F8+A3 e içamento vertical.</v>
      </c>
      <c r="C125" s="378" t="s">
        <v>197</v>
      </c>
      <c r="D125" s="379">
        <v>1</v>
      </c>
      <c r="E125" s="387"/>
      <c r="F125" s="380">
        <f>SUM(F126:F135)</f>
        <v>50024.6</v>
      </c>
    </row>
    <row r="126" spans="1:6" ht="12.75">
      <c r="A126" s="361" t="s">
        <v>7787</v>
      </c>
      <c r="B126" s="191" t="str">
        <f>VLOOKUP(A126,Insumos!$1:$1048576,2,FALSE)</f>
        <v>Ajudante geral</v>
      </c>
      <c r="C126" s="191" t="str">
        <f>VLOOKUP(A126,Insumos!$1:$1048576,3,FALSE)</f>
        <v>h</v>
      </c>
      <c r="D126" s="205">
        <v>285</v>
      </c>
      <c r="E126" s="372">
        <f>VLOOKUP(A126,Insumos!$1:$1048576,4,FALSE)</f>
        <v>6.55</v>
      </c>
      <c r="F126" s="206">
        <f t="shared" ref="F126:F129" si="20">ROUND(E126*D126,2)</f>
        <v>1866.75</v>
      </c>
    </row>
    <row r="127" spans="1:6" ht="12.75">
      <c r="A127" s="359" t="s">
        <v>7516</v>
      </c>
      <c r="B127" s="191" t="str">
        <f>VLOOKUP(A127,Insumos!$1:$1048576,2,FALSE)</f>
        <v>Eletricista</v>
      </c>
      <c r="C127" s="191" t="str">
        <f>VLOOKUP(A127,Insumos!$1:$1048576,3,FALSE)</f>
        <v>h</v>
      </c>
      <c r="D127" s="205">
        <v>10</v>
      </c>
      <c r="E127" s="372">
        <f>VLOOKUP(A127,Insumos!$1:$1048576,4,FALSE)</f>
        <v>9.5500000000000007</v>
      </c>
      <c r="F127" s="206">
        <f t="shared" si="20"/>
        <v>95.5</v>
      </c>
    </row>
    <row r="128" spans="1:6" ht="12.75">
      <c r="A128" s="359" t="s">
        <v>7517</v>
      </c>
      <c r="B128" s="191" t="str">
        <f>VLOOKUP(A128,Insumos!$1:$1048576,2,FALSE)</f>
        <v>Ajudante eletricista</v>
      </c>
      <c r="C128" s="191" t="str">
        <f>VLOOKUP(A128,Insumos!$1:$1048576,3,FALSE)</f>
        <v>h</v>
      </c>
      <c r="D128" s="205">
        <v>10</v>
      </c>
      <c r="E128" s="372">
        <f>VLOOKUP(A128,Insumos!$1:$1048576,4,FALSE)</f>
        <v>6.55</v>
      </c>
      <c r="F128" s="206">
        <f t="shared" si="20"/>
        <v>65.5</v>
      </c>
    </row>
    <row r="129" spans="1:6" ht="12.75">
      <c r="A129" s="359" t="s">
        <v>7844</v>
      </c>
      <c r="B129" s="191" t="str">
        <f>VLOOKUP(A129,Insumos!$1:$1048576,2,FALSE)</f>
        <v>Montador</v>
      </c>
      <c r="C129" s="191" t="str">
        <f>VLOOKUP(A129,Insumos!$1:$1048576,3,FALSE)</f>
        <v>h</v>
      </c>
      <c r="D129" s="205">
        <v>95</v>
      </c>
      <c r="E129" s="372">
        <f>VLOOKUP(A129,Insumos!$1:$1048576,4,FALSE)</f>
        <v>11.89</v>
      </c>
      <c r="F129" s="206">
        <f t="shared" si="20"/>
        <v>1129.55</v>
      </c>
    </row>
    <row r="130" spans="1:6">
      <c r="A130" s="46"/>
      <c r="B130" s="191"/>
      <c r="C130" s="191"/>
      <c r="D130" s="205"/>
      <c r="E130" s="372"/>
      <c r="F130" s="206"/>
    </row>
    <row r="131" spans="1:6">
      <c r="A131" s="46" t="s">
        <v>7502</v>
      </c>
      <c r="B131" s="191"/>
      <c r="C131" s="191"/>
      <c r="D131" s="205"/>
      <c r="E131" s="372"/>
      <c r="F131" s="206">
        <f>ROUND(SUM(F126:F127)*$D$1,2)</f>
        <v>2486.56</v>
      </c>
    </row>
    <row r="132" spans="1:6">
      <c r="A132" s="46"/>
      <c r="B132" s="191"/>
      <c r="C132" s="191"/>
      <c r="D132" s="205"/>
      <c r="E132" s="372"/>
      <c r="F132" s="206"/>
    </row>
    <row r="133" spans="1:6">
      <c r="A133" s="46"/>
      <c r="B133" s="191"/>
      <c r="C133" s="191"/>
      <c r="D133" s="205"/>
      <c r="E133" s="372"/>
      <c r="F133" s="206"/>
    </row>
    <row r="134" spans="1:6" ht="34.5">
      <c r="A134" s="359" t="s">
        <v>14898</v>
      </c>
      <c r="B134" s="212" t="str">
        <f>VLOOKUP(A134,Cot!$1:$1048576,2,FALSE)</f>
        <v>Fan-Coil - Modelo TZK (Ventilador Plenun Fan - Motor TFVE) TZK19, com dimensões de 710x1830x3810, incluindo filtragem G4+F8+A3 e içamento vertical.</v>
      </c>
      <c r="C134" s="212" t="str">
        <f>VLOOKUP(A134,Cot!$1:$1048576,3,FALSE)</f>
        <v>und</v>
      </c>
      <c r="D134" s="360">
        <v>1</v>
      </c>
      <c r="E134" s="389">
        <f>VLOOKUP(A134,Cot!$1:$1048576,4,FALSE)</f>
        <v>43810.9</v>
      </c>
      <c r="F134" s="206">
        <f t="shared" ref="F134:F135" si="21">ROUND(E134*D134,2)</f>
        <v>43810.9</v>
      </c>
    </row>
    <row r="135" spans="1:6" ht="22.5">
      <c r="A135" s="46" t="s">
        <v>13282</v>
      </c>
      <c r="B135" s="212" t="str">
        <f>VLOOKUP(A135,Insumos!$1:$1048576,2,FALSE)</f>
        <v>Guindauto MUNCK M-640/18 com lança telescópica capacidade 3750 kg</v>
      </c>
      <c r="C135" s="191" t="str">
        <f>VLOOKUP(A135,Insumos!$1:$1048576,3,FALSE)</f>
        <v>h</v>
      </c>
      <c r="D135" s="205">
        <v>4</v>
      </c>
      <c r="E135" s="372">
        <f>VLOOKUP(A135,Insumos!$1:$1048576,4,FALSE)</f>
        <v>142.46</v>
      </c>
      <c r="F135" s="206">
        <f t="shared" si="21"/>
        <v>569.84</v>
      </c>
    </row>
    <row r="136" spans="1:6" ht="12" thickBot="1">
      <c r="A136" s="207"/>
      <c r="B136" s="209"/>
      <c r="C136" s="209"/>
      <c r="D136" s="210"/>
      <c r="E136" s="388"/>
      <c r="F136" s="211"/>
    </row>
    <row r="137" spans="1:6" ht="33.75">
      <c r="A137" s="376" t="s">
        <v>14895</v>
      </c>
      <c r="B137" s="377" t="str">
        <f>B146</f>
        <v>Fan-Coil - Modelo TZK (Ventilador Plenun Fan - Motor TFVE) TZK25, com dimensões de 1020x1830x3810,  incluindo filtragem G4+F8+A3 e içamento vertical.</v>
      </c>
      <c r="C137" s="378" t="s">
        <v>197</v>
      </c>
      <c r="D137" s="379">
        <v>1</v>
      </c>
      <c r="E137" s="387"/>
      <c r="F137" s="380">
        <f>SUM(F138:F147)</f>
        <v>52680.369999999995</v>
      </c>
    </row>
    <row r="138" spans="1:6" ht="12.75">
      <c r="A138" s="361" t="s">
        <v>7787</v>
      </c>
      <c r="B138" s="191" t="str">
        <f>VLOOKUP(A138,Insumos!$1:$1048576,2,FALSE)</f>
        <v>Ajudante geral</v>
      </c>
      <c r="C138" s="191" t="str">
        <f>VLOOKUP(A138,Insumos!$1:$1048576,3,FALSE)</f>
        <v>h</v>
      </c>
      <c r="D138" s="205">
        <v>285</v>
      </c>
      <c r="E138" s="372">
        <f>VLOOKUP(A138,Insumos!$1:$1048576,4,FALSE)</f>
        <v>6.55</v>
      </c>
      <c r="F138" s="206">
        <f t="shared" ref="F138:F141" si="22">ROUND(E138*D138,2)</f>
        <v>1866.75</v>
      </c>
    </row>
    <row r="139" spans="1:6" ht="12.75">
      <c r="A139" s="359" t="s">
        <v>7516</v>
      </c>
      <c r="B139" s="191" t="str">
        <f>VLOOKUP(A139,Insumos!$1:$1048576,2,FALSE)</f>
        <v>Eletricista</v>
      </c>
      <c r="C139" s="191" t="str">
        <f>VLOOKUP(A139,Insumos!$1:$1048576,3,FALSE)</f>
        <v>h</v>
      </c>
      <c r="D139" s="205">
        <v>10</v>
      </c>
      <c r="E139" s="372">
        <f>VLOOKUP(A139,Insumos!$1:$1048576,4,FALSE)</f>
        <v>9.5500000000000007</v>
      </c>
      <c r="F139" s="206">
        <f t="shared" si="22"/>
        <v>95.5</v>
      </c>
    </row>
    <row r="140" spans="1:6" ht="12.75">
      <c r="A140" s="359" t="s">
        <v>7517</v>
      </c>
      <c r="B140" s="191" t="str">
        <f>VLOOKUP(A140,Insumos!$1:$1048576,2,FALSE)</f>
        <v>Ajudante eletricista</v>
      </c>
      <c r="C140" s="191" t="str">
        <f>VLOOKUP(A140,Insumos!$1:$1048576,3,FALSE)</f>
        <v>h</v>
      </c>
      <c r="D140" s="205">
        <v>10</v>
      </c>
      <c r="E140" s="372">
        <f>VLOOKUP(A140,Insumos!$1:$1048576,4,FALSE)</f>
        <v>6.55</v>
      </c>
      <c r="F140" s="206">
        <f t="shared" si="22"/>
        <v>65.5</v>
      </c>
    </row>
    <row r="141" spans="1:6" ht="12.75">
      <c r="A141" s="359" t="s">
        <v>7844</v>
      </c>
      <c r="B141" s="191" t="str">
        <f>VLOOKUP(A141,Insumos!$1:$1048576,2,FALSE)</f>
        <v>Montador</v>
      </c>
      <c r="C141" s="191" t="str">
        <f>VLOOKUP(A141,Insumos!$1:$1048576,3,FALSE)</f>
        <v>h</v>
      </c>
      <c r="D141" s="205">
        <v>95</v>
      </c>
      <c r="E141" s="372">
        <f>VLOOKUP(A141,Insumos!$1:$1048576,4,FALSE)</f>
        <v>11.89</v>
      </c>
      <c r="F141" s="206">
        <f t="shared" si="22"/>
        <v>1129.55</v>
      </c>
    </row>
    <row r="142" spans="1:6">
      <c r="A142" s="46"/>
      <c r="B142" s="191"/>
      <c r="C142" s="191"/>
      <c r="D142" s="205"/>
      <c r="E142" s="372"/>
      <c r="F142" s="206"/>
    </row>
    <row r="143" spans="1:6">
      <c r="A143" s="46" t="s">
        <v>7502</v>
      </c>
      <c r="B143" s="191"/>
      <c r="C143" s="191"/>
      <c r="D143" s="205"/>
      <c r="E143" s="372"/>
      <c r="F143" s="206">
        <f>ROUND(SUM(F138:F139)*$D$1,2)</f>
        <v>2486.56</v>
      </c>
    </row>
    <row r="144" spans="1:6">
      <c r="A144" s="46"/>
      <c r="B144" s="191"/>
      <c r="C144" s="191"/>
      <c r="D144" s="205"/>
      <c r="E144" s="372"/>
      <c r="F144" s="206"/>
    </row>
    <row r="145" spans="1:6">
      <c r="A145" s="46"/>
      <c r="B145" s="191"/>
      <c r="C145" s="191"/>
      <c r="D145" s="205"/>
      <c r="E145" s="372"/>
      <c r="F145" s="206"/>
    </row>
    <row r="146" spans="1:6" ht="34.5">
      <c r="A146" s="359" t="s">
        <v>14899</v>
      </c>
      <c r="B146" s="212" t="str">
        <f>VLOOKUP(A146,Cot!$1:$1048576,2,FALSE)</f>
        <v>Fan-Coil - Modelo TZK (Ventilador Plenun Fan - Motor TFVE) TZK25, com dimensões de 1020x1830x3810,  incluindo filtragem G4+F8+A3 e içamento vertical.</v>
      </c>
      <c r="C146" s="212" t="str">
        <f>VLOOKUP(A146,Cot!$1:$1048576,3,FALSE)</f>
        <v>und</v>
      </c>
      <c r="D146" s="360">
        <v>1</v>
      </c>
      <c r="E146" s="389">
        <f>VLOOKUP(A146,Cot!$1:$1048576,4,FALSE)</f>
        <v>46466.67</v>
      </c>
      <c r="F146" s="206">
        <f t="shared" ref="F146:F147" si="23">ROUND(E146*D146,2)</f>
        <v>46466.67</v>
      </c>
    </row>
    <row r="147" spans="1:6" ht="22.5">
      <c r="A147" s="46" t="s">
        <v>13282</v>
      </c>
      <c r="B147" s="212" t="str">
        <f>VLOOKUP(A147,Insumos!$1:$1048576,2,FALSE)</f>
        <v>Guindauto MUNCK M-640/18 com lança telescópica capacidade 3750 kg</v>
      </c>
      <c r="C147" s="191" t="str">
        <f>VLOOKUP(A147,Insumos!$1:$1048576,3,FALSE)</f>
        <v>h</v>
      </c>
      <c r="D147" s="205">
        <v>4</v>
      </c>
      <c r="E147" s="372">
        <f>VLOOKUP(A147,Insumos!$1:$1048576,4,FALSE)</f>
        <v>142.46</v>
      </c>
      <c r="F147" s="206">
        <f t="shared" si="23"/>
        <v>569.84</v>
      </c>
    </row>
    <row r="148" spans="1:6" ht="12" thickBot="1">
      <c r="A148" s="207"/>
      <c r="B148" s="209"/>
      <c r="C148" s="209"/>
      <c r="D148" s="210"/>
      <c r="E148" s="388"/>
      <c r="F148" s="211"/>
    </row>
    <row r="149" spans="1:6" ht="22.5">
      <c r="A149" s="376" t="s">
        <v>14903</v>
      </c>
      <c r="B149" s="377" t="str">
        <f>B156</f>
        <v>JN-B-0-D-N0/ 500X400 /N/00/N/000 - Damper de Regulagem pesado com aletas convergentes</v>
      </c>
      <c r="C149" s="378" t="s">
        <v>197</v>
      </c>
      <c r="D149" s="379">
        <v>1</v>
      </c>
      <c r="E149" s="387"/>
      <c r="F149" s="380">
        <f>SUM(F150:F157)</f>
        <v>298.83</v>
      </c>
    </row>
    <row r="150" spans="1:6" ht="12.75">
      <c r="A150" s="361" t="s">
        <v>7787</v>
      </c>
      <c r="B150" s="191" t="str">
        <f>VLOOKUP(A150,Insumos!$1:$1048576,2,FALSE)</f>
        <v>Ajudante geral</v>
      </c>
      <c r="C150" s="191" t="str">
        <f>VLOOKUP(A150,Insumos!$1:$1048576,3,FALSE)</f>
        <v>h</v>
      </c>
      <c r="D150" s="205">
        <v>2.2000000000000002</v>
      </c>
      <c r="E150" s="372">
        <f>VLOOKUP(A150,Insumos!$1:$1048576,4,FALSE)</f>
        <v>6.55</v>
      </c>
      <c r="F150" s="206">
        <f t="shared" ref="F150:F151" si="24">ROUND(E150*D150,2)</f>
        <v>14.41</v>
      </c>
    </row>
    <row r="151" spans="1:6" ht="12.75">
      <c r="A151" s="359" t="s">
        <v>7844</v>
      </c>
      <c r="B151" s="191" t="str">
        <f>VLOOKUP(A151,Insumos!$1:$1048576,2,FALSE)</f>
        <v>Montador</v>
      </c>
      <c r="C151" s="191" t="str">
        <f>VLOOKUP(A151,Insumos!$1:$1048576,3,FALSE)</f>
        <v>h</v>
      </c>
      <c r="D151" s="205">
        <v>2.2000000000000002</v>
      </c>
      <c r="E151" s="372">
        <f>VLOOKUP(A151,Insumos!$1:$1048576,4,FALSE)</f>
        <v>11.89</v>
      </c>
      <c r="F151" s="206">
        <f t="shared" si="24"/>
        <v>26.16</v>
      </c>
    </row>
    <row r="152" spans="1:6">
      <c r="A152" s="46"/>
      <c r="B152" s="191"/>
      <c r="C152" s="191"/>
      <c r="D152" s="205"/>
      <c r="E152" s="372"/>
      <c r="F152" s="206"/>
    </row>
    <row r="153" spans="1:6">
      <c r="A153" s="46" t="s">
        <v>7502</v>
      </c>
      <c r="B153" s="191"/>
      <c r="C153" s="191"/>
      <c r="D153" s="205"/>
      <c r="E153" s="372"/>
      <c r="F153" s="206">
        <f>ROUND(SUM(F150:F150)*$D$1,2)</f>
        <v>18.260000000000002</v>
      </c>
    </row>
    <row r="154" spans="1:6">
      <c r="A154" s="46"/>
      <c r="B154" s="191"/>
      <c r="C154" s="191"/>
      <c r="D154" s="205"/>
      <c r="E154" s="372"/>
      <c r="F154" s="206"/>
    </row>
    <row r="155" spans="1:6">
      <c r="A155" s="46"/>
      <c r="B155" s="191"/>
      <c r="C155" s="191"/>
      <c r="D155" s="205"/>
      <c r="E155" s="372"/>
      <c r="F155" s="206"/>
    </row>
    <row r="156" spans="1:6" ht="23.25">
      <c r="A156" s="359" t="s">
        <v>14900</v>
      </c>
      <c r="B156" s="212" t="str">
        <f>VLOOKUP(A156,Cot!$1:$1048576,2,FALSE)</f>
        <v>JN-B-0-D-N0/ 500X400 /N/00/N/000 - Damper de Regulagem pesado com aletas convergentes</v>
      </c>
      <c r="C156" s="212" t="str">
        <f>VLOOKUP(A156,Cot!$1:$1048576,3,FALSE)</f>
        <v>und</v>
      </c>
      <c r="D156" s="360">
        <v>1</v>
      </c>
      <c r="E156" s="389">
        <f>VLOOKUP(A156,Cot!$1:$1048576,4,FALSE)</f>
        <v>240</v>
      </c>
      <c r="F156" s="206">
        <f t="shared" ref="F156" si="25">ROUND(E156*D156,2)</f>
        <v>240</v>
      </c>
    </row>
    <row r="157" spans="1:6" ht="12" thickBot="1">
      <c r="A157" s="207"/>
      <c r="B157" s="209"/>
      <c r="C157" s="209"/>
      <c r="D157" s="210"/>
      <c r="E157" s="388"/>
      <c r="F157" s="211"/>
    </row>
    <row r="158" spans="1:6" ht="22.5">
      <c r="A158" s="376" t="s">
        <v>14904</v>
      </c>
      <c r="B158" s="377" t="str">
        <f>B165</f>
        <v>JN-A-0-D-N0/ 300X300 /N/00/N/000 - Damper de Regulagem pesado com aletas paralelas</v>
      </c>
      <c r="C158" s="378" t="s">
        <v>197</v>
      </c>
      <c r="D158" s="379">
        <v>1</v>
      </c>
      <c r="E158" s="387"/>
      <c r="F158" s="380">
        <f>SUM(F159:F166)</f>
        <v>213.82999999999998</v>
      </c>
    </row>
    <row r="159" spans="1:6" ht="12.75">
      <c r="A159" s="361" t="s">
        <v>7787</v>
      </c>
      <c r="B159" s="191" t="str">
        <f>VLOOKUP(A159,Insumos!$1:$1048576,2,FALSE)</f>
        <v>Ajudante geral</v>
      </c>
      <c r="C159" s="191" t="str">
        <f>VLOOKUP(A159,Insumos!$1:$1048576,3,FALSE)</f>
        <v>h</v>
      </c>
      <c r="D159" s="205">
        <v>2.2000000000000002</v>
      </c>
      <c r="E159" s="372">
        <f>VLOOKUP(A159,Insumos!$1:$1048576,4,FALSE)</f>
        <v>6.55</v>
      </c>
      <c r="F159" s="206">
        <f t="shared" ref="F159:F160" si="26">ROUND(E159*D159,2)</f>
        <v>14.41</v>
      </c>
    </row>
    <row r="160" spans="1:6" ht="12.75">
      <c r="A160" s="359" t="s">
        <v>7844</v>
      </c>
      <c r="B160" s="191" t="str">
        <f>VLOOKUP(A160,Insumos!$1:$1048576,2,FALSE)</f>
        <v>Montador</v>
      </c>
      <c r="C160" s="191" t="str">
        <f>VLOOKUP(A160,Insumos!$1:$1048576,3,FALSE)</f>
        <v>h</v>
      </c>
      <c r="D160" s="205">
        <v>2.2000000000000002</v>
      </c>
      <c r="E160" s="372">
        <f>VLOOKUP(A160,Insumos!$1:$1048576,4,FALSE)</f>
        <v>11.89</v>
      </c>
      <c r="F160" s="206">
        <f t="shared" si="26"/>
        <v>26.16</v>
      </c>
    </row>
    <row r="161" spans="1:6">
      <c r="A161" s="46"/>
      <c r="B161" s="191"/>
      <c r="C161" s="191"/>
      <c r="D161" s="205"/>
      <c r="E161" s="372"/>
      <c r="F161" s="206"/>
    </row>
    <row r="162" spans="1:6">
      <c r="A162" s="46" t="s">
        <v>7502</v>
      </c>
      <c r="B162" s="191"/>
      <c r="C162" s="191"/>
      <c r="D162" s="205"/>
      <c r="E162" s="372"/>
      <c r="F162" s="206">
        <f>ROUND(SUM(F159:F159)*$D$1,2)</f>
        <v>18.260000000000002</v>
      </c>
    </row>
    <row r="163" spans="1:6">
      <c r="A163" s="46"/>
      <c r="B163" s="191"/>
      <c r="C163" s="191"/>
      <c r="D163" s="205"/>
      <c r="E163" s="372"/>
      <c r="F163" s="206"/>
    </row>
    <row r="164" spans="1:6">
      <c r="A164" s="46"/>
      <c r="B164" s="191"/>
      <c r="C164" s="191"/>
      <c r="D164" s="205"/>
      <c r="E164" s="372"/>
      <c r="F164" s="206"/>
    </row>
    <row r="165" spans="1:6" ht="23.25">
      <c r="A165" s="359" t="s">
        <v>14911</v>
      </c>
      <c r="B165" s="212" t="str">
        <f>VLOOKUP(A165,Cot!$1:$1048576,2,FALSE)</f>
        <v>JN-A-0-D-N0/ 300X300 /N/00/N/000 - Damper de Regulagem pesado com aletas paralelas</v>
      </c>
      <c r="C165" s="212" t="str">
        <f>VLOOKUP(A165,Cot!$1:$1048576,3,FALSE)</f>
        <v>und</v>
      </c>
      <c r="D165" s="360">
        <v>1</v>
      </c>
      <c r="E165" s="389">
        <f>VLOOKUP(A165,Cot!$1:$1048576,4,FALSE)</f>
        <v>155</v>
      </c>
      <c r="F165" s="206">
        <f t="shared" ref="F165" si="27">ROUND(E165*D165,2)</f>
        <v>155</v>
      </c>
    </row>
    <row r="166" spans="1:6" ht="13.5" thickBot="1">
      <c r="A166" s="385"/>
      <c r="B166" s="208"/>
      <c r="C166" s="208"/>
      <c r="D166" s="382"/>
      <c r="E166" s="391"/>
      <c r="F166" s="211"/>
    </row>
    <row r="167" spans="1:6" ht="22.5">
      <c r="A167" s="376" t="s">
        <v>14905</v>
      </c>
      <c r="B167" s="377" t="str">
        <f>B174</f>
        <v>JN-B-0-D-N0/ 400X400 /N/00/N/000 - Damper de Regulagem pesado com aletas convergentes</v>
      </c>
      <c r="C167" s="378" t="s">
        <v>197</v>
      </c>
      <c r="D167" s="379">
        <v>1</v>
      </c>
      <c r="E167" s="387"/>
      <c r="F167" s="380">
        <f>SUM(F168:F175)</f>
        <v>270.5</v>
      </c>
    </row>
    <row r="168" spans="1:6" ht="12.75">
      <c r="A168" s="361" t="s">
        <v>7787</v>
      </c>
      <c r="B168" s="191" t="str">
        <f>VLOOKUP(A168,Insumos!$1:$1048576,2,FALSE)</f>
        <v>Ajudante geral</v>
      </c>
      <c r="C168" s="191" t="str">
        <f>VLOOKUP(A168,Insumos!$1:$1048576,3,FALSE)</f>
        <v>h</v>
      </c>
      <c r="D168" s="205">
        <v>2.2000000000000002</v>
      </c>
      <c r="E168" s="372">
        <f>VLOOKUP(A168,Insumos!$1:$1048576,4,FALSE)</f>
        <v>6.55</v>
      </c>
      <c r="F168" s="206">
        <f t="shared" ref="F168:F169" si="28">ROUND(E168*D168,2)</f>
        <v>14.41</v>
      </c>
    </row>
    <row r="169" spans="1:6" ht="12.75">
      <c r="A169" s="359" t="s">
        <v>7844</v>
      </c>
      <c r="B169" s="191" t="str">
        <f>VLOOKUP(A169,Insumos!$1:$1048576,2,FALSE)</f>
        <v>Montador</v>
      </c>
      <c r="C169" s="191" t="str">
        <f>VLOOKUP(A169,Insumos!$1:$1048576,3,FALSE)</f>
        <v>h</v>
      </c>
      <c r="D169" s="205">
        <v>2.2000000000000002</v>
      </c>
      <c r="E169" s="372">
        <f>VLOOKUP(A169,Insumos!$1:$1048576,4,FALSE)</f>
        <v>11.89</v>
      </c>
      <c r="F169" s="206">
        <f t="shared" si="28"/>
        <v>26.16</v>
      </c>
    </row>
    <row r="170" spans="1:6">
      <c r="A170" s="46"/>
      <c r="B170" s="191"/>
      <c r="C170" s="191"/>
      <c r="D170" s="205"/>
      <c r="E170" s="372"/>
      <c r="F170" s="206"/>
    </row>
    <row r="171" spans="1:6">
      <c r="A171" s="46" t="s">
        <v>7502</v>
      </c>
      <c r="B171" s="191"/>
      <c r="C171" s="191"/>
      <c r="D171" s="205"/>
      <c r="E171" s="372"/>
      <c r="F171" s="206">
        <f>ROUND(SUM(F168:F168)*$D$1,2)</f>
        <v>18.260000000000002</v>
      </c>
    </row>
    <row r="172" spans="1:6">
      <c r="A172" s="46"/>
      <c r="B172" s="191"/>
      <c r="C172" s="191"/>
      <c r="D172" s="205"/>
      <c r="E172" s="372"/>
      <c r="F172" s="206"/>
    </row>
    <row r="173" spans="1:6">
      <c r="A173" s="46"/>
      <c r="B173" s="191"/>
      <c r="C173" s="191"/>
      <c r="D173" s="205"/>
      <c r="E173" s="372"/>
      <c r="F173" s="206"/>
    </row>
    <row r="174" spans="1:6" ht="23.25">
      <c r="A174" s="359" t="s">
        <v>14912</v>
      </c>
      <c r="B174" s="212" t="str">
        <f>VLOOKUP(A174,Cot!$1:$1048576,2,FALSE)</f>
        <v>JN-B-0-D-N0/ 400X400 /N/00/N/000 - Damper de Regulagem pesado com aletas convergentes</v>
      </c>
      <c r="C174" s="212" t="str">
        <f>VLOOKUP(A174,Cot!$1:$1048576,3,FALSE)</f>
        <v>und</v>
      </c>
      <c r="D174" s="360">
        <v>1</v>
      </c>
      <c r="E174" s="389">
        <f>VLOOKUP(A174,Cot!$1:$1048576,4,FALSE)</f>
        <v>211.67</v>
      </c>
      <c r="F174" s="206">
        <f t="shared" ref="F174" si="29">ROUND(E174*D174,2)</f>
        <v>211.67</v>
      </c>
    </row>
    <row r="175" spans="1:6" ht="13.5" thickBot="1">
      <c r="A175" s="385"/>
      <c r="B175" s="209"/>
      <c r="C175" s="209"/>
      <c r="D175" s="210"/>
      <c r="E175" s="388"/>
      <c r="F175" s="211"/>
    </row>
    <row r="176" spans="1:6" ht="22.5">
      <c r="A176" s="376" t="s">
        <v>14906</v>
      </c>
      <c r="B176" s="377" t="str">
        <f>B183</f>
        <v>JN-A-0-D-N0/ 300X300 /N/00/N/000 - Damper de Regulagem pesado com aletas paralelas</v>
      </c>
      <c r="C176" s="378" t="s">
        <v>197</v>
      </c>
      <c r="D176" s="379">
        <v>1</v>
      </c>
      <c r="E176" s="387"/>
      <c r="F176" s="380">
        <f>SUM(F177:F183)</f>
        <v>226.16000000000003</v>
      </c>
    </row>
    <row r="177" spans="1:6" ht="12.75">
      <c r="A177" s="361" t="s">
        <v>7787</v>
      </c>
      <c r="B177" s="191" t="str">
        <f>VLOOKUP(A177,Insumos!$1:$1048576,2,FALSE)</f>
        <v>Ajudante geral</v>
      </c>
      <c r="C177" s="191" t="str">
        <f>VLOOKUP(A177,Insumos!$1:$1048576,3,FALSE)</f>
        <v>h</v>
      </c>
      <c r="D177" s="205">
        <v>2.2000000000000002</v>
      </c>
      <c r="E177" s="372">
        <f>VLOOKUP(A177,Insumos!$1:$1048576,4,FALSE)</f>
        <v>6.55</v>
      </c>
      <c r="F177" s="206">
        <f t="shared" ref="F177:F178" si="30">ROUND(E177*D177,2)</f>
        <v>14.41</v>
      </c>
    </row>
    <row r="178" spans="1:6" ht="12.75">
      <c r="A178" s="359" t="s">
        <v>7844</v>
      </c>
      <c r="B178" s="191" t="str">
        <f>VLOOKUP(A178,Insumos!$1:$1048576,2,FALSE)</f>
        <v>Montador</v>
      </c>
      <c r="C178" s="191" t="str">
        <f>VLOOKUP(A178,Insumos!$1:$1048576,3,FALSE)</f>
        <v>h</v>
      </c>
      <c r="D178" s="205">
        <v>2.2000000000000002</v>
      </c>
      <c r="E178" s="372">
        <f>VLOOKUP(A178,Insumos!$1:$1048576,4,FALSE)</f>
        <v>11.89</v>
      </c>
      <c r="F178" s="206">
        <f t="shared" si="30"/>
        <v>26.16</v>
      </c>
    </row>
    <row r="179" spans="1:6">
      <c r="A179" s="46"/>
      <c r="B179" s="191"/>
      <c r="C179" s="191"/>
      <c r="D179" s="205"/>
      <c r="E179" s="372"/>
      <c r="F179" s="206"/>
    </row>
    <row r="180" spans="1:6">
      <c r="A180" s="46" t="s">
        <v>7502</v>
      </c>
      <c r="B180" s="191"/>
      <c r="C180" s="191"/>
      <c r="D180" s="205"/>
      <c r="E180" s="372"/>
      <c r="F180" s="206">
        <f>ROUND(SUM(F177:F177)*$D$1,2)</f>
        <v>18.260000000000002</v>
      </c>
    </row>
    <row r="181" spans="1:6">
      <c r="A181" s="46"/>
      <c r="B181" s="191"/>
      <c r="C181" s="191"/>
      <c r="D181" s="205"/>
      <c r="E181" s="372"/>
      <c r="F181" s="206"/>
    </row>
    <row r="182" spans="1:6">
      <c r="A182" s="46"/>
      <c r="B182" s="191"/>
      <c r="C182" s="191"/>
      <c r="D182" s="205"/>
      <c r="E182" s="372"/>
      <c r="F182" s="206"/>
    </row>
    <row r="183" spans="1:6" ht="23.25">
      <c r="A183" s="359" t="s">
        <v>14913</v>
      </c>
      <c r="B183" s="212" t="str">
        <f>VLOOKUP(A183,Cot!$1:$1048576,2,FALSE)</f>
        <v>JN-A-0-D-N0/ 300X300 /N/00/N/000 - Damper de Regulagem pesado com aletas paralelas</v>
      </c>
      <c r="C183" s="212" t="str">
        <f>VLOOKUP(A183,Cot!$1:$1048576,3,FALSE)</f>
        <v>und</v>
      </c>
      <c r="D183" s="360">
        <v>1</v>
      </c>
      <c r="E183" s="389">
        <f>VLOOKUP(A183,Cot!$1:$1048576,4,FALSE)</f>
        <v>167.33</v>
      </c>
      <c r="F183" s="206">
        <f t="shared" ref="F183" si="31">ROUND(E183*D183,2)</f>
        <v>167.33</v>
      </c>
    </row>
    <row r="184" spans="1:6" ht="13.5" thickBot="1">
      <c r="A184" s="385"/>
      <c r="B184" s="209"/>
      <c r="C184" s="209"/>
      <c r="D184" s="210"/>
      <c r="E184" s="388"/>
      <c r="F184" s="211"/>
    </row>
    <row r="185" spans="1:6" ht="22.5">
      <c r="A185" s="376" t="s">
        <v>14907</v>
      </c>
      <c r="B185" s="377" t="str">
        <f>B192</f>
        <v>JN-B-M-D-N0/ 400X400 /N/00/N/000 - Damper de Regulagem pesado com aletas convergentes</v>
      </c>
      <c r="C185" s="378" t="s">
        <v>197</v>
      </c>
      <c r="D185" s="379">
        <v>1</v>
      </c>
      <c r="E185" s="387"/>
      <c r="F185" s="380">
        <f>SUM(F186:F193)</f>
        <v>399.5</v>
      </c>
    </row>
    <row r="186" spans="1:6" ht="12.75">
      <c r="A186" s="361" t="s">
        <v>7787</v>
      </c>
      <c r="B186" s="191" t="str">
        <f>VLOOKUP(A186,Insumos!$1:$1048576,2,FALSE)</f>
        <v>Ajudante geral</v>
      </c>
      <c r="C186" s="191" t="str">
        <f>VLOOKUP(A186,Insumos!$1:$1048576,3,FALSE)</f>
        <v>h</v>
      </c>
      <c r="D186" s="205">
        <v>2.2000000000000002</v>
      </c>
      <c r="E186" s="372">
        <f>VLOOKUP(A186,Insumos!$1:$1048576,4,FALSE)</f>
        <v>6.55</v>
      </c>
      <c r="F186" s="206">
        <f t="shared" ref="F186:F187" si="32">ROUND(E186*D186,2)</f>
        <v>14.41</v>
      </c>
    </row>
    <row r="187" spans="1:6" ht="12.75">
      <c r="A187" s="359" t="s">
        <v>7844</v>
      </c>
      <c r="B187" s="191" t="str">
        <f>VLOOKUP(A187,Insumos!$1:$1048576,2,FALSE)</f>
        <v>Montador</v>
      </c>
      <c r="C187" s="191" t="str">
        <f>VLOOKUP(A187,Insumos!$1:$1048576,3,FALSE)</f>
        <v>h</v>
      </c>
      <c r="D187" s="205">
        <v>2.2000000000000002</v>
      </c>
      <c r="E187" s="372">
        <f>VLOOKUP(A187,Insumos!$1:$1048576,4,FALSE)</f>
        <v>11.89</v>
      </c>
      <c r="F187" s="206">
        <f t="shared" si="32"/>
        <v>26.16</v>
      </c>
    </row>
    <row r="188" spans="1:6">
      <c r="A188" s="46"/>
      <c r="B188" s="191"/>
      <c r="C188" s="191"/>
      <c r="D188" s="205"/>
      <c r="E188" s="372"/>
      <c r="F188" s="206"/>
    </row>
    <row r="189" spans="1:6">
      <c r="A189" s="46" t="s">
        <v>7502</v>
      </c>
      <c r="B189" s="191"/>
      <c r="C189" s="191"/>
      <c r="D189" s="205"/>
      <c r="E189" s="372"/>
      <c r="F189" s="206">
        <f>ROUND(SUM(F186:F186)*$D$1,2)</f>
        <v>18.260000000000002</v>
      </c>
    </row>
    <row r="190" spans="1:6">
      <c r="A190" s="46"/>
      <c r="B190" s="191"/>
      <c r="C190" s="191"/>
      <c r="D190" s="205"/>
      <c r="E190" s="372"/>
      <c r="F190" s="206"/>
    </row>
    <row r="191" spans="1:6">
      <c r="A191" s="46"/>
      <c r="B191" s="191"/>
      <c r="C191" s="191"/>
      <c r="D191" s="205"/>
      <c r="E191" s="372"/>
      <c r="F191" s="206"/>
    </row>
    <row r="192" spans="1:6" ht="23.25">
      <c r="A192" s="359" t="s">
        <v>14914</v>
      </c>
      <c r="B192" s="212" t="str">
        <f>VLOOKUP(A192,Cot!$1:$1048576,2,FALSE)</f>
        <v>JN-B-M-D-N0/ 400X400 /N/00/N/000 - Damper de Regulagem pesado com aletas convergentes</v>
      </c>
      <c r="C192" s="212" t="str">
        <f>VLOOKUP(A192,Cot!$1:$1048576,3,FALSE)</f>
        <v>und</v>
      </c>
      <c r="D192" s="360">
        <v>1</v>
      </c>
      <c r="E192" s="389">
        <f>VLOOKUP(A192,Cot!$1:$1048576,4,FALSE)</f>
        <v>340.67</v>
      </c>
      <c r="F192" s="206">
        <f t="shared" ref="F192" si="33">ROUND(E192*D192,2)</f>
        <v>340.67</v>
      </c>
    </row>
    <row r="193" spans="1:6" ht="13.5" thickBot="1">
      <c r="A193" s="385"/>
      <c r="B193" s="209"/>
      <c r="C193" s="209"/>
      <c r="D193" s="210"/>
      <c r="E193" s="388"/>
      <c r="F193" s="211"/>
    </row>
    <row r="194" spans="1:6" ht="22.5">
      <c r="A194" s="376" t="s">
        <v>14908</v>
      </c>
      <c r="B194" s="377" t="str">
        <f>B201</f>
        <v>JN-A-M-D-N0/ 300X300 /N/00/N/000 - Damper de Regulagem pesado com aletas paralelas</v>
      </c>
      <c r="C194" s="378" t="s">
        <v>197</v>
      </c>
      <c r="D194" s="379">
        <v>1</v>
      </c>
      <c r="E194" s="387"/>
      <c r="F194" s="380">
        <f>SUM(F195:F202)</f>
        <v>374.15999999999997</v>
      </c>
    </row>
    <row r="195" spans="1:6" ht="12.75">
      <c r="A195" s="361" t="s">
        <v>7787</v>
      </c>
      <c r="B195" s="191" t="str">
        <f>VLOOKUP(A195,Insumos!$1:$1048576,2,FALSE)</f>
        <v>Ajudante geral</v>
      </c>
      <c r="C195" s="191" t="str">
        <f>VLOOKUP(A195,Insumos!$1:$1048576,3,FALSE)</f>
        <v>h</v>
      </c>
      <c r="D195" s="205">
        <v>2.2000000000000002</v>
      </c>
      <c r="E195" s="372">
        <f>VLOOKUP(A195,Insumos!$1:$1048576,4,FALSE)</f>
        <v>6.55</v>
      </c>
      <c r="F195" s="206">
        <f t="shared" ref="F195:F196" si="34">ROUND(E195*D195,2)</f>
        <v>14.41</v>
      </c>
    </row>
    <row r="196" spans="1:6" ht="12.75">
      <c r="A196" s="359" t="s">
        <v>7844</v>
      </c>
      <c r="B196" s="191" t="str">
        <f>VLOOKUP(A196,Insumos!$1:$1048576,2,FALSE)</f>
        <v>Montador</v>
      </c>
      <c r="C196" s="191" t="str">
        <f>VLOOKUP(A196,Insumos!$1:$1048576,3,FALSE)</f>
        <v>h</v>
      </c>
      <c r="D196" s="205">
        <v>2.2000000000000002</v>
      </c>
      <c r="E196" s="372">
        <f>VLOOKUP(A196,Insumos!$1:$1048576,4,FALSE)</f>
        <v>11.89</v>
      </c>
      <c r="F196" s="206">
        <f t="shared" si="34"/>
        <v>26.16</v>
      </c>
    </row>
    <row r="197" spans="1:6">
      <c r="A197" s="46"/>
      <c r="B197" s="191"/>
      <c r="C197" s="191"/>
      <c r="D197" s="205"/>
      <c r="E197" s="372"/>
      <c r="F197" s="206"/>
    </row>
    <row r="198" spans="1:6">
      <c r="A198" s="46" t="s">
        <v>7502</v>
      </c>
      <c r="B198" s="191"/>
      <c r="C198" s="191"/>
      <c r="D198" s="205"/>
      <c r="E198" s="372"/>
      <c r="F198" s="206">
        <f>ROUND(SUM(F195:F195)*$D$1,2)</f>
        <v>18.260000000000002</v>
      </c>
    </row>
    <row r="199" spans="1:6">
      <c r="A199" s="46"/>
      <c r="B199" s="191"/>
      <c r="C199" s="191"/>
      <c r="D199" s="205"/>
      <c r="E199" s="372"/>
      <c r="F199" s="206"/>
    </row>
    <row r="200" spans="1:6">
      <c r="A200" s="46"/>
      <c r="B200" s="191"/>
      <c r="C200" s="191"/>
      <c r="D200" s="205"/>
      <c r="E200" s="372"/>
      <c r="F200" s="206"/>
    </row>
    <row r="201" spans="1:6" ht="23.25">
      <c r="A201" s="359" t="s">
        <v>14915</v>
      </c>
      <c r="B201" s="212" t="str">
        <f>VLOOKUP(A201,Cot!$1:$1048576,2,FALSE)</f>
        <v>JN-A-M-D-N0/ 300X300 /N/00/N/000 - Damper de Regulagem pesado com aletas paralelas</v>
      </c>
      <c r="C201" s="212" t="str">
        <f>VLOOKUP(A201,Cot!$1:$1048576,3,FALSE)</f>
        <v>und</v>
      </c>
      <c r="D201" s="360">
        <v>1</v>
      </c>
      <c r="E201" s="389">
        <f>VLOOKUP(A201,Cot!$1:$1048576,4,FALSE)</f>
        <v>315.33</v>
      </c>
      <c r="F201" s="206">
        <f t="shared" ref="F201" si="35">ROUND(E201*D201,2)</f>
        <v>315.33</v>
      </c>
    </row>
    <row r="202" spans="1:6" ht="13.5" thickBot="1">
      <c r="A202" s="385"/>
      <c r="B202" s="209"/>
      <c r="C202" s="209"/>
      <c r="D202" s="210"/>
      <c r="E202" s="388"/>
      <c r="F202" s="211"/>
    </row>
    <row r="203" spans="1:6" ht="22.5">
      <c r="A203" s="376" t="s">
        <v>14909</v>
      </c>
      <c r="B203" s="377" t="str">
        <f>B210</f>
        <v>VDF-F711/247x247/0/AG/F/AN0 - Tomada de ar externo com filtro F711</v>
      </c>
      <c r="C203" s="378" t="s">
        <v>197</v>
      </c>
      <c r="D203" s="379">
        <v>1</v>
      </c>
      <c r="E203" s="387"/>
      <c r="F203" s="380">
        <f>SUM(F204:F211)</f>
        <v>139.48000000000002</v>
      </c>
    </row>
    <row r="204" spans="1:6" ht="12.75">
      <c r="A204" s="361" t="s">
        <v>7787</v>
      </c>
      <c r="B204" s="191" t="str">
        <f>VLOOKUP(A204,Insumos!$1:$1048576,2,FALSE)</f>
        <v>Ajudante geral</v>
      </c>
      <c r="C204" s="191" t="str">
        <f>VLOOKUP(A204,Insumos!$1:$1048576,3,FALSE)</f>
        <v>h</v>
      </c>
      <c r="D204" s="205">
        <v>2</v>
      </c>
      <c r="E204" s="372">
        <f>VLOOKUP(A204,Insumos!$1:$1048576,4,FALSE)</f>
        <v>6.55</v>
      </c>
      <c r="F204" s="206">
        <f t="shared" ref="F204:F205" si="36">ROUND(E204*D204,2)</f>
        <v>13.1</v>
      </c>
    </row>
    <row r="205" spans="1:6" ht="12.75">
      <c r="A205" s="359" t="s">
        <v>7844</v>
      </c>
      <c r="B205" s="191" t="str">
        <f>VLOOKUP(A205,Insumos!$1:$1048576,2,FALSE)</f>
        <v>Montador</v>
      </c>
      <c r="C205" s="191" t="str">
        <f>VLOOKUP(A205,Insumos!$1:$1048576,3,FALSE)</f>
        <v>h</v>
      </c>
      <c r="D205" s="205">
        <v>2</v>
      </c>
      <c r="E205" s="372">
        <f>VLOOKUP(A205,Insumos!$1:$1048576,4,FALSE)</f>
        <v>11.89</v>
      </c>
      <c r="F205" s="206">
        <f t="shared" si="36"/>
        <v>23.78</v>
      </c>
    </row>
    <row r="206" spans="1:6">
      <c r="A206" s="46"/>
      <c r="B206" s="191"/>
      <c r="C206" s="191"/>
      <c r="D206" s="205"/>
      <c r="E206" s="372"/>
      <c r="F206" s="206"/>
    </row>
    <row r="207" spans="1:6">
      <c r="A207" s="46" t="s">
        <v>7502</v>
      </c>
      <c r="B207" s="191"/>
      <c r="C207" s="191"/>
      <c r="D207" s="205"/>
      <c r="E207" s="372"/>
      <c r="F207" s="206">
        <f>ROUND(SUM(F204:F204)*$D$1,2)</f>
        <v>16.600000000000001</v>
      </c>
    </row>
    <row r="208" spans="1:6">
      <c r="A208" s="46"/>
      <c r="B208" s="191"/>
      <c r="C208" s="191"/>
      <c r="D208" s="205"/>
      <c r="E208" s="372"/>
      <c r="F208" s="206"/>
    </row>
    <row r="209" spans="1:6">
      <c r="A209" s="46"/>
      <c r="B209" s="191"/>
      <c r="C209" s="191"/>
      <c r="D209" s="205"/>
      <c r="E209" s="372"/>
      <c r="F209" s="206"/>
    </row>
    <row r="210" spans="1:6" ht="23.25">
      <c r="A210" s="359" t="s">
        <v>14916</v>
      </c>
      <c r="B210" s="212" t="str">
        <f>VLOOKUP(A210,Cot!$1:$1048576,2,FALSE)</f>
        <v>VDF-F711/247x247/0/AG/F/AN0 - Tomada de ar externo com filtro F711</v>
      </c>
      <c r="C210" s="212" t="str">
        <f>VLOOKUP(A210,Cot!$1:$1048576,3,FALSE)</f>
        <v>und</v>
      </c>
      <c r="D210" s="360">
        <v>1</v>
      </c>
      <c r="E210" s="389">
        <f>VLOOKUP(A210,Cot!$1:$1048576,4,FALSE)</f>
        <v>86</v>
      </c>
      <c r="F210" s="206">
        <f t="shared" ref="F210" si="37">ROUND(E210*D210,2)</f>
        <v>86</v>
      </c>
    </row>
    <row r="211" spans="1:6" ht="13.5" thickBot="1">
      <c r="A211" s="385"/>
      <c r="B211" s="209"/>
      <c r="C211" s="209"/>
      <c r="D211" s="210"/>
      <c r="E211" s="388"/>
      <c r="F211" s="211"/>
    </row>
    <row r="212" spans="1:6" ht="22.5">
      <c r="A212" s="376" t="s">
        <v>14910</v>
      </c>
      <c r="B212" s="377" t="str">
        <f>B219</f>
        <v>VDF-F711/397x247/0/AG/F/AN0 - Tomada de ar externo com filtro F711</v>
      </c>
      <c r="C212" s="378" t="s">
        <v>197</v>
      </c>
      <c r="D212" s="379">
        <v>1</v>
      </c>
      <c r="E212" s="387"/>
      <c r="F212" s="380">
        <f>SUM(F213:F220)</f>
        <v>177.15</v>
      </c>
    </row>
    <row r="213" spans="1:6" ht="12.75">
      <c r="A213" s="361" t="s">
        <v>7787</v>
      </c>
      <c r="B213" s="191" t="str">
        <f>VLOOKUP(A213,Insumos!$1:$1048576,2,FALSE)</f>
        <v>Ajudante geral</v>
      </c>
      <c r="C213" s="191" t="str">
        <f>VLOOKUP(A213,Insumos!$1:$1048576,3,FALSE)</f>
        <v>h</v>
      </c>
      <c r="D213" s="205">
        <v>2</v>
      </c>
      <c r="E213" s="372">
        <f>VLOOKUP(A213,Insumos!$1:$1048576,4,FALSE)</f>
        <v>6.55</v>
      </c>
      <c r="F213" s="206">
        <f t="shared" ref="F213:F214" si="38">ROUND(E213*D213,2)</f>
        <v>13.1</v>
      </c>
    </row>
    <row r="214" spans="1:6" ht="12.75">
      <c r="A214" s="359" t="s">
        <v>7844</v>
      </c>
      <c r="B214" s="191" t="str">
        <f>VLOOKUP(A214,Insumos!$1:$1048576,2,FALSE)</f>
        <v>Montador</v>
      </c>
      <c r="C214" s="191" t="str">
        <f>VLOOKUP(A214,Insumos!$1:$1048576,3,FALSE)</f>
        <v>h</v>
      </c>
      <c r="D214" s="205">
        <v>2</v>
      </c>
      <c r="E214" s="372">
        <f>VLOOKUP(A214,Insumos!$1:$1048576,4,FALSE)</f>
        <v>11.89</v>
      </c>
      <c r="F214" s="206">
        <f t="shared" si="38"/>
        <v>23.78</v>
      </c>
    </row>
    <row r="215" spans="1:6">
      <c r="A215" s="46"/>
      <c r="B215" s="191"/>
      <c r="C215" s="191"/>
      <c r="D215" s="205"/>
      <c r="E215" s="372"/>
      <c r="F215" s="206"/>
    </row>
    <row r="216" spans="1:6">
      <c r="A216" s="46" t="s">
        <v>7502</v>
      </c>
      <c r="B216" s="191"/>
      <c r="C216" s="191"/>
      <c r="D216" s="205"/>
      <c r="E216" s="372"/>
      <c r="F216" s="206">
        <f>ROUND(SUM(F213:F213)*$D$1,2)</f>
        <v>16.600000000000001</v>
      </c>
    </row>
    <row r="217" spans="1:6">
      <c r="A217" s="46"/>
      <c r="B217" s="191"/>
      <c r="C217" s="191"/>
      <c r="D217" s="205"/>
      <c r="E217" s="372"/>
      <c r="F217" s="206"/>
    </row>
    <row r="218" spans="1:6">
      <c r="A218" s="46"/>
      <c r="B218" s="191"/>
      <c r="C218" s="191"/>
      <c r="D218" s="205"/>
      <c r="E218" s="372"/>
      <c r="F218" s="206"/>
    </row>
    <row r="219" spans="1:6" ht="23.25">
      <c r="A219" s="359" t="s">
        <v>14917</v>
      </c>
      <c r="B219" s="212" t="str">
        <f>VLOOKUP(A219,Cot!$1:$1048576,2,FALSE)</f>
        <v>VDF-F711/397x247/0/AG/F/AN0 - Tomada de ar externo com filtro F711</v>
      </c>
      <c r="C219" s="212" t="str">
        <f>VLOOKUP(A219,Cot!$1:$1048576,3,FALSE)</f>
        <v>und</v>
      </c>
      <c r="D219" s="360">
        <v>1</v>
      </c>
      <c r="E219" s="389">
        <f>VLOOKUP(A219,Cot!$1:$1048576,4,FALSE)</f>
        <v>123.67</v>
      </c>
      <c r="F219" s="206">
        <f t="shared" ref="F219" si="39">ROUND(E219*D219,2)</f>
        <v>123.67</v>
      </c>
    </row>
    <row r="220" spans="1:6" ht="13.5" thickBot="1">
      <c r="A220" s="385"/>
      <c r="B220" s="209"/>
      <c r="C220" s="209"/>
      <c r="D220" s="210"/>
      <c r="E220" s="388"/>
      <c r="F220" s="211"/>
    </row>
  </sheetData>
  <mergeCells count="1">
    <mergeCell ref="B4:F4"/>
  </mergeCells>
  <pageMargins left="0.76041666666666663" right="0.51181102362204722" top="1.3779527559055118" bottom="0.78740157480314965" header="0.31496062992125984" footer="0.31496062992125984"/>
  <pageSetup paperSize="9" scale="70" orientation="portrait" horizontalDpi="4294967294" verticalDpi="4294967294" r:id="rId1"/>
  <headerFooter>
    <oddHeader>&amp;C&amp;G</oddHeader>
    <oddFooter>&amp;L&amp;"Verdana,Negrito"&amp;9Coordenadoria Geral de Administração CGA | GTE&amp;"Verdana,Normal"
Av. Dr. Enéas de Carvalho Aguiar, 188 - 3º andar | CEP 05403-000 | São Paulo, SP | Fone: (11) 3066-8000 &amp;R&amp;"Verdana,Normal"&amp;9Página &amp;P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view="pageBreakPreview" zoomScaleNormal="100" zoomScaleSheetLayoutView="100" workbookViewId="0">
      <selection activeCell="B39" sqref="B39"/>
    </sheetView>
  </sheetViews>
  <sheetFormatPr defaultRowHeight="11.25"/>
  <cols>
    <col min="1" max="1" width="9.140625" style="55"/>
    <col min="2" max="2" width="64.85546875" style="55" customWidth="1"/>
    <col min="3" max="3" width="8.28515625" style="55" customWidth="1"/>
    <col min="4" max="4" width="17.5703125" style="213" customWidth="1"/>
    <col min="5" max="5" width="9.5703125" style="55" bestFit="1" customWidth="1"/>
    <col min="6" max="16384" width="9.140625" style="55"/>
  </cols>
  <sheetData>
    <row r="1" spans="1:4">
      <c r="B1" s="202" t="s">
        <v>14063</v>
      </c>
    </row>
    <row r="3" spans="1:4" ht="24" customHeight="1">
      <c r="A3" s="55" t="str">
        <f>Resumo!A6</f>
        <v>Objeto:</v>
      </c>
      <c r="B3" s="458" t="str">
        <f>Resumo!C6</f>
        <v>Reforma parcial do sistema de ar condiocionado do centro cirúrgico no Pavilhão V, adequação de infraestrutura de instalações elétricas do Pavilhão IV para sistema de condicionado e laudos técnicos de estruturas do Ambulatório e Pavilhão IV</v>
      </c>
      <c r="C3" s="458"/>
      <c r="D3" s="458"/>
    </row>
    <row r="4" spans="1:4">
      <c r="A4" s="55" t="str">
        <f>Resumo!A7</f>
        <v xml:space="preserve">Local:                    </v>
      </c>
      <c r="B4" s="55" t="str">
        <f>Resumo!C7</f>
        <v>Rua Oswaldo Cruz, 197 - Boqueirão - Santos / SP</v>
      </c>
    </row>
    <row r="5" spans="1:4" ht="12" thickBot="1"/>
    <row r="6" spans="1:4" ht="33.75">
      <c r="A6" s="214" t="s">
        <v>14839</v>
      </c>
      <c r="B6" s="217" t="s">
        <v>15001</v>
      </c>
      <c r="C6" s="215" t="s">
        <v>14886</v>
      </c>
      <c r="D6" s="216">
        <f>ROUND(AVERAGE(D7:D9),2)</f>
        <v>8180</v>
      </c>
    </row>
    <row r="7" spans="1:4" ht="15">
      <c r="A7" s="218"/>
      <c r="B7" s="364" t="s">
        <v>14896</v>
      </c>
      <c r="C7" s="365"/>
      <c r="D7" s="366">
        <v>8200</v>
      </c>
    </row>
    <row r="8" spans="1:4" ht="15">
      <c r="A8" s="218"/>
      <c r="B8" s="367" t="s">
        <v>14901</v>
      </c>
      <c r="C8" s="365"/>
      <c r="D8" s="368">
        <v>8200</v>
      </c>
    </row>
    <row r="9" spans="1:4" ht="15.75" thickBot="1">
      <c r="A9" s="46"/>
      <c r="B9" s="369" t="s">
        <v>14902</v>
      </c>
      <c r="C9" s="370"/>
      <c r="D9" s="371">
        <v>8140</v>
      </c>
    </row>
    <row r="10" spans="1:4" ht="33.75">
      <c r="A10" s="214" t="s">
        <v>14883</v>
      </c>
      <c r="B10" s="217" t="s">
        <v>15002</v>
      </c>
      <c r="C10" s="215" t="s">
        <v>14886</v>
      </c>
      <c r="D10" s="216">
        <f>ROUND(AVERAGE(D11:D13),2)</f>
        <v>7063.33</v>
      </c>
    </row>
    <row r="11" spans="1:4" ht="15">
      <c r="A11" s="218"/>
      <c r="B11" s="364" t="s">
        <v>14896</v>
      </c>
      <c r="C11" s="365"/>
      <c r="D11" s="366">
        <v>7000</v>
      </c>
    </row>
    <row r="12" spans="1:4" ht="15">
      <c r="A12" s="218"/>
      <c r="B12" s="367" t="s">
        <v>14901</v>
      </c>
      <c r="C12" s="365"/>
      <c r="D12" s="368">
        <v>7100</v>
      </c>
    </row>
    <row r="13" spans="1:4" ht="15.75" thickBot="1">
      <c r="A13" s="46"/>
      <c r="B13" s="369" t="s">
        <v>14902</v>
      </c>
      <c r="C13" s="370"/>
      <c r="D13" s="371">
        <v>7090</v>
      </c>
    </row>
    <row r="14" spans="1:4" ht="33.75">
      <c r="A14" s="214" t="s">
        <v>14884</v>
      </c>
      <c r="B14" s="217" t="s">
        <v>15003</v>
      </c>
      <c r="C14" s="215" t="s">
        <v>14886</v>
      </c>
      <c r="D14" s="216">
        <f>ROUND(AVERAGE(D15:D17),2)</f>
        <v>9496.67</v>
      </c>
    </row>
    <row r="15" spans="1:4" ht="15">
      <c r="A15" s="218"/>
      <c r="B15" s="364" t="s">
        <v>14896</v>
      </c>
      <c r="C15" s="365"/>
      <c r="D15" s="366">
        <v>9500</v>
      </c>
    </row>
    <row r="16" spans="1:4" ht="15">
      <c r="A16" s="218"/>
      <c r="B16" s="367" t="s">
        <v>14901</v>
      </c>
      <c r="C16" s="365"/>
      <c r="D16" s="368">
        <v>9500</v>
      </c>
    </row>
    <row r="17" spans="1:4" ht="15.75" thickBot="1">
      <c r="A17" s="46"/>
      <c r="B17" s="369" t="s">
        <v>14902</v>
      </c>
      <c r="C17" s="370"/>
      <c r="D17" s="371">
        <v>9490</v>
      </c>
    </row>
    <row r="18" spans="1:4" ht="33.75">
      <c r="A18" s="214" t="s">
        <v>14885</v>
      </c>
      <c r="B18" s="217" t="s">
        <v>15004</v>
      </c>
      <c r="C18" s="215" t="s">
        <v>14886</v>
      </c>
      <c r="D18" s="216">
        <f>ROUND(AVERAGE(D19:D21),2)</f>
        <v>8233.33</v>
      </c>
    </row>
    <row r="19" spans="1:4" ht="15">
      <c r="A19" s="218"/>
      <c r="B19" s="364" t="s">
        <v>14896</v>
      </c>
      <c r="C19" s="365"/>
      <c r="D19" s="366">
        <v>8320</v>
      </c>
    </row>
    <row r="20" spans="1:4" ht="15">
      <c r="A20" s="218"/>
      <c r="B20" s="367" t="s">
        <v>14901</v>
      </c>
      <c r="C20" s="365"/>
      <c r="D20" s="368">
        <v>8250</v>
      </c>
    </row>
    <row r="21" spans="1:4" ht="15.75" thickBot="1">
      <c r="A21" s="46"/>
      <c r="B21" s="369" t="s">
        <v>14902</v>
      </c>
      <c r="C21" s="370"/>
      <c r="D21" s="371">
        <v>8130</v>
      </c>
    </row>
    <row r="22" spans="1:4" ht="33.75">
      <c r="A22" s="214" t="s">
        <v>14887</v>
      </c>
      <c r="B22" s="217" t="s">
        <v>15005</v>
      </c>
      <c r="C22" s="215" t="s">
        <v>14886</v>
      </c>
      <c r="D22" s="216">
        <f>ROUND(AVERAGE(D23:D25),2)</f>
        <v>7333.33</v>
      </c>
    </row>
    <row r="23" spans="1:4" ht="15">
      <c r="A23" s="218"/>
      <c r="B23" s="364" t="s">
        <v>14896</v>
      </c>
      <c r="C23" s="365"/>
      <c r="D23" s="366">
        <v>7350</v>
      </c>
    </row>
    <row r="24" spans="1:4" ht="15">
      <c r="A24" s="218"/>
      <c r="B24" s="367" t="s">
        <v>14901</v>
      </c>
      <c r="C24" s="365"/>
      <c r="D24" s="368">
        <v>7380</v>
      </c>
    </row>
    <row r="25" spans="1:4" ht="15.75" thickBot="1">
      <c r="A25" s="46"/>
      <c r="B25" s="369" t="s">
        <v>14902</v>
      </c>
      <c r="C25" s="370"/>
      <c r="D25" s="371">
        <v>7270</v>
      </c>
    </row>
    <row r="26" spans="1:4" ht="33.75">
      <c r="A26" s="214" t="s">
        <v>14888</v>
      </c>
      <c r="B26" s="217" t="s">
        <v>15006</v>
      </c>
      <c r="C26" s="215" t="s">
        <v>14886</v>
      </c>
      <c r="D26" s="216">
        <f>ROUND(AVERAGE(D27:D29),2)</f>
        <v>9560</v>
      </c>
    </row>
    <row r="27" spans="1:4" ht="15">
      <c r="A27" s="218"/>
      <c r="B27" s="364" t="s">
        <v>14896</v>
      </c>
      <c r="C27" s="365"/>
      <c r="D27" s="366">
        <v>9590</v>
      </c>
    </row>
    <row r="28" spans="1:4" ht="15">
      <c r="A28" s="218"/>
      <c r="B28" s="367" t="s">
        <v>14901</v>
      </c>
      <c r="C28" s="365"/>
      <c r="D28" s="368">
        <v>9600</v>
      </c>
    </row>
    <row r="29" spans="1:4" ht="15.75" thickBot="1">
      <c r="A29" s="46"/>
      <c r="B29" s="369" t="s">
        <v>14902</v>
      </c>
      <c r="C29" s="370"/>
      <c r="D29" s="371">
        <v>9490</v>
      </c>
    </row>
    <row r="30" spans="1:4" ht="33.75">
      <c r="A30" s="214" t="s">
        <v>14897</v>
      </c>
      <c r="B30" s="217" t="s">
        <v>15007</v>
      </c>
      <c r="C30" s="215" t="s">
        <v>14886</v>
      </c>
      <c r="D30" s="216">
        <f>ROUND(AVERAGE(D31:D33),2)</f>
        <v>7101.67</v>
      </c>
    </row>
    <row r="31" spans="1:4" ht="15">
      <c r="A31" s="218"/>
      <c r="B31" s="364" t="s">
        <v>14896</v>
      </c>
      <c r="C31" s="365"/>
      <c r="D31" s="366">
        <v>7125</v>
      </c>
    </row>
    <row r="32" spans="1:4" ht="15">
      <c r="A32" s="218"/>
      <c r="B32" s="367" t="s">
        <v>14901</v>
      </c>
      <c r="C32" s="365"/>
      <c r="D32" s="368">
        <v>7090</v>
      </c>
    </row>
    <row r="33" spans="1:4" ht="15.75" thickBot="1">
      <c r="A33" s="46"/>
      <c r="B33" s="369" t="s">
        <v>14902</v>
      </c>
      <c r="C33" s="370"/>
      <c r="D33" s="371">
        <v>7090</v>
      </c>
    </row>
    <row r="34" spans="1:4" ht="33.75">
      <c r="A34" s="214" t="s">
        <v>14898</v>
      </c>
      <c r="B34" s="217" t="s">
        <v>15008</v>
      </c>
      <c r="C34" s="215" t="s">
        <v>14886</v>
      </c>
      <c r="D34" s="216">
        <f>ROUND(AVERAGE(D35:D37),2)</f>
        <v>43810.9</v>
      </c>
    </row>
    <row r="35" spans="1:4" ht="15">
      <c r="A35" s="218"/>
      <c r="B35" s="364" t="s">
        <v>14896</v>
      </c>
      <c r="C35" s="365"/>
      <c r="D35" s="366">
        <v>43000</v>
      </c>
    </row>
    <row r="36" spans="1:4" ht="15">
      <c r="A36" s="218"/>
      <c r="B36" s="367" t="s">
        <v>14901</v>
      </c>
      <c r="C36" s="365"/>
      <c r="D36" s="368">
        <v>46000</v>
      </c>
    </row>
    <row r="37" spans="1:4" ht="15.75" thickBot="1">
      <c r="A37" s="46"/>
      <c r="B37" s="369" t="s">
        <v>14902</v>
      </c>
      <c r="C37" s="370"/>
      <c r="D37" s="371">
        <v>42432.7</v>
      </c>
    </row>
    <row r="38" spans="1:4" ht="33.75">
      <c r="A38" s="214" t="s">
        <v>14899</v>
      </c>
      <c r="B38" s="217" t="s">
        <v>15009</v>
      </c>
      <c r="C38" s="215" t="s">
        <v>14886</v>
      </c>
      <c r="D38" s="216">
        <f>ROUND(AVERAGE(D39:D41),2)</f>
        <v>46466.67</v>
      </c>
    </row>
    <row r="39" spans="1:4" ht="15">
      <c r="A39" s="218"/>
      <c r="B39" s="364" t="s">
        <v>14896</v>
      </c>
      <c r="C39" s="365"/>
      <c r="D39" s="366">
        <v>46350</v>
      </c>
    </row>
    <row r="40" spans="1:4" ht="15">
      <c r="A40" s="218"/>
      <c r="B40" s="367" t="s">
        <v>14901</v>
      </c>
      <c r="C40" s="365"/>
      <c r="D40" s="368">
        <v>47500</v>
      </c>
    </row>
    <row r="41" spans="1:4" ht="15.75" thickBot="1">
      <c r="A41" s="46"/>
      <c r="B41" s="369" t="s">
        <v>14902</v>
      </c>
      <c r="C41" s="370"/>
      <c r="D41" s="371">
        <v>45550</v>
      </c>
    </row>
    <row r="42" spans="1:4" ht="22.5">
      <c r="A42" s="375" t="s">
        <v>14900</v>
      </c>
      <c r="B42" s="217" t="s">
        <v>14918</v>
      </c>
      <c r="C42" s="215" t="s">
        <v>14886</v>
      </c>
      <c r="D42" s="216">
        <f>ROUND(AVERAGE(D43:D45),2)</f>
        <v>240</v>
      </c>
    </row>
    <row r="43" spans="1:4" ht="15">
      <c r="A43" s="218"/>
      <c r="B43" s="364" t="s">
        <v>14896</v>
      </c>
      <c r="C43" s="365"/>
      <c r="D43" s="366">
        <v>240</v>
      </c>
    </row>
    <row r="44" spans="1:4" ht="15">
      <c r="A44" s="218"/>
      <c r="B44" s="367" t="s">
        <v>14901</v>
      </c>
      <c r="C44" s="365"/>
      <c r="D44" s="368">
        <v>240</v>
      </c>
    </row>
    <row r="45" spans="1:4" ht="15.75" thickBot="1">
      <c r="A45" s="46"/>
      <c r="B45" s="369" t="s">
        <v>14902</v>
      </c>
      <c r="C45" s="370"/>
      <c r="D45" s="371">
        <v>240</v>
      </c>
    </row>
    <row r="46" spans="1:4" ht="22.5">
      <c r="A46" s="214" t="s">
        <v>14911</v>
      </c>
      <c r="B46" s="217" t="s">
        <v>14919</v>
      </c>
      <c r="C46" s="215" t="s">
        <v>14886</v>
      </c>
      <c r="D46" s="216">
        <f>ROUND(AVERAGE(D47:D49),2)</f>
        <v>155</v>
      </c>
    </row>
    <row r="47" spans="1:4" ht="15">
      <c r="A47" s="218"/>
      <c r="B47" s="364" t="s">
        <v>14896</v>
      </c>
      <c r="C47" s="365"/>
      <c r="D47" s="366">
        <v>150</v>
      </c>
    </row>
    <row r="48" spans="1:4" ht="15">
      <c r="A48" s="218"/>
      <c r="B48" s="367" t="s">
        <v>14901</v>
      </c>
      <c r="C48" s="365"/>
      <c r="D48" s="368">
        <v>160</v>
      </c>
    </row>
    <row r="49" spans="1:4" ht="15.75" thickBot="1">
      <c r="A49" s="46"/>
      <c r="B49" s="369" t="s">
        <v>14902</v>
      </c>
      <c r="C49" s="370"/>
      <c r="D49" s="371">
        <v>155</v>
      </c>
    </row>
    <row r="50" spans="1:4" ht="22.5">
      <c r="A50" s="214" t="s">
        <v>14912</v>
      </c>
      <c r="B50" s="217" t="s">
        <v>14920</v>
      </c>
      <c r="C50" s="215" t="s">
        <v>14886</v>
      </c>
      <c r="D50" s="216">
        <f>ROUND(AVERAGE(D51:D53),2)</f>
        <v>211.67</v>
      </c>
    </row>
    <row r="51" spans="1:4" ht="15">
      <c r="A51" s="218"/>
      <c r="B51" s="364" t="s">
        <v>14896</v>
      </c>
      <c r="C51" s="365"/>
      <c r="D51" s="366">
        <v>210</v>
      </c>
    </row>
    <row r="52" spans="1:4" ht="15">
      <c r="A52" s="218"/>
      <c r="B52" s="367" t="s">
        <v>14901</v>
      </c>
      <c r="C52" s="365"/>
      <c r="D52" s="368">
        <v>215</v>
      </c>
    </row>
    <row r="53" spans="1:4" ht="15.75" thickBot="1">
      <c r="A53" s="46"/>
      <c r="B53" s="369" t="s">
        <v>14902</v>
      </c>
      <c r="C53" s="370"/>
      <c r="D53" s="371">
        <v>210</v>
      </c>
    </row>
    <row r="54" spans="1:4" ht="22.5">
      <c r="A54" s="214" t="s">
        <v>14913</v>
      </c>
      <c r="B54" s="217" t="s">
        <v>14919</v>
      </c>
      <c r="C54" s="215" t="s">
        <v>14886</v>
      </c>
      <c r="D54" s="216">
        <f>ROUND(AVERAGE(D55:D57),2)</f>
        <v>167.33</v>
      </c>
    </row>
    <row r="55" spans="1:4" ht="15">
      <c r="A55" s="218"/>
      <c r="B55" s="364" t="s">
        <v>14896</v>
      </c>
      <c r="C55" s="365"/>
      <c r="D55" s="366">
        <v>166</v>
      </c>
    </row>
    <row r="56" spans="1:4" ht="15">
      <c r="A56" s="218"/>
      <c r="B56" s="367" t="s">
        <v>14901</v>
      </c>
      <c r="C56" s="365"/>
      <c r="D56" s="368">
        <v>168</v>
      </c>
    </row>
    <row r="57" spans="1:4" ht="15.75" thickBot="1">
      <c r="A57" s="46"/>
      <c r="B57" s="369" t="s">
        <v>14902</v>
      </c>
      <c r="C57" s="370"/>
      <c r="D57" s="371">
        <v>168</v>
      </c>
    </row>
    <row r="58" spans="1:4" ht="22.5">
      <c r="A58" s="214" t="s">
        <v>14914</v>
      </c>
      <c r="B58" s="217" t="s">
        <v>14921</v>
      </c>
      <c r="C58" s="215" t="s">
        <v>14886</v>
      </c>
      <c r="D58" s="216">
        <f>ROUND(AVERAGE(D59:D61),2)</f>
        <v>340.67</v>
      </c>
    </row>
    <row r="59" spans="1:4" ht="15">
      <c r="A59" s="218"/>
      <c r="B59" s="364" t="s">
        <v>14896</v>
      </c>
      <c r="C59" s="365"/>
      <c r="D59" s="366">
        <v>340</v>
      </c>
    </row>
    <row r="60" spans="1:4" ht="15">
      <c r="A60" s="218"/>
      <c r="B60" s="367" t="s">
        <v>14901</v>
      </c>
      <c r="C60" s="365"/>
      <c r="D60" s="368">
        <v>340</v>
      </c>
    </row>
    <row r="61" spans="1:4" ht="15.75" thickBot="1">
      <c r="A61" s="46"/>
      <c r="B61" s="369" t="s">
        <v>14902</v>
      </c>
      <c r="C61" s="370"/>
      <c r="D61" s="371">
        <v>342</v>
      </c>
    </row>
    <row r="62" spans="1:4" ht="22.5">
      <c r="A62" s="214" t="s">
        <v>14915</v>
      </c>
      <c r="B62" s="217" t="s">
        <v>14922</v>
      </c>
      <c r="C62" s="215" t="s">
        <v>14886</v>
      </c>
      <c r="D62" s="216">
        <f>ROUND(AVERAGE(D63:D65),2)</f>
        <v>315.33</v>
      </c>
    </row>
    <row r="63" spans="1:4" ht="15">
      <c r="A63" s="218"/>
      <c r="B63" s="364" t="s">
        <v>14896</v>
      </c>
      <c r="C63" s="365"/>
      <c r="D63" s="366">
        <v>320</v>
      </c>
    </row>
    <row r="64" spans="1:4" ht="15">
      <c r="A64" s="218"/>
      <c r="B64" s="367" t="s">
        <v>14901</v>
      </c>
      <c r="C64" s="365"/>
      <c r="D64" s="368">
        <v>300</v>
      </c>
    </row>
    <row r="65" spans="1:4" ht="15.75" thickBot="1">
      <c r="A65" s="46"/>
      <c r="B65" s="369" t="s">
        <v>14902</v>
      </c>
      <c r="C65" s="370"/>
      <c r="D65" s="371">
        <v>326</v>
      </c>
    </row>
    <row r="66" spans="1:4" ht="22.5">
      <c r="A66" s="214" t="s">
        <v>14916</v>
      </c>
      <c r="B66" s="217" t="s">
        <v>14923</v>
      </c>
      <c r="C66" s="215" t="s">
        <v>14886</v>
      </c>
      <c r="D66" s="216">
        <f>ROUND(AVERAGE(D67:D69),2)</f>
        <v>86</v>
      </c>
    </row>
    <row r="67" spans="1:4" ht="15">
      <c r="A67" s="218"/>
      <c r="B67" s="364" t="s">
        <v>14896</v>
      </c>
      <c r="C67" s="365"/>
      <c r="D67" s="366">
        <v>87</v>
      </c>
    </row>
    <row r="68" spans="1:4" ht="15">
      <c r="A68" s="218"/>
      <c r="B68" s="367" t="s">
        <v>14901</v>
      </c>
      <c r="C68" s="365"/>
      <c r="D68" s="368">
        <v>82</v>
      </c>
    </row>
    <row r="69" spans="1:4" ht="15.75" thickBot="1">
      <c r="A69" s="46"/>
      <c r="B69" s="369" t="s">
        <v>14902</v>
      </c>
      <c r="C69" s="370"/>
      <c r="D69" s="371">
        <v>89</v>
      </c>
    </row>
    <row r="70" spans="1:4" ht="22.5">
      <c r="A70" s="214" t="s">
        <v>14917</v>
      </c>
      <c r="B70" s="217" t="s">
        <v>14924</v>
      </c>
      <c r="C70" s="215" t="s">
        <v>14886</v>
      </c>
      <c r="D70" s="216">
        <f>ROUND(AVERAGE(D71:D73),2)</f>
        <v>123.67</v>
      </c>
    </row>
    <row r="71" spans="1:4" ht="15">
      <c r="A71" s="218"/>
      <c r="B71" s="364" t="s">
        <v>14896</v>
      </c>
      <c r="C71" s="365"/>
      <c r="D71" s="366">
        <v>126</v>
      </c>
    </row>
    <row r="72" spans="1:4" ht="15">
      <c r="A72" s="218"/>
      <c r="B72" s="367" t="s">
        <v>14901</v>
      </c>
      <c r="C72" s="365"/>
      <c r="D72" s="368">
        <v>120</v>
      </c>
    </row>
    <row r="73" spans="1:4" ht="15.75" thickBot="1">
      <c r="A73" s="46"/>
      <c r="B73" s="369" t="s">
        <v>14902</v>
      </c>
      <c r="C73" s="370"/>
      <c r="D73" s="371">
        <v>125</v>
      </c>
    </row>
  </sheetData>
  <mergeCells count="1">
    <mergeCell ref="B3:D3"/>
  </mergeCells>
  <pageMargins left="0.9453125" right="0.511811024" top="1.34375" bottom="0.78740157499999996" header="0.31496062000000002" footer="0.31496062000000002"/>
  <pageSetup paperSize="9" scale="75" orientation="portrait" horizontalDpi="4294967294" verticalDpi="4294967294" r:id="rId1"/>
  <headerFooter>
    <oddHeader>&amp;C&amp;G</oddHeader>
    <oddFooter>&amp;L&amp;"Verdana,Negrito"&amp;9Coordenadoria Geral de Administração CGA | GTE&amp;"Verdana,Normal"
Av. Dr. Enéas de Carvalho Aguiar, 188 - 3º andar | CEP 05403-000 | São Paulo, SP | Fone: (11) 3066-8000 &amp;R&amp;"Verdana,Normal"&amp;9Página &amp;P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73"/>
  <sheetViews>
    <sheetView topLeftCell="A2124" workbookViewId="0">
      <selection activeCell="B1186" sqref="B1186"/>
    </sheetView>
  </sheetViews>
  <sheetFormatPr defaultRowHeight="15"/>
  <cols>
    <col min="1" max="1" width="16.85546875" style="36" customWidth="1"/>
    <col min="2" max="2" width="75.5703125" style="36" customWidth="1"/>
    <col min="3" max="3" width="9.140625" style="36" customWidth="1"/>
    <col min="4" max="4" width="13.42578125" style="36" customWidth="1"/>
    <col min="5" max="16384" width="9.140625" style="36"/>
  </cols>
  <sheetData>
    <row r="1" spans="1:4" ht="6.75" customHeight="1">
      <c r="B1" s="1"/>
      <c r="D1" s="343"/>
    </row>
    <row r="2" spans="1:4" ht="18" customHeight="1">
      <c r="B2" s="27" t="s">
        <v>7007</v>
      </c>
      <c r="C2" s="28"/>
      <c r="D2" s="344"/>
    </row>
    <row r="3" spans="1:4">
      <c r="B3" s="29" t="s">
        <v>7520</v>
      </c>
      <c r="C3" s="28"/>
      <c r="D3" s="344"/>
    </row>
    <row r="4" spans="1:4">
      <c r="A4" s="10"/>
      <c r="B4" s="11"/>
      <c r="C4" s="10"/>
      <c r="D4" s="38" t="s">
        <v>14606</v>
      </c>
    </row>
    <row r="5" spans="1:4">
      <c r="A5" s="10"/>
      <c r="B5" s="20"/>
      <c r="C5" s="10"/>
      <c r="D5" s="39" t="s">
        <v>14607</v>
      </c>
    </row>
    <row r="6" spans="1:4" ht="8.25" customHeight="1">
      <c r="A6" s="10"/>
      <c r="B6" s="20"/>
      <c r="C6" s="40"/>
      <c r="D6" s="41"/>
    </row>
    <row r="7" spans="1:4" s="31" customFormat="1" ht="30" customHeight="1">
      <c r="A7" s="42" t="s">
        <v>7010</v>
      </c>
      <c r="B7" s="24" t="s">
        <v>7521</v>
      </c>
      <c r="C7" s="24" t="s">
        <v>7522</v>
      </c>
      <c r="D7" s="43" t="s">
        <v>7523</v>
      </c>
    </row>
    <row r="8" spans="1:4">
      <c r="A8" s="269" t="s">
        <v>7524</v>
      </c>
      <c r="B8" s="269" t="s">
        <v>7525</v>
      </c>
      <c r="C8" s="270" t="s">
        <v>4</v>
      </c>
      <c r="D8" s="37">
        <v>1.48</v>
      </c>
    </row>
    <row r="9" spans="1:4">
      <c r="A9" s="269" t="s">
        <v>7526</v>
      </c>
      <c r="B9" s="269" t="s">
        <v>7527</v>
      </c>
      <c r="C9" s="270" t="s">
        <v>4</v>
      </c>
      <c r="D9" s="37">
        <v>5.08</v>
      </c>
    </row>
    <row r="10" spans="1:4" ht="25.5">
      <c r="A10" s="269" t="s">
        <v>7528</v>
      </c>
      <c r="B10" s="269" t="s">
        <v>1225</v>
      </c>
      <c r="C10" s="270" t="s">
        <v>21</v>
      </c>
      <c r="D10" s="37">
        <v>14145.33</v>
      </c>
    </row>
    <row r="11" spans="1:4" ht="25.5">
      <c r="A11" s="269" t="s">
        <v>7529</v>
      </c>
      <c r="B11" s="269" t="s">
        <v>945</v>
      </c>
      <c r="C11" s="270" t="s">
        <v>21</v>
      </c>
      <c r="D11" s="37">
        <v>6106.65</v>
      </c>
    </row>
    <row r="12" spans="1:4" ht="25.5">
      <c r="A12" s="269" t="s">
        <v>7530</v>
      </c>
      <c r="B12" s="269" t="s">
        <v>7531</v>
      </c>
      <c r="C12" s="270" t="s">
        <v>948</v>
      </c>
      <c r="D12" s="37">
        <v>559.01</v>
      </c>
    </row>
    <row r="13" spans="1:4">
      <c r="A13" s="269" t="s">
        <v>7532</v>
      </c>
      <c r="B13" s="269" t="s">
        <v>7533</v>
      </c>
      <c r="C13" s="270" t="s">
        <v>4</v>
      </c>
      <c r="D13" s="37">
        <v>346.03</v>
      </c>
    </row>
    <row r="14" spans="1:4">
      <c r="A14" s="269" t="s">
        <v>7534</v>
      </c>
      <c r="B14" s="269" t="s">
        <v>7535</v>
      </c>
      <c r="C14" s="270" t="s">
        <v>7027</v>
      </c>
      <c r="D14" s="37">
        <v>33.53</v>
      </c>
    </row>
    <row r="15" spans="1:4">
      <c r="A15" s="269" t="s">
        <v>7536</v>
      </c>
      <c r="B15" s="269" t="s">
        <v>7026</v>
      </c>
      <c r="C15" s="270" t="s">
        <v>7027</v>
      </c>
      <c r="D15" s="37">
        <v>66.209999999999994</v>
      </c>
    </row>
    <row r="16" spans="1:4">
      <c r="A16" s="269" t="s">
        <v>7537</v>
      </c>
      <c r="B16" s="269" t="s">
        <v>7028</v>
      </c>
      <c r="C16" s="270" t="s">
        <v>7027</v>
      </c>
      <c r="D16" s="37">
        <v>44.23</v>
      </c>
    </row>
    <row r="17" spans="1:4">
      <c r="A17" s="269" t="s">
        <v>7538</v>
      </c>
      <c r="B17" s="269" t="s">
        <v>7029</v>
      </c>
      <c r="C17" s="270" t="s">
        <v>7027</v>
      </c>
      <c r="D17" s="37">
        <v>81.36</v>
      </c>
    </row>
    <row r="18" spans="1:4">
      <c r="A18" s="269" t="s">
        <v>7539</v>
      </c>
      <c r="B18" s="269" t="s">
        <v>7030</v>
      </c>
      <c r="C18" s="270" t="s">
        <v>7027</v>
      </c>
      <c r="D18" s="37">
        <v>23.33</v>
      </c>
    </row>
    <row r="19" spans="1:4">
      <c r="A19" s="269" t="s">
        <v>7540</v>
      </c>
      <c r="B19" s="269" t="s">
        <v>7031</v>
      </c>
      <c r="C19" s="270" t="s">
        <v>7027</v>
      </c>
      <c r="D19" s="37">
        <v>16.670000000000002</v>
      </c>
    </row>
    <row r="20" spans="1:4">
      <c r="A20" s="269" t="s">
        <v>7541</v>
      </c>
      <c r="B20" s="269" t="s">
        <v>7035</v>
      </c>
      <c r="C20" s="270" t="s">
        <v>72</v>
      </c>
      <c r="D20" s="37">
        <v>31</v>
      </c>
    </row>
    <row r="21" spans="1:4" ht="25.5">
      <c r="A21" s="269" t="s">
        <v>7542</v>
      </c>
      <c r="B21" s="269" t="s">
        <v>7543</v>
      </c>
      <c r="C21" s="270" t="s">
        <v>72</v>
      </c>
      <c r="D21" s="37">
        <v>79.819999999999993</v>
      </c>
    </row>
    <row r="22" spans="1:4" ht="25.5">
      <c r="A22" s="269" t="s">
        <v>7544</v>
      </c>
      <c r="B22" s="269" t="s">
        <v>7545</v>
      </c>
      <c r="C22" s="270" t="s">
        <v>72</v>
      </c>
      <c r="D22" s="37">
        <v>77.930000000000007</v>
      </c>
    </row>
    <row r="23" spans="1:4" ht="25.5">
      <c r="A23" s="269" t="s">
        <v>7546</v>
      </c>
      <c r="B23" s="269" t="s">
        <v>7245</v>
      </c>
      <c r="C23" s="270" t="s">
        <v>7027</v>
      </c>
      <c r="D23" s="37">
        <v>794</v>
      </c>
    </row>
    <row r="24" spans="1:4" ht="25.5">
      <c r="A24" s="269" t="s">
        <v>7547</v>
      </c>
      <c r="B24" s="269" t="s">
        <v>7548</v>
      </c>
      <c r="C24" s="270" t="s">
        <v>72</v>
      </c>
      <c r="D24" s="37">
        <v>83.3</v>
      </c>
    </row>
    <row r="25" spans="1:4">
      <c r="A25" s="269" t="s">
        <v>7549</v>
      </c>
      <c r="B25" s="269" t="s">
        <v>7550</v>
      </c>
      <c r="C25" s="270" t="s">
        <v>72</v>
      </c>
      <c r="D25" s="37">
        <v>84.15</v>
      </c>
    </row>
    <row r="26" spans="1:4">
      <c r="A26" s="269" t="s">
        <v>7551</v>
      </c>
      <c r="B26" s="269" t="s">
        <v>6568</v>
      </c>
      <c r="C26" s="270" t="s">
        <v>266</v>
      </c>
      <c r="D26" s="37">
        <v>55</v>
      </c>
    </row>
    <row r="27" spans="1:4" ht="25.5">
      <c r="A27" s="269" t="s">
        <v>7552</v>
      </c>
      <c r="B27" s="269" t="s">
        <v>7553</v>
      </c>
      <c r="C27" s="270" t="s">
        <v>7554</v>
      </c>
      <c r="D27" s="37">
        <v>14.4</v>
      </c>
    </row>
    <row r="28" spans="1:4" ht="25.5">
      <c r="A28" s="269" t="s">
        <v>7555</v>
      </c>
      <c r="B28" s="269" t="s">
        <v>7556</v>
      </c>
      <c r="C28" s="270" t="s">
        <v>4</v>
      </c>
      <c r="D28" s="37">
        <v>109191.67</v>
      </c>
    </row>
    <row r="29" spans="1:4" ht="25.5">
      <c r="A29" s="269" t="s">
        <v>7557</v>
      </c>
      <c r="B29" s="269" t="s">
        <v>7558</v>
      </c>
      <c r="C29" s="270" t="s">
        <v>186</v>
      </c>
      <c r="D29" s="37">
        <v>2.4</v>
      </c>
    </row>
    <row r="30" spans="1:4" ht="25.5">
      <c r="A30" s="269" t="s">
        <v>7559</v>
      </c>
      <c r="B30" s="269" t="s">
        <v>14306</v>
      </c>
      <c r="C30" s="270" t="s">
        <v>186</v>
      </c>
      <c r="D30" s="37">
        <v>1.58</v>
      </c>
    </row>
    <row r="31" spans="1:4" ht="25.5">
      <c r="A31" s="269" t="s">
        <v>7560</v>
      </c>
      <c r="B31" s="269" t="s">
        <v>7561</v>
      </c>
      <c r="C31" s="270" t="s">
        <v>219</v>
      </c>
      <c r="D31" s="37">
        <v>1334.87</v>
      </c>
    </row>
    <row r="32" spans="1:4">
      <c r="A32" s="269" t="s">
        <v>7562</v>
      </c>
      <c r="B32" s="269" t="s">
        <v>7563</v>
      </c>
      <c r="C32" s="270" t="s">
        <v>186</v>
      </c>
      <c r="D32" s="37">
        <v>56.25</v>
      </c>
    </row>
    <row r="33" spans="1:4" ht="25.5">
      <c r="A33" s="269" t="s">
        <v>7564</v>
      </c>
      <c r="B33" s="269" t="s">
        <v>7565</v>
      </c>
      <c r="C33" s="270" t="s">
        <v>219</v>
      </c>
      <c r="D33" s="37">
        <v>5361.33</v>
      </c>
    </row>
    <row r="34" spans="1:4" ht="25.5">
      <c r="A34" s="269" t="s">
        <v>7566</v>
      </c>
      <c r="B34" s="269" t="s">
        <v>7567</v>
      </c>
      <c r="C34" s="270" t="s">
        <v>219</v>
      </c>
      <c r="D34" s="37">
        <v>9039.33</v>
      </c>
    </row>
    <row r="35" spans="1:4">
      <c r="A35" s="269" t="s">
        <v>7568</v>
      </c>
      <c r="B35" s="269" t="s">
        <v>7569</v>
      </c>
      <c r="C35" s="270" t="s">
        <v>72</v>
      </c>
      <c r="D35" s="37">
        <v>24.4</v>
      </c>
    </row>
    <row r="36" spans="1:4">
      <c r="A36" s="269" t="s">
        <v>7570</v>
      </c>
      <c r="B36" s="269" t="s">
        <v>7571</v>
      </c>
      <c r="C36" s="270" t="s">
        <v>683</v>
      </c>
      <c r="D36" s="37">
        <v>11.26</v>
      </c>
    </row>
    <row r="37" spans="1:4">
      <c r="A37" s="269" t="s">
        <v>7572</v>
      </c>
      <c r="B37" s="269" t="s">
        <v>7573</v>
      </c>
      <c r="C37" s="270" t="s">
        <v>4</v>
      </c>
      <c r="D37" s="37">
        <v>751.2</v>
      </c>
    </row>
    <row r="38" spans="1:4">
      <c r="A38" s="269" t="s">
        <v>7574</v>
      </c>
      <c r="B38" s="269" t="s">
        <v>7575</v>
      </c>
      <c r="C38" s="270" t="s">
        <v>4</v>
      </c>
      <c r="D38" s="37">
        <v>204.14</v>
      </c>
    </row>
    <row r="39" spans="1:4" ht="25.5">
      <c r="A39" s="269" t="s">
        <v>7576</v>
      </c>
      <c r="B39" s="269" t="s">
        <v>44</v>
      </c>
      <c r="C39" s="270" t="s">
        <v>21</v>
      </c>
      <c r="D39" s="37">
        <v>4733.8999999999996</v>
      </c>
    </row>
    <row r="40" spans="1:4" ht="25.5">
      <c r="A40" s="269" t="s">
        <v>7577</v>
      </c>
      <c r="B40" s="269" t="s">
        <v>7578</v>
      </c>
      <c r="C40" s="270" t="s">
        <v>21</v>
      </c>
      <c r="D40" s="37">
        <v>1085.8499999999999</v>
      </c>
    </row>
    <row r="41" spans="1:4">
      <c r="A41" s="269" t="s">
        <v>7579</v>
      </c>
      <c r="B41" s="269" t="s">
        <v>42</v>
      </c>
      <c r="C41" s="270" t="s">
        <v>21</v>
      </c>
      <c r="D41" s="37">
        <v>987</v>
      </c>
    </row>
    <row r="42" spans="1:4" ht="25.5">
      <c r="A42" s="269" t="s">
        <v>7580</v>
      </c>
      <c r="B42" s="269" t="s">
        <v>7581</v>
      </c>
      <c r="C42" s="270" t="s">
        <v>47</v>
      </c>
      <c r="D42" s="37">
        <v>103.31</v>
      </c>
    </row>
    <row r="43" spans="1:4" ht="25.5">
      <c r="A43" s="269" t="s">
        <v>7582</v>
      </c>
      <c r="B43" s="269" t="s">
        <v>7583</v>
      </c>
      <c r="C43" s="270" t="s">
        <v>47</v>
      </c>
      <c r="D43" s="37">
        <v>299.06</v>
      </c>
    </row>
    <row r="44" spans="1:4">
      <c r="A44" s="269" t="s">
        <v>7584</v>
      </c>
      <c r="B44" s="269" t="s">
        <v>7585</v>
      </c>
      <c r="C44" s="270" t="s">
        <v>47</v>
      </c>
      <c r="D44" s="37">
        <v>1048.0899999999999</v>
      </c>
    </row>
    <row r="45" spans="1:4" ht="25.5">
      <c r="A45" s="269" t="s">
        <v>7586</v>
      </c>
      <c r="B45" s="269" t="s">
        <v>7587</v>
      </c>
      <c r="C45" s="270" t="s">
        <v>47</v>
      </c>
      <c r="D45" s="37">
        <v>90.94</v>
      </c>
    </row>
    <row r="46" spans="1:4" ht="25.5">
      <c r="A46" s="269" t="s">
        <v>7588</v>
      </c>
      <c r="B46" s="269" t="s">
        <v>7589</v>
      </c>
      <c r="C46" s="270" t="s">
        <v>47</v>
      </c>
      <c r="D46" s="37">
        <v>109.14</v>
      </c>
    </row>
    <row r="47" spans="1:4" ht="25.5">
      <c r="A47" s="269" t="s">
        <v>7590</v>
      </c>
      <c r="B47" s="269" t="s">
        <v>7591</v>
      </c>
      <c r="C47" s="270" t="s">
        <v>21</v>
      </c>
      <c r="D47" s="37">
        <v>6000</v>
      </c>
    </row>
    <row r="48" spans="1:4" ht="25.5">
      <c r="A48" s="269" t="s">
        <v>7592</v>
      </c>
      <c r="B48" s="269" t="s">
        <v>1139</v>
      </c>
      <c r="C48" s="270" t="s">
        <v>21</v>
      </c>
      <c r="D48" s="37">
        <v>1423.57</v>
      </c>
    </row>
    <row r="49" spans="1:4" ht="25.5">
      <c r="A49" s="269" t="s">
        <v>7593</v>
      </c>
      <c r="B49" s="269" t="s">
        <v>1151</v>
      </c>
      <c r="C49" s="270" t="s">
        <v>21</v>
      </c>
      <c r="D49" s="37">
        <v>1672.42</v>
      </c>
    </row>
    <row r="50" spans="1:4" ht="25.5">
      <c r="A50" s="269" t="s">
        <v>7594</v>
      </c>
      <c r="B50" s="269" t="s">
        <v>1163</v>
      </c>
      <c r="C50" s="270" t="s">
        <v>21</v>
      </c>
      <c r="D50" s="37">
        <v>14411.66</v>
      </c>
    </row>
    <row r="51" spans="1:4" ht="25.5">
      <c r="A51" s="269" t="s">
        <v>7595</v>
      </c>
      <c r="B51" s="269" t="s">
        <v>1193</v>
      </c>
      <c r="C51" s="270" t="s">
        <v>21</v>
      </c>
      <c r="D51" s="37">
        <v>1462.74</v>
      </c>
    </row>
    <row r="52" spans="1:4">
      <c r="A52" s="269" t="s">
        <v>7596</v>
      </c>
      <c r="B52" s="269" t="s">
        <v>1153</v>
      </c>
      <c r="C52" s="270" t="s">
        <v>47</v>
      </c>
      <c r="D52" s="37">
        <v>30.08</v>
      </c>
    </row>
    <row r="53" spans="1:4">
      <c r="A53" s="269" t="s">
        <v>7597</v>
      </c>
      <c r="B53" s="269" t="s">
        <v>1155</v>
      </c>
      <c r="C53" s="270" t="s">
        <v>47</v>
      </c>
      <c r="D53" s="37">
        <v>34.53</v>
      </c>
    </row>
    <row r="54" spans="1:4">
      <c r="A54" s="269" t="s">
        <v>7598</v>
      </c>
      <c r="B54" s="269" t="s">
        <v>1157</v>
      </c>
      <c r="C54" s="270" t="s">
        <v>47</v>
      </c>
      <c r="D54" s="37">
        <v>41.63</v>
      </c>
    </row>
    <row r="55" spans="1:4">
      <c r="A55" s="269" t="s">
        <v>7599</v>
      </c>
      <c r="B55" s="269" t="s">
        <v>7600</v>
      </c>
      <c r="C55" s="270" t="s">
        <v>424</v>
      </c>
      <c r="D55" s="37">
        <v>6.91</v>
      </c>
    </row>
    <row r="56" spans="1:4">
      <c r="A56" s="269" t="s">
        <v>7601</v>
      </c>
      <c r="B56" s="269" t="s">
        <v>7602</v>
      </c>
      <c r="C56" s="270" t="s">
        <v>47</v>
      </c>
      <c r="D56" s="37">
        <v>23.44</v>
      </c>
    </row>
    <row r="57" spans="1:4">
      <c r="A57" s="269" t="s">
        <v>7603</v>
      </c>
      <c r="B57" s="269" t="s">
        <v>7604</v>
      </c>
      <c r="C57" s="270" t="s">
        <v>47</v>
      </c>
      <c r="D57" s="37">
        <v>25.94</v>
      </c>
    </row>
    <row r="58" spans="1:4">
      <c r="A58" s="269" t="s">
        <v>7605</v>
      </c>
      <c r="B58" s="269" t="s">
        <v>7606</v>
      </c>
      <c r="C58" s="270" t="s">
        <v>47</v>
      </c>
      <c r="D58" s="37">
        <v>40.83</v>
      </c>
    </row>
    <row r="59" spans="1:4" ht="25.5">
      <c r="A59" s="269" t="s">
        <v>7607</v>
      </c>
      <c r="B59" s="269" t="s">
        <v>1205</v>
      </c>
      <c r="C59" s="270" t="s">
        <v>21</v>
      </c>
      <c r="D59" s="37">
        <v>21651.82</v>
      </c>
    </row>
    <row r="60" spans="1:4">
      <c r="A60" s="269" t="s">
        <v>7608</v>
      </c>
      <c r="B60" s="269" t="s">
        <v>1211</v>
      </c>
      <c r="C60" s="270" t="s">
        <v>47</v>
      </c>
      <c r="D60" s="37">
        <v>34.86</v>
      </c>
    </row>
    <row r="61" spans="1:4">
      <c r="A61" s="269" t="s">
        <v>7609</v>
      </c>
      <c r="B61" s="269" t="s">
        <v>1217</v>
      </c>
      <c r="C61" s="270" t="s">
        <v>47</v>
      </c>
      <c r="D61" s="37">
        <v>58.81</v>
      </c>
    </row>
    <row r="62" spans="1:4">
      <c r="A62" s="269" t="s">
        <v>7610</v>
      </c>
      <c r="B62" s="269" t="s">
        <v>1209</v>
      </c>
      <c r="C62" s="270" t="s">
        <v>47</v>
      </c>
      <c r="D62" s="37">
        <v>30.74</v>
      </c>
    </row>
    <row r="63" spans="1:4">
      <c r="A63" s="269" t="s">
        <v>7611</v>
      </c>
      <c r="B63" s="269" t="s">
        <v>1141</v>
      </c>
      <c r="C63" s="270" t="s">
        <v>47</v>
      </c>
      <c r="D63" s="37">
        <v>12.03</v>
      </c>
    </row>
    <row r="64" spans="1:4">
      <c r="A64" s="269" t="s">
        <v>7612</v>
      </c>
      <c r="B64" s="269" t="s">
        <v>1143</v>
      </c>
      <c r="C64" s="270" t="s">
        <v>47</v>
      </c>
      <c r="D64" s="37">
        <v>12.89</v>
      </c>
    </row>
    <row r="65" spans="1:4">
      <c r="A65" s="269" t="s">
        <v>7613</v>
      </c>
      <c r="B65" s="269" t="s">
        <v>1145</v>
      </c>
      <c r="C65" s="270" t="s">
        <v>47</v>
      </c>
      <c r="D65" s="37">
        <v>15.05</v>
      </c>
    </row>
    <row r="66" spans="1:4">
      <c r="A66" s="269" t="s">
        <v>7614</v>
      </c>
      <c r="B66" s="269" t="s">
        <v>1147</v>
      </c>
      <c r="C66" s="270" t="s">
        <v>47</v>
      </c>
      <c r="D66" s="37">
        <v>17.28</v>
      </c>
    </row>
    <row r="67" spans="1:4">
      <c r="A67" s="269" t="s">
        <v>7615</v>
      </c>
      <c r="B67" s="269" t="s">
        <v>1207</v>
      </c>
      <c r="C67" s="270" t="s">
        <v>47</v>
      </c>
      <c r="D67" s="37">
        <v>22.63</v>
      </c>
    </row>
    <row r="68" spans="1:4">
      <c r="A68" s="269" t="s">
        <v>7616</v>
      </c>
      <c r="B68" s="269" t="s">
        <v>1213</v>
      </c>
      <c r="C68" s="270" t="s">
        <v>47</v>
      </c>
      <c r="D68" s="37">
        <v>39.630000000000003</v>
      </c>
    </row>
    <row r="69" spans="1:4">
      <c r="A69" s="269" t="s">
        <v>7617</v>
      </c>
      <c r="B69" s="269" t="s">
        <v>1215</v>
      </c>
      <c r="C69" s="270" t="s">
        <v>47</v>
      </c>
      <c r="D69" s="37">
        <v>49.22</v>
      </c>
    </row>
    <row r="70" spans="1:4">
      <c r="A70" s="269" t="s">
        <v>7618</v>
      </c>
      <c r="B70" s="269" t="s">
        <v>1221</v>
      </c>
      <c r="C70" s="270" t="s">
        <v>47</v>
      </c>
      <c r="D70" s="37">
        <v>78.680000000000007</v>
      </c>
    </row>
    <row r="71" spans="1:4">
      <c r="A71" s="269" t="s">
        <v>7619</v>
      </c>
      <c r="B71" s="269" t="s">
        <v>7620</v>
      </c>
      <c r="C71" s="270" t="s">
        <v>47</v>
      </c>
      <c r="D71" s="37">
        <v>57.71</v>
      </c>
    </row>
    <row r="72" spans="1:4">
      <c r="A72" s="269" t="s">
        <v>7621</v>
      </c>
      <c r="B72" s="269" t="s">
        <v>7622</v>
      </c>
      <c r="C72" s="270" t="s">
        <v>47</v>
      </c>
      <c r="D72" s="37">
        <v>62.78</v>
      </c>
    </row>
    <row r="73" spans="1:4">
      <c r="A73" s="269" t="s">
        <v>7623</v>
      </c>
      <c r="B73" s="269" t="s">
        <v>7624</v>
      </c>
      <c r="C73" s="270" t="s">
        <v>47</v>
      </c>
      <c r="D73" s="37">
        <v>77.61</v>
      </c>
    </row>
    <row r="74" spans="1:4">
      <c r="A74" s="269" t="s">
        <v>7625</v>
      </c>
      <c r="B74" s="269" t="s">
        <v>7626</v>
      </c>
      <c r="C74" s="270" t="s">
        <v>47</v>
      </c>
      <c r="D74" s="37">
        <v>130.4</v>
      </c>
    </row>
    <row r="75" spans="1:4">
      <c r="A75" s="269" t="s">
        <v>7627</v>
      </c>
      <c r="B75" s="269" t="s">
        <v>1159</v>
      </c>
      <c r="C75" s="270" t="s">
        <v>47</v>
      </c>
      <c r="D75" s="37">
        <v>62.9</v>
      </c>
    </row>
    <row r="76" spans="1:4">
      <c r="A76" s="269" t="s">
        <v>7628</v>
      </c>
      <c r="B76" s="269" t="s">
        <v>1219</v>
      </c>
      <c r="C76" s="270" t="s">
        <v>47</v>
      </c>
      <c r="D76" s="37">
        <v>68.36</v>
      </c>
    </row>
    <row r="77" spans="1:4" ht="25.5">
      <c r="A77" s="269" t="s">
        <v>7629</v>
      </c>
      <c r="B77" s="269" t="s">
        <v>7162</v>
      </c>
      <c r="C77" s="270" t="s">
        <v>21</v>
      </c>
      <c r="D77" s="37">
        <v>14411.66</v>
      </c>
    </row>
    <row r="78" spans="1:4">
      <c r="A78" s="269" t="s">
        <v>7630</v>
      </c>
      <c r="B78" s="269" t="s">
        <v>7631</v>
      </c>
      <c r="C78" s="270" t="s">
        <v>47</v>
      </c>
      <c r="D78" s="37">
        <v>123.69</v>
      </c>
    </row>
    <row r="79" spans="1:4">
      <c r="A79" s="269" t="s">
        <v>7632</v>
      </c>
      <c r="B79" s="269" t="s">
        <v>7633</v>
      </c>
      <c r="C79" s="270" t="s">
        <v>47</v>
      </c>
      <c r="D79" s="37">
        <v>203.81</v>
      </c>
    </row>
    <row r="80" spans="1:4">
      <c r="A80" s="269" t="s">
        <v>7634</v>
      </c>
      <c r="B80" s="269" t="s">
        <v>7635</v>
      </c>
      <c r="C80" s="270" t="s">
        <v>47</v>
      </c>
      <c r="D80" s="37">
        <v>270.17</v>
      </c>
    </row>
    <row r="81" spans="1:4">
      <c r="A81" s="269" t="s">
        <v>7636</v>
      </c>
      <c r="B81" s="269" t="s">
        <v>7637</v>
      </c>
      <c r="C81" s="270" t="s">
        <v>47</v>
      </c>
      <c r="D81" s="37">
        <v>128.47</v>
      </c>
    </row>
    <row r="82" spans="1:4">
      <c r="A82" s="269" t="s">
        <v>7638</v>
      </c>
      <c r="B82" s="269" t="s">
        <v>7639</v>
      </c>
      <c r="C82" s="270" t="s">
        <v>47</v>
      </c>
      <c r="D82" s="37">
        <v>142.34</v>
      </c>
    </row>
    <row r="83" spans="1:4">
      <c r="A83" s="269" t="s">
        <v>7640</v>
      </c>
      <c r="B83" s="269" t="s">
        <v>7641</v>
      </c>
      <c r="C83" s="270" t="s">
        <v>47</v>
      </c>
      <c r="D83" s="37">
        <v>148.69999999999999</v>
      </c>
    </row>
    <row r="84" spans="1:4">
      <c r="A84" s="269" t="s">
        <v>7642</v>
      </c>
      <c r="B84" s="269" t="s">
        <v>7643</v>
      </c>
      <c r="C84" s="270" t="s">
        <v>47</v>
      </c>
      <c r="D84" s="37">
        <v>162.46</v>
      </c>
    </row>
    <row r="85" spans="1:4">
      <c r="A85" s="269" t="s">
        <v>7644</v>
      </c>
      <c r="B85" s="269" t="s">
        <v>7645</v>
      </c>
      <c r="C85" s="270" t="s">
        <v>47</v>
      </c>
      <c r="D85" s="37">
        <v>181.63</v>
      </c>
    </row>
    <row r="86" spans="1:4">
      <c r="A86" s="269" t="s">
        <v>7646</v>
      </c>
      <c r="B86" s="269" t="s">
        <v>7647</v>
      </c>
      <c r="C86" s="270" t="s">
        <v>47</v>
      </c>
      <c r="D86" s="37">
        <v>433.76</v>
      </c>
    </row>
    <row r="87" spans="1:4">
      <c r="A87" s="269" t="s">
        <v>7648</v>
      </c>
      <c r="B87" s="269" t="s">
        <v>7649</v>
      </c>
      <c r="C87" s="270" t="s">
        <v>47</v>
      </c>
      <c r="D87" s="37">
        <v>804</v>
      </c>
    </row>
    <row r="88" spans="1:4">
      <c r="A88" s="269" t="s">
        <v>7650</v>
      </c>
      <c r="B88" s="269" t="s">
        <v>7651</v>
      </c>
      <c r="C88" s="270" t="s">
        <v>47</v>
      </c>
      <c r="D88" s="37">
        <v>1032.92</v>
      </c>
    </row>
    <row r="89" spans="1:4">
      <c r="A89" s="269" t="s">
        <v>7652</v>
      </c>
      <c r="B89" s="269" t="s">
        <v>7653</v>
      </c>
      <c r="C89" s="270" t="s">
        <v>47</v>
      </c>
      <c r="D89" s="37">
        <v>1186.6500000000001</v>
      </c>
    </row>
    <row r="90" spans="1:4">
      <c r="A90" s="269" t="s">
        <v>7654</v>
      </c>
      <c r="B90" s="269" t="s">
        <v>1227</v>
      </c>
      <c r="C90" s="270" t="s">
        <v>47</v>
      </c>
      <c r="D90" s="37">
        <v>154.63</v>
      </c>
    </row>
    <row r="91" spans="1:4">
      <c r="A91" s="269" t="s">
        <v>7655</v>
      </c>
      <c r="B91" s="269" t="s">
        <v>1229</v>
      </c>
      <c r="C91" s="270" t="s">
        <v>47</v>
      </c>
      <c r="D91" s="37">
        <v>181.84</v>
      </c>
    </row>
    <row r="92" spans="1:4">
      <c r="A92" s="269" t="s">
        <v>7656</v>
      </c>
      <c r="B92" s="269" t="s">
        <v>1231</v>
      </c>
      <c r="C92" s="270" t="s">
        <v>47</v>
      </c>
      <c r="D92" s="37">
        <v>207.44</v>
      </c>
    </row>
    <row r="93" spans="1:4">
      <c r="A93" s="269" t="s">
        <v>7657</v>
      </c>
      <c r="B93" s="269" t="s">
        <v>7658</v>
      </c>
      <c r="C93" s="270" t="s">
        <v>47</v>
      </c>
      <c r="D93" s="37">
        <v>95.79</v>
      </c>
    </row>
    <row r="94" spans="1:4" ht="38.25">
      <c r="A94" s="269" t="s">
        <v>7659</v>
      </c>
      <c r="B94" s="269" t="s">
        <v>7660</v>
      </c>
      <c r="C94" s="270" t="s">
        <v>47</v>
      </c>
      <c r="D94" s="37">
        <v>944.62</v>
      </c>
    </row>
    <row r="95" spans="1:4" ht="25.5">
      <c r="A95" s="269" t="s">
        <v>7661</v>
      </c>
      <c r="B95" s="269" t="s">
        <v>7662</v>
      </c>
      <c r="C95" s="270" t="s">
        <v>47</v>
      </c>
      <c r="D95" s="37">
        <v>692.62</v>
      </c>
    </row>
    <row r="96" spans="1:4">
      <c r="A96" s="269" t="s">
        <v>7663</v>
      </c>
      <c r="B96" s="269" t="s">
        <v>194</v>
      </c>
      <c r="C96" s="270" t="s">
        <v>4</v>
      </c>
      <c r="D96" s="37">
        <v>1320.59</v>
      </c>
    </row>
    <row r="97" spans="1:4" ht="25.5">
      <c r="A97" s="269" t="s">
        <v>7664</v>
      </c>
      <c r="B97" s="269" t="s">
        <v>200</v>
      </c>
      <c r="C97" s="270" t="s">
        <v>72</v>
      </c>
      <c r="D97" s="37">
        <v>1415.43</v>
      </c>
    </row>
    <row r="98" spans="1:4" ht="25.5">
      <c r="A98" s="269" t="s">
        <v>7665</v>
      </c>
      <c r="B98" s="269" t="s">
        <v>7666</v>
      </c>
      <c r="C98" s="270" t="s">
        <v>186</v>
      </c>
      <c r="D98" s="37">
        <v>243.69</v>
      </c>
    </row>
    <row r="99" spans="1:4" ht="25.5">
      <c r="A99" s="269" t="s">
        <v>7667</v>
      </c>
      <c r="B99" s="269" t="s">
        <v>7668</v>
      </c>
      <c r="C99" s="270" t="s">
        <v>47</v>
      </c>
      <c r="D99" s="37">
        <v>609.63</v>
      </c>
    </row>
    <row r="100" spans="1:4">
      <c r="A100" s="269" t="s">
        <v>7669</v>
      </c>
      <c r="B100" s="269" t="s">
        <v>7670</v>
      </c>
      <c r="C100" s="270" t="s">
        <v>186</v>
      </c>
      <c r="D100" s="37">
        <v>270.39</v>
      </c>
    </row>
    <row r="101" spans="1:4" ht="25.5">
      <c r="A101" s="269" t="s">
        <v>7671</v>
      </c>
      <c r="B101" s="269" t="s">
        <v>7672</v>
      </c>
      <c r="C101" s="270" t="s">
        <v>47</v>
      </c>
      <c r="D101" s="37">
        <v>688.62</v>
      </c>
    </row>
    <row r="102" spans="1:4" ht="25.5">
      <c r="A102" s="269" t="s">
        <v>7673</v>
      </c>
      <c r="B102" s="269" t="s">
        <v>7674</v>
      </c>
      <c r="C102" s="270" t="s">
        <v>47</v>
      </c>
      <c r="D102" s="37">
        <v>824.36</v>
      </c>
    </row>
    <row r="103" spans="1:4" ht="25.5">
      <c r="A103" s="269" t="s">
        <v>7675</v>
      </c>
      <c r="B103" s="269" t="s">
        <v>7676</v>
      </c>
      <c r="C103" s="270" t="s">
        <v>47</v>
      </c>
      <c r="D103" s="37">
        <v>984.82</v>
      </c>
    </row>
    <row r="104" spans="1:4" ht="25.5">
      <c r="A104" s="269" t="s">
        <v>7677</v>
      </c>
      <c r="B104" s="269" t="s">
        <v>7678</v>
      </c>
      <c r="C104" s="270" t="s">
        <v>47</v>
      </c>
      <c r="D104" s="37">
        <v>398.59</v>
      </c>
    </row>
    <row r="105" spans="1:4" ht="25.5">
      <c r="A105" s="269" t="s">
        <v>7679</v>
      </c>
      <c r="B105" s="269" t="s">
        <v>7680</v>
      </c>
      <c r="C105" s="270" t="s">
        <v>47</v>
      </c>
      <c r="D105" s="37">
        <v>511.95</v>
      </c>
    </row>
    <row r="106" spans="1:4" ht="25.5">
      <c r="A106" s="269" t="s">
        <v>7681</v>
      </c>
      <c r="B106" s="269" t="s">
        <v>7682</v>
      </c>
      <c r="C106" s="270" t="s">
        <v>47</v>
      </c>
      <c r="D106" s="37">
        <v>333.8</v>
      </c>
    </row>
    <row r="107" spans="1:4" ht="25.5">
      <c r="A107" s="269" t="s">
        <v>7683</v>
      </c>
      <c r="B107" s="269" t="s">
        <v>7684</v>
      </c>
      <c r="C107" s="270" t="s">
        <v>47</v>
      </c>
      <c r="D107" s="37">
        <v>450.7</v>
      </c>
    </row>
    <row r="108" spans="1:4" ht="25.5">
      <c r="A108" s="269" t="s">
        <v>7685</v>
      </c>
      <c r="B108" s="269" t="s">
        <v>7686</v>
      </c>
      <c r="C108" s="270" t="s">
        <v>47</v>
      </c>
      <c r="D108" s="37">
        <v>638.9</v>
      </c>
    </row>
    <row r="109" spans="1:4" ht="25.5">
      <c r="A109" s="269" t="s">
        <v>7687</v>
      </c>
      <c r="B109" s="269" t="s">
        <v>145</v>
      </c>
      <c r="C109" s="270" t="s">
        <v>47</v>
      </c>
      <c r="D109" s="37">
        <v>233.93</v>
      </c>
    </row>
    <row r="110" spans="1:4" ht="25.5">
      <c r="A110" s="269" t="s">
        <v>7688</v>
      </c>
      <c r="B110" s="269" t="s">
        <v>147</v>
      </c>
      <c r="C110" s="270" t="s">
        <v>47</v>
      </c>
      <c r="D110" s="37">
        <v>413.49</v>
      </c>
    </row>
    <row r="111" spans="1:4" ht="25.5">
      <c r="A111" s="269" t="s">
        <v>7689</v>
      </c>
      <c r="B111" s="269" t="s">
        <v>149</v>
      </c>
      <c r="C111" s="270" t="s">
        <v>47</v>
      </c>
      <c r="D111" s="37">
        <v>609.39</v>
      </c>
    </row>
    <row r="112" spans="1:4" ht="25.5">
      <c r="A112" s="269" t="s">
        <v>7690</v>
      </c>
      <c r="B112" s="269" t="s">
        <v>183</v>
      </c>
      <c r="C112" s="270" t="s">
        <v>21</v>
      </c>
      <c r="D112" s="37">
        <v>3072.49</v>
      </c>
    </row>
    <row r="113" spans="1:4" ht="25.5">
      <c r="A113" s="269" t="s">
        <v>7691</v>
      </c>
      <c r="B113" s="269" t="s">
        <v>109</v>
      </c>
      <c r="C113" s="270" t="s">
        <v>21</v>
      </c>
      <c r="D113" s="37">
        <v>7534.54</v>
      </c>
    </row>
    <row r="114" spans="1:4" ht="25.5">
      <c r="A114" s="269" t="s">
        <v>7692</v>
      </c>
      <c r="B114" s="269" t="s">
        <v>7693</v>
      </c>
      <c r="C114" s="270" t="s">
        <v>47</v>
      </c>
      <c r="D114" s="37">
        <v>761.09</v>
      </c>
    </row>
    <row r="115" spans="1:4" ht="25.5">
      <c r="A115" s="269" t="s">
        <v>7694</v>
      </c>
      <c r="B115" s="269" t="s">
        <v>7695</v>
      </c>
      <c r="C115" s="270" t="s">
        <v>47</v>
      </c>
      <c r="D115" s="37">
        <v>853.51</v>
      </c>
    </row>
    <row r="116" spans="1:4" ht="25.5">
      <c r="A116" s="269" t="s">
        <v>7696</v>
      </c>
      <c r="B116" s="269" t="s">
        <v>7697</v>
      </c>
      <c r="C116" s="270" t="s">
        <v>47</v>
      </c>
      <c r="D116" s="37">
        <v>1020.89</v>
      </c>
    </row>
    <row r="117" spans="1:4" ht="25.5">
      <c r="A117" s="269" t="s">
        <v>7698</v>
      </c>
      <c r="B117" s="269" t="s">
        <v>7699</v>
      </c>
      <c r="C117" s="270" t="s">
        <v>47</v>
      </c>
      <c r="D117" s="37">
        <v>377.39</v>
      </c>
    </row>
    <row r="118" spans="1:4" ht="25.5">
      <c r="A118" s="269" t="s">
        <v>7700</v>
      </c>
      <c r="B118" s="269" t="s">
        <v>7701</v>
      </c>
      <c r="C118" s="270" t="s">
        <v>47</v>
      </c>
      <c r="D118" s="37">
        <v>576.16999999999996</v>
      </c>
    </row>
    <row r="119" spans="1:4" ht="25.5">
      <c r="A119" s="269" t="s">
        <v>7702</v>
      </c>
      <c r="B119" s="269" t="s">
        <v>7703</v>
      </c>
      <c r="C119" s="270" t="s">
        <v>47</v>
      </c>
      <c r="D119" s="37">
        <v>2088.62</v>
      </c>
    </row>
    <row r="120" spans="1:4" ht="25.5">
      <c r="A120" s="269" t="s">
        <v>7704</v>
      </c>
      <c r="B120" s="269" t="s">
        <v>151</v>
      </c>
      <c r="C120" s="270" t="s">
        <v>47</v>
      </c>
      <c r="D120" s="37">
        <v>1730.88</v>
      </c>
    </row>
    <row r="121" spans="1:4" ht="25.5">
      <c r="A121" s="269" t="s">
        <v>7705</v>
      </c>
      <c r="B121" s="269" t="s">
        <v>7706</v>
      </c>
      <c r="C121" s="270" t="s">
        <v>47</v>
      </c>
      <c r="D121" s="37">
        <v>1197.06</v>
      </c>
    </row>
    <row r="122" spans="1:4" ht="25.5">
      <c r="A122" s="269" t="s">
        <v>7707</v>
      </c>
      <c r="B122" s="269" t="s">
        <v>155</v>
      </c>
      <c r="C122" s="270" t="s">
        <v>47</v>
      </c>
      <c r="D122" s="37">
        <v>2581.61</v>
      </c>
    </row>
    <row r="123" spans="1:4" ht="25.5">
      <c r="A123" s="269" t="s">
        <v>7708</v>
      </c>
      <c r="B123" s="269" t="s">
        <v>7709</v>
      </c>
      <c r="C123" s="270" t="s">
        <v>47</v>
      </c>
      <c r="D123" s="37">
        <v>367.62</v>
      </c>
    </row>
    <row r="124" spans="1:4">
      <c r="A124" s="269" t="s">
        <v>7710</v>
      </c>
      <c r="B124" s="269" t="s">
        <v>7711</v>
      </c>
      <c r="C124" s="270" t="s">
        <v>72</v>
      </c>
      <c r="D124" s="37">
        <v>1416.85</v>
      </c>
    </row>
    <row r="125" spans="1:4" ht="25.5">
      <c r="A125" s="269" t="s">
        <v>7712</v>
      </c>
      <c r="B125" s="269" t="s">
        <v>7713</v>
      </c>
      <c r="C125" s="270" t="s">
        <v>47</v>
      </c>
      <c r="D125" s="37">
        <v>289.68</v>
      </c>
    </row>
    <row r="126" spans="1:4" ht="25.5">
      <c r="A126" s="269" t="s">
        <v>7714</v>
      </c>
      <c r="B126" s="269" t="s">
        <v>7715</v>
      </c>
      <c r="C126" s="270" t="s">
        <v>47</v>
      </c>
      <c r="D126" s="37">
        <v>675.84</v>
      </c>
    </row>
    <row r="127" spans="1:4" ht="25.5">
      <c r="A127" s="269" t="s">
        <v>7716</v>
      </c>
      <c r="B127" s="269" t="s">
        <v>7717</v>
      </c>
      <c r="C127" s="270" t="s">
        <v>47</v>
      </c>
      <c r="D127" s="37">
        <v>564.9</v>
      </c>
    </row>
    <row r="128" spans="1:4" ht="25.5">
      <c r="A128" s="269" t="s">
        <v>7718</v>
      </c>
      <c r="B128" s="269" t="s">
        <v>137</v>
      </c>
      <c r="C128" s="270" t="s">
        <v>47</v>
      </c>
      <c r="D128" s="37">
        <v>3166.03</v>
      </c>
    </row>
    <row r="129" spans="1:4" ht="25.5">
      <c r="A129" s="269" t="s">
        <v>7719</v>
      </c>
      <c r="B129" s="269" t="s">
        <v>113</v>
      </c>
      <c r="C129" s="270" t="s">
        <v>21</v>
      </c>
      <c r="D129" s="37">
        <v>14763.61</v>
      </c>
    </row>
    <row r="130" spans="1:4" ht="25.5">
      <c r="A130" s="269" t="s">
        <v>7720</v>
      </c>
      <c r="B130" s="269" t="s">
        <v>111</v>
      </c>
      <c r="C130" s="270" t="s">
        <v>21</v>
      </c>
      <c r="D130" s="37">
        <v>10926.9</v>
      </c>
    </row>
    <row r="131" spans="1:4" ht="25.5">
      <c r="A131" s="269" t="s">
        <v>7721</v>
      </c>
      <c r="B131" s="269" t="s">
        <v>7722</v>
      </c>
      <c r="C131" s="270" t="s">
        <v>47</v>
      </c>
      <c r="D131" s="37">
        <v>1427.82</v>
      </c>
    </row>
    <row r="132" spans="1:4" ht="25.5">
      <c r="A132" s="269" t="s">
        <v>7723</v>
      </c>
      <c r="B132" s="269" t="s">
        <v>153</v>
      </c>
      <c r="C132" s="270" t="s">
        <v>47</v>
      </c>
      <c r="D132" s="37">
        <v>1974.53</v>
      </c>
    </row>
    <row r="133" spans="1:4" ht="25.5">
      <c r="A133" s="269" t="s">
        <v>7724</v>
      </c>
      <c r="B133" s="269" t="s">
        <v>7725</v>
      </c>
      <c r="C133" s="270" t="s">
        <v>47</v>
      </c>
      <c r="D133" s="37">
        <v>945.6</v>
      </c>
    </row>
    <row r="134" spans="1:4" ht="38.25">
      <c r="A134" s="269" t="s">
        <v>7726</v>
      </c>
      <c r="B134" s="269" t="s">
        <v>7727</v>
      </c>
      <c r="C134" s="270" t="s">
        <v>4</v>
      </c>
      <c r="D134" s="37">
        <v>5304.75</v>
      </c>
    </row>
    <row r="135" spans="1:4" ht="38.25">
      <c r="A135" s="269" t="s">
        <v>7728</v>
      </c>
      <c r="B135" s="269" t="s">
        <v>7729</v>
      </c>
      <c r="C135" s="270" t="s">
        <v>4</v>
      </c>
      <c r="D135" s="37">
        <v>3661.3</v>
      </c>
    </row>
    <row r="136" spans="1:4" ht="25.5">
      <c r="A136" s="269" t="s">
        <v>7730</v>
      </c>
      <c r="B136" s="269" t="s">
        <v>115</v>
      </c>
      <c r="C136" s="270" t="s">
        <v>47</v>
      </c>
      <c r="D136" s="37">
        <v>363.96</v>
      </c>
    </row>
    <row r="137" spans="1:4" ht="25.5">
      <c r="A137" s="269" t="s">
        <v>7731</v>
      </c>
      <c r="B137" s="269" t="s">
        <v>7732</v>
      </c>
      <c r="C137" s="270" t="s">
        <v>47</v>
      </c>
      <c r="D137" s="37">
        <v>406.59</v>
      </c>
    </row>
    <row r="138" spans="1:4" ht="25.5">
      <c r="A138" s="269" t="s">
        <v>7733</v>
      </c>
      <c r="B138" s="269" t="s">
        <v>7734</v>
      </c>
      <c r="C138" s="270" t="s">
        <v>47</v>
      </c>
      <c r="D138" s="37">
        <v>825.64</v>
      </c>
    </row>
    <row r="139" spans="1:4" ht="25.5">
      <c r="A139" s="269" t="s">
        <v>7735</v>
      </c>
      <c r="B139" s="269" t="s">
        <v>133</v>
      </c>
      <c r="C139" s="270" t="s">
        <v>47</v>
      </c>
      <c r="D139" s="37">
        <v>892.99</v>
      </c>
    </row>
    <row r="140" spans="1:4" ht="25.5">
      <c r="A140" s="269" t="s">
        <v>7736</v>
      </c>
      <c r="B140" s="269" t="s">
        <v>135</v>
      </c>
      <c r="C140" s="270" t="s">
        <v>47</v>
      </c>
      <c r="D140" s="37">
        <v>853.22</v>
      </c>
    </row>
    <row r="141" spans="1:4" ht="25.5">
      <c r="A141" s="269" t="s">
        <v>7737</v>
      </c>
      <c r="B141" s="269" t="s">
        <v>7738</v>
      </c>
      <c r="C141" s="270" t="s">
        <v>47</v>
      </c>
      <c r="D141" s="37">
        <v>334.09</v>
      </c>
    </row>
    <row r="142" spans="1:4" ht="25.5">
      <c r="A142" s="269" t="s">
        <v>7739</v>
      </c>
      <c r="B142" s="269" t="s">
        <v>7740</v>
      </c>
      <c r="C142" s="270" t="s">
        <v>47</v>
      </c>
      <c r="D142" s="37">
        <v>1679.45</v>
      </c>
    </row>
    <row r="143" spans="1:4" ht="25.5">
      <c r="A143" s="269" t="s">
        <v>7741</v>
      </c>
      <c r="B143" s="269" t="s">
        <v>14307</v>
      </c>
      <c r="C143" s="270" t="s">
        <v>4</v>
      </c>
      <c r="D143" s="37">
        <v>280.29000000000002</v>
      </c>
    </row>
    <row r="144" spans="1:4">
      <c r="A144" s="269" t="s">
        <v>7742</v>
      </c>
      <c r="B144" s="269" t="s">
        <v>7743</v>
      </c>
      <c r="C144" s="270" t="s">
        <v>186</v>
      </c>
      <c r="D144" s="37">
        <v>278.63</v>
      </c>
    </row>
    <row r="145" spans="1:4">
      <c r="A145" s="269" t="s">
        <v>7744</v>
      </c>
      <c r="B145" s="269" t="s">
        <v>7745</v>
      </c>
      <c r="C145" s="270" t="s">
        <v>186</v>
      </c>
      <c r="D145" s="37">
        <v>280.51</v>
      </c>
    </row>
    <row r="146" spans="1:4" ht="25.5">
      <c r="A146" s="269" t="s">
        <v>7746</v>
      </c>
      <c r="B146" s="269" t="s">
        <v>7747</v>
      </c>
      <c r="C146" s="270" t="s">
        <v>4</v>
      </c>
      <c r="D146" s="37">
        <v>719.81</v>
      </c>
    </row>
    <row r="147" spans="1:4" ht="25.5">
      <c r="A147" s="269" t="s">
        <v>7748</v>
      </c>
      <c r="B147" s="269" t="s">
        <v>7749</v>
      </c>
      <c r="C147" s="270" t="s">
        <v>4</v>
      </c>
      <c r="D147" s="37">
        <v>4283.88</v>
      </c>
    </row>
    <row r="148" spans="1:4">
      <c r="A148" s="269" t="s">
        <v>7750</v>
      </c>
      <c r="B148" s="269" t="s">
        <v>7751</v>
      </c>
      <c r="C148" s="270" t="s">
        <v>72</v>
      </c>
      <c r="D148" s="37">
        <v>1650.99</v>
      </c>
    </row>
    <row r="149" spans="1:4">
      <c r="A149" s="269" t="s">
        <v>7752</v>
      </c>
      <c r="B149" s="269" t="s">
        <v>7753</v>
      </c>
      <c r="C149" s="270" t="s">
        <v>47</v>
      </c>
      <c r="D149" s="37">
        <v>125.01</v>
      </c>
    </row>
    <row r="150" spans="1:4">
      <c r="A150" s="269" t="s">
        <v>7754</v>
      </c>
      <c r="B150" s="269" t="s">
        <v>7755</v>
      </c>
      <c r="C150" s="270" t="s">
        <v>47</v>
      </c>
      <c r="D150" s="37">
        <v>64.83</v>
      </c>
    </row>
    <row r="151" spans="1:4">
      <c r="A151" s="269" t="s">
        <v>7756</v>
      </c>
      <c r="B151" s="269" t="s">
        <v>7757</v>
      </c>
      <c r="C151" s="270" t="s">
        <v>4</v>
      </c>
      <c r="D151" s="37">
        <v>610.27</v>
      </c>
    </row>
    <row r="152" spans="1:4" ht="25.5">
      <c r="A152" s="269" t="s">
        <v>7758</v>
      </c>
      <c r="B152" s="269" t="s">
        <v>7759</v>
      </c>
      <c r="C152" s="270" t="s">
        <v>4</v>
      </c>
      <c r="D152" s="37">
        <v>216.21</v>
      </c>
    </row>
    <row r="153" spans="1:4" ht="38.25">
      <c r="A153" s="269" t="s">
        <v>7760</v>
      </c>
      <c r="B153" s="269" t="s">
        <v>7761</v>
      </c>
      <c r="C153" s="270" t="s">
        <v>197</v>
      </c>
      <c r="D153" s="37">
        <v>17517</v>
      </c>
    </row>
    <row r="154" spans="1:4" ht="38.25">
      <c r="A154" s="269" t="s">
        <v>7762</v>
      </c>
      <c r="B154" s="269" t="s">
        <v>14308</v>
      </c>
      <c r="C154" s="270" t="s">
        <v>197</v>
      </c>
      <c r="D154" s="37">
        <v>6412.6</v>
      </c>
    </row>
    <row r="155" spans="1:4" ht="25.5">
      <c r="A155" s="269" t="s">
        <v>7763</v>
      </c>
      <c r="B155" s="269" t="s">
        <v>14309</v>
      </c>
      <c r="C155" s="270" t="s">
        <v>197</v>
      </c>
      <c r="D155" s="37">
        <v>4574.2</v>
      </c>
    </row>
    <row r="156" spans="1:4" ht="25.5">
      <c r="A156" s="269" t="s">
        <v>7764</v>
      </c>
      <c r="B156" s="269" t="s">
        <v>7765</v>
      </c>
      <c r="C156" s="270" t="s">
        <v>4</v>
      </c>
      <c r="D156" s="37">
        <v>1058.8900000000001</v>
      </c>
    </row>
    <row r="157" spans="1:4">
      <c r="A157" s="269" t="s">
        <v>7766</v>
      </c>
      <c r="B157" s="269" t="s">
        <v>7767</v>
      </c>
      <c r="C157" s="270" t="s">
        <v>7768</v>
      </c>
      <c r="D157" s="37">
        <v>0.47</v>
      </c>
    </row>
    <row r="158" spans="1:4" ht="25.5">
      <c r="A158" s="269" t="s">
        <v>7769</v>
      </c>
      <c r="B158" s="269" t="s">
        <v>7770</v>
      </c>
      <c r="C158" s="270" t="s">
        <v>219</v>
      </c>
      <c r="D158" s="37">
        <v>15.01</v>
      </c>
    </row>
    <row r="159" spans="1:4" ht="25.5">
      <c r="A159" s="269" t="s">
        <v>7772</v>
      </c>
      <c r="B159" s="269" t="s">
        <v>7773</v>
      </c>
      <c r="C159" s="270" t="s">
        <v>219</v>
      </c>
      <c r="D159" s="37">
        <v>381.54</v>
      </c>
    </row>
    <row r="160" spans="1:4" ht="25.5">
      <c r="A160" s="269" t="s">
        <v>7774</v>
      </c>
      <c r="B160" s="269" t="s">
        <v>7775</v>
      </c>
      <c r="C160" s="270" t="s">
        <v>219</v>
      </c>
      <c r="D160" s="37">
        <v>510.37</v>
      </c>
    </row>
    <row r="161" spans="1:4" ht="25.5">
      <c r="A161" s="269" t="s">
        <v>7776</v>
      </c>
      <c r="B161" s="269" t="s">
        <v>7777</v>
      </c>
      <c r="C161" s="270" t="s">
        <v>219</v>
      </c>
      <c r="D161" s="37">
        <v>721.73</v>
      </c>
    </row>
    <row r="162" spans="1:4" ht="25.5">
      <c r="A162" s="269" t="s">
        <v>7778</v>
      </c>
      <c r="B162" s="269" t="s">
        <v>7779</v>
      </c>
      <c r="C162" s="270" t="s">
        <v>219</v>
      </c>
      <c r="D162" s="37">
        <v>470.92</v>
      </c>
    </row>
    <row r="163" spans="1:4" ht="38.25">
      <c r="A163" s="269" t="s">
        <v>7780</v>
      </c>
      <c r="B163" s="269" t="s">
        <v>7781</v>
      </c>
      <c r="C163" s="270" t="s">
        <v>219</v>
      </c>
      <c r="D163" s="37">
        <v>676</v>
      </c>
    </row>
    <row r="164" spans="1:4" ht="25.5">
      <c r="A164" s="269" t="s">
        <v>7782</v>
      </c>
      <c r="B164" s="269" t="s">
        <v>7783</v>
      </c>
      <c r="C164" s="270" t="s">
        <v>197</v>
      </c>
      <c r="D164" s="37">
        <v>2626.48</v>
      </c>
    </row>
    <row r="165" spans="1:4">
      <c r="A165" s="269" t="s">
        <v>7784</v>
      </c>
      <c r="B165" s="269" t="s">
        <v>7785</v>
      </c>
      <c r="C165" s="270" t="s">
        <v>4</v>
      </c>
      <c r="D165" s="37">
        <v>1.44</v>
      </c>
    </row>
    <row r="166" spans="1:4" ht="25.5">
      <c r="A166" s="269" t="s">
        <v>7786</v>
      </c>
      <c r="B166" s="269" t="s">
        <v>218</v>
      </c>
      <c r="C166" s="270" t="s">
        <v>219</v>
      </c>
      <c r="D166" s="37">
        <v>479.17</v>
      </c>
    </row>
    <row r="167" spans="1:4">
      <c r="A167" s="269" t="s">
        <v>7787</v>
      </c>
      <c r="B167" s="269" t="s">
        <v>7788</v>
      </c>
      <c r="C167" s="270" t="s">
        <v>186</v>
      </c>
      <c r="D167" s="37">
        <v>6.55</v>
      </c>
    </row>
    <row r="168" spans="1:4">
      <c r="A168" s="269" t="s">
        <v>7789</v>
      </c>
      <c r="B168" s="269" t="s">
        <v>7790</v>
      </c>
      <c r="C168" s="270" t="s">
        <v>186</v>
      </c>
      <c r="D168" s="37">
        <v>7.97</v>
      </c>
    </row>
    <row r="169" spans="1:4">
      <c r="A169" s="269" t="s">
        <v>7791</v>
      </c>
      <c r="B169" s="269" t="s">
        <v>7792</v>
      </c>
      <c r="C169" s="270" t="s">
        <v>186</v>
      </c>
      <c r="D169" s="37">
        <v>7.97</v>
      </c>
    </row>
    <row r="170" spans="1:4">
      <c r="A170" s="269" t="s">
        <v>7509</v>
      </c>
      <c r="B170" s="269" t="s">
        <v>7793</v>
      </c>
      <c r="C170" s="270" t="s">
        <v>186</v>
      </c>
      <c r="D170" s="37">
        <v>7.97</v>
      </c>
    </row>
    <row r="171" spans="1:4">
      <c r="A171" s="269" t="s">
        <v>7510</v>
      </c>
      <c r="B171" s="269" t="s">
        <v>7794</v>
      </c>
      <c r="C171" s="270" t="s">
        <v>186</v>
      </c>
      <c r="D171" s="37">
        <v>6.55</v>
      </c>
    </row>
    <row r="172" spans="1:4">
      <c r="A172" s="269" t="s">
        <v>7516</v>
      </c>
      <c r="B172" s="269" t="s">
        <v>7795</v>
      </c>
      <c r="C172" s="270" t="s">
        <v>186</v>
      </c>
      <c r="D172" s="37">
        <v>9.5500000000000007</v>
      </c>
    </row>
    <row r="173" spans="1:4">
      <c r="A173" s="269" t="s">
        <v>7517</v>
      </c>
      <c r="B173" s="269" t="s">
        <v>7796</v>
      </c>
      <c r="C173" s="270" t="s">
        <v>186</v>
      </c>
      <c r="D173" s="37">
        <v>6.55</v>
      </c>
    </row>
    <row r="174" spans="1:4">
      <c r="A174" s="269" t="s">
        <v>7797</v>
      </c>
      <c r="B174" s="269" t="s">
        <v>7798</v>
      </c>
      <c r="C174" s="270" t="s">
        <v>186</v>
      </c>
      <c r="D174" s="37">
        <v>20.98</v>
      </c>
    </row>
    <row r="175" spans="1:4">
      <c r="A175" s="269" t="s">
        <v>7799</v>
      </c>
      <c r="B175" s="269" t="s">
        <v>7800</v>
      </c>
      <c r="C175" s="270" t="s">
        <v>186</v>
      </c>
      <c r="D175" s="37">
        <v>9.76</v>
      </c>
    </row>
    <row r="176" spans="1:4">
      <c r="A176" s="269" t="s">
        <v>7801</v>
      </c>
      <c r="B176" s="269" t="s">
        <v>7802</v>
      </c>
      <c r="C176" s="270" t="s">
        <v>186</v>
      </c>
      <c r="D176" s="37">
        <v>6.55</v>
      </c>
    </row>
    <row r="177" spans="1:4">
      <c r="A177" s="269" t="s">
        <v>7803</v>
      </c>
      <c r="B177" s="269" t="s">
        <v>7804</v>
      </c>
      <c r="C177" s="270" t="s">
        <v>186</v>
      </c>
      <c r="D177" s="37">
        <v>7.97</v>
      </c>
    </row>
    <row r="178" spans="1:4">
      <c r="A178" s="269" t="s">
        <v>7805</v>
      </c>
      <c r="B178" s="269" t="s">
        <v>7806</v>
      </c>
      <c r="C178" s="270" t="s">
        <v>186</v>
      </c>
      <c r="D178" s="37">
        <v>6.55</v>
      </c>
    </row>
    <row r="179" spans="1:4">
      <c r="A179" s="269" t="s">
        <v>7807</v>
      </c>
      <c r="B179" s="269" t="s">
        <v>7808</v>
      </c>
      <c r="C179" s="270" t="s">
        <v>186</v>
      </c>
      <c r="D179" s="37">
        <v>7.97</v>
      </c>
    </row>
    <row r="180" spans="1:4">
      <c r="A180" s="269" t="s">
        <v>7809</v>
      </c>
      <c r="B180" s="269" t="s">
        <v>7810</v>
      </c>
      <c r="C180" s="270" t="s">
        <v>186</v>
      </c>
      <c r="D180" s="37">
        <v>9.5500000000000007</v>
      </c>
    </row>
    <row r="181" spans="1:4">
      <c r="A181" s="269" t="s">
        <v>7811</v>
      </c>
      <c r="B181" s="269" t="s">
        <v>7812</v>
      </c>
      <c r="C181" s="270" t="s">
        <v>186</v>
      </c>
      <c r="D181" s="37">
        <v>7.97</v>
      </c>
    </row>
    <row r="182" spans="1:4">
      <c r="A182" s="269" t="s">
        <v>7813</v>
      </c>
      <c r="B182" s="269" t="s">
        <v>7814</v>
      </c>
      <c r="C182" s="270" t="s">
        <v>186</v>
      </c>
      <c r="D182" s="37">
        <v>12.24</v>
      </c>
    </row>
    <row r="183" spans="1:4">
      <c r="A183" s="269" t="s">
        <v>7511</v>
      </c>
      <c r="B183" s="269" t="s">
        <v>7815</v>
      </c>
      <c r="C183" s="270" t="s">
        <v>186</v>
      </c>
      <c r="D183" s="37">
        <v>7.97</v>
      </c>
    </row>
    <row r="184" spans="1:4">
      <c r="A184" s="269" t="s">
        <v>7816</v>
      </c>
      <c r="B184" s="269" t="s">
        <v>7817</v>
      </c>
      <c r="C184" s="270" t="s">
        <v>186</v>
      </c>
      <c r="D184" s="37">
        <v>8.2100000000000009</v>
      </c>
    </row>
    <row r="185" spans="1:4">
      <c r="A185" s="269" t="s">
        <v>7818</v>
      </c>
      <c r="B185" s="269" t="s">
        <v>7819</v>
      </c>
      <c r="C185" s="270" t="s">
        <v>186</v>
      </c>
      <c r="D185" s="37">
        <v>6.55</v>
      </c>
    </row>
    <row r="186" spans="1:4">
      <c r="A186" s="269" t="s">
        <v>7820</v>
      </c>
      <c r="B186" s="269" t="s">
        <v>7821</v>
      </c>
      <c r="C186" s="270" t="s">
        <v>186</v>
      </c>
      <c r="D186" s="37">
        <v>9.5500000000000007</v>
      </c>
    </row>
    <row r="187" spans="1:4">
      <c r="A187" s="269" t="s">
        <v>7822</v>
      </c>
      <c r="B187" s="269" t="s">
        <v>7823</v>
      </c>
      <c r="C187" s="270" t="s">
        <v>186</v>
      </c>
      <c r="D187" s="37">
        <v>12.46</v>
      </c>
    </row>
    <row r="188" spans="1:4">
      <c r="A188" s="269" t="s">
        <v>7824</v>
      </c>
      <c r="B188" s="269" t="s">
        <v>7825</v>
      </c>
      <c r="C188" s="270" t="s">
        <v>186</v>
      </c>
      <c r="D188" s="37">
        <v>10.47</v>
      </c>
    </row>
    <row r="189" spans="1:4">
      <c r="A189" s="269" t="s">
        <v>7826</v>
      </c>
      <c r="B189" s="269" t="s">
        <v>7827</v>
      </c>
      <c r="C189" s="270" t="s">
        <v>186</v>
      </c>
      <c r="D189" s="37">
        <v>6.55</v>
      </c>
    </row>
    <row r="190" spans="1:4">
      <c r="A190" s="269" t="s">
        <v>7512</v>
      </c>
      <c r="B190" s="269" t="s">
        <v>7828</v>
      </c>
      <c r="C190" s="270" t="s">
        <v>186</v>
      </c>
      <c r="D190" s="37">
        <v>6.55</v>
      </c>
    </row>
    <row r="191" spans="1:4">
      <c r="A191" s="269" t="s">
        <v>7829</v>
      </c>
      <c r="B191" s="269" t="s">
        <v>7830</v>
      </c>
      <c r="C191" s="270" t="s">
        <v>186</v>
      </c>
      <c r="D191" s="37">
        <v>10.27</v>
      </c>
    </row>
    <row r="192" spans="1:4">
      <c r="A192" s="269" t="s">
        <v>7831</v>
      </c>
      <c r="B192" s="269" t="s">
        <v>7832</v>
      </c>
      <c r="C192" s="270" t="s">
        <v>186</v>
      </c>
      <c r="D192" s="37">
        <v>6.55</v>
      </c>
    </row>
    <row r="193" spans="1:4">
      <c r="A193" s="269" t="s">
        <v>7833</v>
      </c>
      <c r="B193" s="269" t="s">
        <v>7834</v>
      </c>
      <c r="C193" s="270" t="s">
        <v>186</v>
      </c>
      <c r="D193" s="37">
        <v>13.87</v>
      </c>
    </row>
    <row r="194" spans="1:4">
      <c r="A194" s="269" t="s">
        <v>7506</v>
      </c>
      <c r="B194" s="269" t="s">
        <v>7835</v>
      </c>
      <c r="C194" s="270" t="s">
        <v>186</v>
      </c>
      <c r="D194" s="37">
        <v>9.5500000000000007</v>
      </c>
    </row>
    <row r="195" spans="1:4">
      <c r="A195" s="269" t="s">
        <v>7836</v>
      </c>
      <c r="B195" s="269" t="s">
        <v>7837</v>
      </c>
      <c r="C195" s="270" t="s">
        <v>186</v>
      </c>
      <c r="D195" s="37">
        <v>12.35</v>
      </c>
    </row>
    <row r="196" spans="1:4">
      <c r="A196" s="269" t="s">
        <v>7838</v>
      </c>
      <c r="B196" s="269" t="s">
        <v>7839</v>
      </c>
      <c r="C196" s="270" t="s">
        <v>186</v>
      </c>
      <c r="D196" s="37">
        <v>6.55</v>
      </c>
    </row>
    <row r="197" spans="1:4">
      <c r="A197" s="269" t="s">
        <v>7840</v>
      </c>
      <c r="B197" s="269" t="s">
        <v>7841</v>
      </c>
      <c r="C197" s="270" t="s">
        <v>186</v>
      </c>
      <c r="D197" s="37">
        <v>16.510000000000002</v>
      </c>
    </row>
    <row r="198" spans="1:4">
      <c r="A198" s="269" t="s">
        <v>7842</v>
      </c>
      <c r="B198" s="269" t="s">
        <v>7843</v>
      </c>
      <c r="C198" s="270" t="s">
        <v>186</v>
      </c>
      <c r="D198" s="37">
        <v>11.91</v>
      </c>
    </row>
    <row r="199" spans="1:4">
      <c r="A199" s="269" t="s">
        <v>7844</v>
      </c>
      <c r="B199" s="269" t="s">
        <v>7845</v>
      </c>
      <c r="C199" s="270" t="s">
        <v>186</v>
      </c>
      <c r="D199" s="37">
        <v>11.89</v>
      </c>
    </row>
    <row r="200" spans="1:4">
      <c r="A200" s="269" t="s">
        <v>7846</v>
      </c>
      <c r="B200" s="269" t="s">
        <v>7847</v>
      </c>
      <c r="C200" s="270" t="s">
        <v>186</v>
      </c>
      <c r="D200" s="37">
        <v>23.01</v>
      </c>
    </row>
    <row r="201" spans="1:4">
      <c r="A201" s="269" t="s">
        <v>7848</v>
      </c>
      <c r="B201" s="269" t="s">
        <v>7849</v>
      </c>
      <c r="C201" s="270" t="s">
        <v>186</v>
      </c>
      <c r="D201" s="37">
        <v>93.61</v>
      </c>
    </row>
    <row r="202" spans="1:4">
      <c r="A202" s="269" t="s">
        <v>7850</v>
      </c>
      <c r="B202" s="269" t="s">
        <v>7851</v>
      </c>
      <c r="C202" s="270" t="s">
        <v>186</v>
      </c>
      <c r="D202" s="37">
        <v>38.79</v>
      </c>
    </row>
    <row r="203" spans="1:4">
      <c r="A203" s="269" t="s">
        <v>7852</v>
      </c>
      <c r="B203" s="269" t="s">
        <v>7853</v>
      </c>
      <c r="C203" s="270" t="s">
        <v>186</v>
      </c>
      <c r="D203" s="37">
        <v>45.52</v>
      </c>
    </row>
    <row r="204" spans="1:4">
      <c r="A204" s="269" t="s">
        <v>7854</v>
      </c>
      <c r="B204" s="269" t="s">
        <v>7855</v>
      </c>
      <c r="C204" s="270" t="s">
        <v>186</v>
      </c>
      <c r="D204" s="37">
        <v>38.61</v>
      </c>
    </row>
    <row r="205" spans="1:4">
      <c r="A205" s="269" t="s">
        <v>7856</v>
      </c>
      <c r="B205" s="269" t="s">
        <v>7857</v>
      </c>
      <c r="C205" s="270" t="s">
        <v>186</v>
      </c>
      <c r="D205" s="37">
        <v>36.35</v>
      </c>
    </row>
    <row r="206" spans="1:4">
      <c r="A206" s="269" t="s">
        <v>7858</v>
      </c>
      <c r="B206" s="269" t="s">
        <v>7859</v>
      </c>
      <c r="C206" s="270" t="s">
        <v>186</v>
      </c>
      <c r="D206" s="37">
        <v>36.39</v>
      </c>
    </row>
    <row r="207" spans="1:4">
      <c r="A207" s="269" t="s">
        <v>7860</v>
      </c>
      <c r="B207" s="269" t="s">
        <v>7861</v>
      </c>
      <c r="C207" s="270" t="s">
        <v>186</v>
      </c>
      <c r="D207" s="37">
        <v>67.010000000000005</v>
      </c>
    </row>
    <row r="208" spans="1:4">
      <c r="A208" s="269" t="s">
        <v>7862</v>
      </c>
      <c r="B208" s="269" t="s">
        <v>7863</v>
      </c>
      <c r="C208" s="270" t="s">
        <v>186</v>
      </c>
      <c r="D208" s="37">
        <v>60.06</v>
      </c>
    </row>
    <row r="209" spans="1:4">
      <c r="A209" s="269" t="s">
        <v>7864</v>
      </c>
      <c r="B209" s="269" t="s">
        <v>7865</v>
      </c>
      <c r="C209" s="270" t="s">
        <v>186</v>
      </c>
      <c r="D209" s="37">
        <v>69.260000000000005</v>
      </c>
    </row>
    <row r="210" spans="1:4">
      <c r="A210" s="269" t="s">
        <v>7866</v>
      </c>
      <c r="B210" s="269" t="s">
        <v>7867</v>
      </c>
      <c r="C210" s="270" t="s">
        <v>186</v>
      </c>
      <c r="D210" s="37">
        <v>35.19</v>
      </c>
    </row>
    <row r="211" spans="1:4">
      <c r="A211" s="269" t="s">
        <v>7868</v>
      </c>
      <c r="B211" s="269" t="s">
        <v>7869</v>
      </c>
      <c r="C211" s="270" t="s">
        <v>186</v>
      </c>
      <c r="D211" s="37">
        <v>15.85</v>
      </c>
    </row>
    <row r="212" spans="1:4">
      <c r="A212" s="269" t="s">
        <v>7514</v>
      </c>
      <c r="B212" s="269" t="s">
        <v>7870</v>
      </c>
      <c r="C212" s="270" t="s">
        <v>424</v>
      </c>
      <c r="D212" s="37">
        <v>0.39</v>
      </c>
    </row>
    <row r="213" spans="1:4">
      <c r="A213" s="269" t="s">
        <v>7871</v>
      </c>
      <c r="B213" s="269" t="s">
        <v>7872</v>
      </c>
      <c r="C213" s="270" t="s">
        <v>424</v>
      </c>
      <c r="D213" s="37">
        <v>1.62</v>
      </c>
    </row>
    <row r="214" spans="1:4">
      <c r="A214" s="269" t="s">
        <v>7873</v>
      </c>
      <c r="B214" s="269" t="s">
        <v>7874</v>
      </c>
      <c r="C214" s="270" t="s">
        <v>424</v>
      </c>
      <c r="D214" s="37">
        <v>2.73</v>
      </c>
    </row>
    <row r="215" spans="1:4">
      <c r="A215" s="269" t="s">
        <v>7875</v>
      </c>
      <c r="B215" s="269" t="s">
        <v>7876</v>
      </c>
      <c r="C215" s="270" t="s">
        <v>424</v>
      </c>
      <c r="D215" s="37">
        <v>19.84</v>
      </c>
    </row>
    <row r="216" spans="1:4">
      <c r="A216" s="269" t="s">
        <v>7877</v>
      </c>
      <c r="B216" s="269" t="s">
        <v>7878</v>
      </c>
      <c r="C216" s="270" t="s">
        <v>424</v>
      </c>
      <c r="D216" s="37">
        <v>9.56</v>
      </c>
    </row>
    <row r="217" spans="1:4" ht="25.5">
      <c r="A217" s="269" t="s">
        <v>7879</v>
      </c>
      <c r="B217" s="269" t="s">
        <v>7880</v>
      </c>
      <c r="C217" s="270" t="s">
        <v>424</v>
      </c>
      <c r="D217" s="37">
        <v>10.54</v>
      </c>
    </row>
    <row r="218" spans="1:4" ht="25.5">
      <c r="A218" s="269" t="s">
        <v>7881</v>
      </c>
      <c r="B218" s="269" t="s">
        <v>7882</v>
      </c>
      <c r="C218" s="270" t="s">
        <v>22</v>
      </c>
      <c r="D218" s="37">
        <v>23</v>
      </c>
    </row>
    <row r="219" spans="1:4">
      <c r="A219" s="269" t="s">
        <v>7883</v>
      </c>
      <c r="B219" s="269" t="s">
        <v>7884</v>
      </c>
      <c r="C219" s="270" t="s">
        <v>424</v>
      </c>
      <c r="D219" s="37">
        <v>2.34</v>
      </c>
    </row>
    <row r="220" spans="1:4">
      <c r="A220" s="269" t="s">
        <v>7885</v>
      </c>
      <c r="B220" s="269" t="s">
        <v>7886</v>
      </c>
      <c r="C220" s="270" t="s">
        <v>424</v>
      </c>
      <c r="D220" s="37">
        <v>26.5</v>
      </c>
    </row>
    <row r="221" spans="1:4" ht="25.5">
      <c r="A221" s="269" t="s">
        <v>7887</v>
      </c>
      <c r="B221" s="269" t="s">
        <v>7888</v>
      </c>
      <c r="C221" s="270" t="s">
        <v>424</v>
      </c>
      <c r="D221" s="37">
        <v>2.96</v>
      </c>
    </row>
    <row r="222" spans="1:4" ht="25.5">
      <c r="A222" s="269" t="s">
        <v>7889</v>
      </c>
      <c r="B222" s="269" t="s">
        <v>7890</v>
      </c>
      <c r="C222" s="270" t="s">
        <v>424</v>
      </c>
      <c r="D222" s="37">
        <v>2.16</v>
      </c>
    </row>
    <row r="223" spans="1:4" ht="25.5">
      <c r="A223" s="269" t="s">
        <v>7891</v>
      </c>
      <c r="B223" s="269" t="s">
        <v>14310</v>
      </c>
      <c r="C223" s="270" t="s">
        <v>424</v>
      </c>
      <c r="D223" s="37">
        <v>2.2799999999999998</v>
      </c>
    </row>
    <row r="224" spans="1:4" ht="25.5">
      <c r="A224" s="269" t="s">
        <v>7892</v>
      </c>
      <c r="B224" s="269" t="s">
        <v>7893</v>
      </c>
      <c r="C224" s="270" t="s">
        <v>424</v>
      </c>
      <c r="D224" s="37">
        <v>6.77</v>
      </c>
    </row>
    <row r="225" spans="1:4" ht="25.5">
      <c r="A225" s="269" t="s">
        <v>7894</v>
      </c>
      <c r="B225" s="269" t="s">
        <v>7895</v>
      </c>
      <c r="C225" s="270" t="s">
        <v>424</v>
      </c>
      <c r="D225" s="37">
        <v>3.43</v>
      </c>
    </row>
    <row r="226" spans="1:4" ht="38.25">
      <c r="A226" s="269" t="s">
        <v>7896</v>
      </c>
      <c r="B226" s="269" t="s">
        <v>7897</v>
      </c>
      <c r="C226" s="270" t="s">
        <v>424</v>
      </c>
      <c r="D226" s="37">
        <v>6.57</v>
      </c>
    </row>
    <row r="227" spans="1:4" ht="25.5">
      <c r="A227" s="269" t="s">
        <v>7898</v>
      </c>
      <c r="B227" s="269" t="s">
        <v>7899</v>
      </c>
      <c r="C227" s="270" t="s">
        <v>424</v>
      </c>
      <c r="D227" s="37">
        <v>0.48</v>
      </c>
    </row>
    <row r="228" spans="1:4" ht="38.25">
      <c r="A228" s="269" t="s">
        <v>7518</v>
      </c>
      <c r="B228" s="269" t="s">
        <v>7900</v>
      </c>
      <c r="C228" s="270" t="s">
        <v>424</v>
      </c>
      <c r="D228" s="37">
        <v>0.96</v>
      </c>
    </row>
    <row r="229" spans="1:4" ht="25.5">
      <c r="A229" s="269" t="s">
        <v>7901</v>
      </c>
      <c r="B229" s="269" t="s">
        <v>7902</v>
      </c>
      <c r="C229" s="270" t="s">
        <v>424</v>
      </c>
      <c r="D229" s="37">
        <v>3.34</v>
      </c>
    </row>
    <row r="230" spans="1:4" ht="38.25">
      <c r="A230" s="269" t="s">
        <v>7903</v>
      </c>
      <c r="B230" s="269" t="s">
        <v>7904</v>
      </c>
      <c r="C230" s="270" t="s">
        <v>424</v>
      </c>
      <c r="D230" s="37">
        <v>21.21</v>
      </c>
    </row>
    <row r="231" spans="1:4" ht="25.5">
      <c r="A231" s="269" t="s">
        <v>7905</v>
      </c>
      <c r="B231" s="269" t="s">
        <v>7906</v>
      </c>
      <c r="C231" s="270" t="s">
        <v>424</v>
      </c>
      <c r="D231" s="37">
        <v>3.29</v>
      </c>
    </row>
    <row r="232" spans="1:4" ht="38.25">
      <c r="A232" s="269" t="s">
        <v>7907</v>
      </c>
      <c r="B232" s="269" t="s">
        <v>7908</v>
      </c>
      <c r="C232" s="270" t="s">
        <v>424</v>
      </c>
      <c r="D232" s="37">
        <v>16.72</v>
      </c>
    </row>
    <row r="233" spans="1:4" ht="25.5">
      <c r="A233" s="269" t="s">
        <v>7909</v>
      </c>
      <c r="B233" s="269" t="s">
        <v>7910</v>
      </c>
      <c r="C233" s="270" t="s">
        <v>424</v>
      </c>
      <c r="D233" s="37">
        <v>0.6</v>
      </c>
    </row>
    <row r="234" spans="1:4" ht="25.5">
      <c r="A234" s="269" t="s">
        <v>7911</v>
      </c>
      <c r="B234" s="269" t="s">
        <v>7912</v>
      </c>
      <c r="C234" s="270" t="s">
        <v>424</v>
      </c>
      <c r="D234" s="37">
        <v>1.78</v>
      </c>
    </row>
    <row r="235" spans="1:4">
      <c r="A235" s="269" t="s">
        <v>7913</v>
      </c>
      <c r="B235" s="269" t="s">
        <v>7914</v>
      </c>
      <c r="C235" s="270" t="s">
        <v>424</v>
      </c>
      <c r="D235" s="37">
        <v>51.1</v>
      </c>
    </row>
    <row r="236" spans="1:4" ht="25.5">
      <c r="A236" s="269" t="s">
        <v>7915</v>
      </c>
      <c r="B236" s="269" t="s">
        <v>14311</v>
      </c>
      <c r="C236" s="270" t="s">
        <v>424</v>
      </c>
      <c r="D236" s="37">
        <v>1.43</v>
      </c>
    </row>
    <row r="237" spans="1:4" ht="25.5">
      <c r="A237" s="269" t="s">
        <v>7519</v>
      </c>
      <c r="B237" s="269" t="s">
        <v>7916</v>
      </c>
      <c r="C237" s="270" t="s">
        <v>424</v>
      </c>
      <c r="D237" s="37">
        <v>4.63</v>
      </c>
    </row>
    <row r="238" spans="1:4">
      <c r="A238" s="269" t="s">
        <v>7917</v>
      </c>
      <c r="B238" s="269" t="s">
        <v>7918</v>
      </c>
      <c r="C238" s="270" t="s">
        <v>424</v>
      </c>
      <c r="D238" s="37">
        <v>0.51</v>
      </c>
    </row>
    <row r="239" spans="1:4">
      <c r="A239" s="269" t="s">
        <v>7919</v>
      </c>
      <c r="B239" s="269" t="s">
        <v>7920</v>
      </c>
      <c r="C239" s="270" t="s">
        <v>424</v>
      </c>
      <c r="D239" s="37">
        <v>0.63</v>
      </c>
    </row>
    <row r="240" spans="1:4">
      <c r="A240" s="269" t="s">
        <v>7921</v>
      </c>
      <c r="B240" s="269" t="s">
        <v>7922</v>
      </c>
      <c r="C240" s="270" t="s">
        <v>424</v>
      </c>
      <c r="D240" s="37">
        <v>0.88</v>
      </c>
    </row>
    <row r="241" spans="1:4">
      <c r="A241" s="269" t="s">
        <v>7513</v>
      </c>
      <c r="B241" s="269" t="s">
        <v>7923</v>
      </c>
      <c r="C241" s="270" t="s">
        <v>72</v>
      </c>
      <c r="D241" s="37">
        <v>81.510000000000005</v>
      </c>
    </row>
    <row r="242" spans="1:4">
      <c r="A242" s="269" t="s">
        <v>7924</v>
      </c>
      <c r="B242" s="269" t="s">
        <v>7925</v>
      </c>
      <c r="C242" s="270" t="s">
        <v>72</v>
      </c>
      <c r="D242" s="37">
        <v>81.7</v>
      </c>
    </row>
    <row r="243" spans="1:4">
      <c r="A243" s="269" t="s">
        <v>7926</v>
      </c>
      <c r="B243" s="269" t="s">
        <v>7927</v>
      </c>
      <c r="C243" s="270" t="s">
        <v>72</v>
      </c>
      <c r="D243" s="37">
        <v>72.599999999999994</v>
      </c>
    </row>
    <row r="244" spans="1:4">
      <c r="A244" s="269" t="s">
        <v>7928</v>
      </c>
      <c r="B244" s="269" t="s">
        <v>7929</v>
      </c>
      <c r="C244" s="270" t="s">
        <v>72</v>
      </c>
      <c r="D244" s="37">
        <v>73.58</v>
      </c>
    </row>
    <row r="245" spans="1:4">
      <c r="A245" s="269" t="s">
        <v>7930</v>
      </c>
      <c r="B245" s="269" t="s">
        <v>7931</v>
      </c>
      <c r="C245" s="270" t="s">
        <v>72</v>
      </c>
      <c r="D245" s="37">
        <v>76.28</v>
      </c>
    </row>
    <row r="246" spans="1:4">
      <c r="A246" s="269" t="s">
        <v>7932</v>
      </c>
      <c r="B246" s="269" t="s">
        <v>7933</v>
      </c>
      <c r="C246" s="270" t="s">
        <v>72</v>
      </c>
      <c r="D246" s="37">
        <v>82.94</v>
      </c>
    </row>
    <row r="247" spans="1:4">
      <c r="A247" s="269" t="s">
        <v>7934</v>
      </c>
      <c r="B247" s="269" t="s">
        <v>7935</v>
      </c>
      <c r="C247" s="270" t="s">
        <v>72</v>
      </c>
      <c r="D247" s="37">
        <v>73.739999999999995</v>
      </c>
    </row>
    <row r="248" spans="1:4">
      <c r="A248" s="269" t="s">
        <v>7936</v>
      </c>
      <c r="B248" s="269" t="s">
        <v>7937</v>
      </c>
      <c r="C248" s="270" t="s">
        <v>72</v>
      </c>
      <c r="D248" s="37">
        <v>72.849999999999994</v>
      </c>
    </row>
    <row r="249" spans="1:4">
      <c r="A249" s="269" t="s">
        <v>7938</v>
      </c>
      <c r="B249" s="269" t="s">
        <v>7939</v>
      </c>
      <c r="C249" s="270" t="s">
        <v>72</v>
      </c>
      <c r="D249" s="37">
        <v>74.55</v>
      </c>
    </row>
    <row r="250" spans="1:4">
      <c r="A250" s="269" t="s">
        <v>7940</v>
      </c>
      <c r="B250" s="269" t="s">
        <v>7941</v>
      </c>
      <c r="C250" s="270" t="s">
        <v>72</v>
      </c>
      <c r="D250" s="37">
        <v>77.290000000000006</v>
      </c>
    </row>
    <row r="251" spans="1:4">
      <c r="A251" s="269" t="s">
        <v>7942</v>
      </c>
      <c r="B251" s="269" t="s">
        <v>7943</v>
      </c>
      <c r="C251" s="270" t="s">
        <v>72</v>
      </c>
      <c r="D251" s="37">
        <v>78.34</v>
      </c>
    </row>
    <row r="252" spans="1:4">
      <c r="A252" s="269" t="s">
        <v>7944</v>
      </c>
      <c r="B252" s="269" t="s">
        <v>7945</v>
      </c>
      <c r="C252" s="270" t="s">
        <v>72</v>
      </c>
      <c r="D252" s="37">
        <v>72.5</v>
      </c>
    </row>
    <row r="253" spans="1:4">
      <c r="A253" s="269" t="s">
        <v>7946</v>
      </c>
      <c r="B253" s="269" t="s">
        <v>7947</v>
      </c>
      <c r="C253" s="270" t="s">
        <v>424</v>
      </c>
      <c r="D253" s="37">
        <v>4.8600000000000003</v>
      </c>
    </row>
    <row r="254" spans="1:4">
      <c r="A254" s="269" t="s">
        <v>7948</v>
      </c>
      <c r="B254" s="269" t="s">
        <v>7949</v>
      </c>
      <c r="C254" s="270" t="s">
        <v>424</v>
      </c>
      <c r="D254" s="37">
        <v>4.28</v>
      </c>
    </row>
    <row r="255" spans="1:4">
      <c r="A255" s="269" t="s">
        <v>7950</v>
      </c>
      <c r="B255" s="269" t="s">
        <v>7951</v>
      </c>
      <c r="C255" s="270" t="s">
        <v>424</v>
      </c>
      <c r="D255" s="37">
        <v>4.87</v>
      </c>
    </row>
    <row r="256" spans="1:4">
      <c r="A256" s="269" t="s">
        <v>7952</v>
      </c>
      <c r="B256" s="269" t="s">
        <v>7953</v>
      </c>
      <c r="C256" s="270" t="s">
        <v>424</v>
      </c>
      <c r="D256" s="37">
        <v>5.52</v>
      </c>
    </row>
    <row r="257" spans="1:4" ht="25.5">
      <c r="A257" s="269" t="s">
        <v>7954</v>
      </c>
      <c r="B257" s="269" t="s">
        <v>7955</v>
      </c>
      <c r="C257" s="270" t="s">
        <v>22</v>
      </c>
      <c r="D257" s="37">
        <v>5.49</v>
      </c>
    </row>
    <row r="258" spans="1:4">
      <c r="A258" s="269" t="s">
        <v>7956</v>
      </c>
      <c r="B258" s="269" t="s">
        <v>7957</v>
      </c>
      <c r="C258" s="270" t="s">
        <v>4</v>
      </c>
      <c r="D258" s="37">
        <v>0.81</v>
      </c>
    </row>
    <row r="259" spans="1:4">
      <c r="A259" s="269" t="s">
        <v>7958</v>
      </c>
      <c r="B259" s="269" t="s">
        <v>7959</v>
      </c>
      <c r="C259" s="270" t="s">
        <v>4</v>
      </c>
      <c r="D259" s="37">
        <v>12.54</v>
      </c>
    </row>
    <row r="260" spans="1:4" ht="51">
      <c r="A260" s="269" t="s">
        <v>7960</v>
      </c>
      <c r="B260" s="269" t="s">
        <v>7961</v>
      </c>
      <c r="C260" s="270" t="s">
        <v>47</v>
      </c>
      <c r="D260" s="37">
        <v>13.14</v>
      </c>
    </row>
    <row r="261" spans="1:4" ht="38.25">
      <c r="A261" s="269" t="s">
        <v>7962</v>
      </c>
      <c r="B261" s="269" t="s">
        <v>7963</v>
      </c>
      <c r="C261" s="270" t="s">
        <v>4</v>
      </c>
      <c r="D261" s="37">
        <v>3.66</v>
      </c>
    </row>
    <row r="262" spans="1:4">
      <c r="A262" s="269" t="s">
        <v>7964</v>
      </c>
      <c r="B262" s="269" t="s">
        <v>7965</v>
      </c>
      <c r="C262" s="270" t="s">
        <v>72</v>
      </c>
      <c r="D262" s="37">
        <v>299.51</v>
      </c>
    </row>
    <row r="263" spans="1:4" ht="25.5">
      <c r="A263" s="269" t="s">
        <v>7966</v>
      </c>
      <c r="B263" s="269" t="s">
        <v>7967</v>
      </c>
      <c r="C263" s="270" t="s">
        <v>424</v>
      </c>
      <c r="D263" s="37">
        <v>72.63</v>
      </c>
    </row>
    <row r="264" spans="1:4">
      <c r="A264" s="269" t="s">
        <v>7968</v>
      </c>
      <c r="B264" s="269" t="s">
        <v>7969</v>
      </c>
      <c r="C264" s="270" t="s">
        <v>4</v>
      </c>
      <c r="D264" s="37">
        <v>15.15</v>
      </c>
    </row>
    <row r="265" spans="1:4">
      <c r="A265" s="269" t="s">
        <v>7970</v>
      </c>
      <c r="B265" s="269" t="s">
        <v>7971</v>
      </c>
      <c r="C265" s="270" t="s">
        <v>22</v>
      </c>
      <c r="D265" s="37">
        <v>1.7</v>
      </c>
    </row>
    <row r="266" spans="1:4">
      <c r="A266" s="269" t="s">
        <v>7972</v>
      </c>
      <c r="B266" s="269" t="s">
        <v>7973</v>
      </c>
      <c r="C266" s="270" t="s">
        <v>424</v>
      </c>
      <c r="D266" s="37">
        <v>40.869999999999997</v>
      </c>
    </row>
    <row r="267" spans="1:4">
      <c r="A267" s="269" t="s">
        <v>7974</v>
      </c>
      <c r="B267" s="269" t="s">
        <v>7975</v>
      </c>
      <c r="C267" s="270" t="s">
        <v>4</v>
      </c>
      <c r="D267" s="37">
        <v>18.850000000000001</v>
      </c>
    </row>
    <row r="268" spans="1:4">
      <c r="A268" s="269" t="s">
        <v>7976</v>
      </c>
      <c r="B268" s="269" t="s">
        <v>7977</v>
      </c>
      <c r="C268" s="270" t="s">
        <v>3302</v>
      </c>
      <c r="D268" s="37">
        <v>295.13</v>
      </c>
    </row>
    <row r="269" spans="1:4">
      <c r="A269" s="269" t="s">
        <v>7978</v>
      </c>
      <c r="B269" s="269" t="s">
        <v>3316</v>
      </c>
      <c r="C269" s="270" t="s">
        <v>3302</v>
      </c>
      <c r="D269" s="37">
        <v>31.25</v>
      </c>
    </row>
    <row r="270" spans="1:4">
      <c r="A270" s="269" t="s">
        <v>7979</v>
      </c>
      <c r="B270" s="269" t="s">
        <v>7980</v>
      </c>
      <c r="C270" s="270" t="s">
        <v>4</v>
      </c>
      <c r="D270" s="37">
        <v>35.82</v>
      </c>
    </row>
    <row r="271" spans="1:4">
      <c r="A271" s="269" t="s">
        <v>7981</v>
      </c>
      <c r="B271" s="269" t="s">
        <v>7982</v>
      </c>
      <c r="C271" s="270" t="s">
        <v>3302</v>
      </c>
      <c r="D271" s="37">
        <v>388.86</v>
      </c>
    </row>
    <row r="272" spans="1:4">
      <c r="A272" s="269" t="s">
        <v>7983</v>
      </c>
      <c r="B272" s="269" t="s">
        <v>7984</v>
      </c>
      <c r="C272" s="270" t="s">
        <v>47</v>
      </c>
      <c r="D272" s="37">
        <v>3.38</v>
      </c>
    </row>
    <row r="273" spans="1:4">
      <c r="A273" s="269" t="s">
        <v>7985</v>
      </c>
      <c r="B273" s="269" t="s">
        <v>7986</v>
      </c>
      <c r="C273" s="270" t="s">
        <v>47</v>
      </c>
      <c r="D273" s="37">
        <v>0.16</v>
      </c>
    </row>
    <row r="274" spans="1:4" ht="25.5">
      <c r="A274" s="269" t="s">
        <v>7987</v>
      </c>
      <c r="B274" s="269" t="s">
        <v>7988</v>
      </c>
      <c r="C274" s="270" t="s">
        <v>47</v>
      </c>
      <c r="D274" s="37">
        <v>9.69</v>
      </c>
    </row>
    <row r="275" spans="1:4">
      <c r="A275" s="269" t="s">
        <v>7989</v>
      </c>
      <c r="B275" s="269" t="s">
        <v>7990</v>
      </c>
      <c r="C275" s="270" t="s">
        <v>4</v>
      </c>
      <c r="D275" s="37">
        <v>12.02</v>
      </c>
    </row>
    <row r="276" spans="1:4" ht="38.25">
      <c r="A276" s="269" t="s">
        <v>7991</v>
      </c>
      <c r="B276" s="269" t="s">
        <v>7992</v>
      </c>
      <c r="C276" s="270" t="s">
        <v>72</v>
      </c>
      <c r="D276" s="37">
        <v>388.33</v>
      </c>
    </row>
    <row r="277" spans="1:4" ht="25.5">
      <c r="A277" s="269" t="s">
        <v>7993</v>
      </c>
      <c r="B277" s="269" t="s">
        <v>7994</v>
      </c>
      <c r="C277" s="270" t="s">
        <v>424</v>
      </c>
      <c r="D277" s="37">
        <v>5.0999999999999996</v>
      </c>
    </row>
    <row r="278" spans="1:4">
      <c r="A278" s="269" t="s">
        <v>7995</v>
      </c>
      <c r="B278" s="269" t="s">
        <v>7996</v>
      </c>
      <c r="C278" s="270" t="s">
        <v>424</v>
      </c>
      <c r="D278" s="37">
        <v>4.55</v>
      </c>
    </row>
    <row r="279" spans="1:4">
      <c r="A279" s="269" t="s">
        <v>7997</v>
      </c>
      <c r="B279" s="269" t="s">
        <v>7998</v>
      </c>
      <c r="C279" s="270" t="s">
        <v>7999</v>
      </c>
      <c r="D279" s="37">
        <v>27.15</v>
      </c>
    </row>
    <row r="280" spans="1:4" ht="25.5">
      <c r="A280" s="269" t="s">
        <v>8000</v>
      </c>
      <c r="B280" s="269" t="s">
        <v>8001</v>
      </c>
      <c r="C280" s="270" t="s">
        <v>424</v>
      </c>
      <c r="D280" s="37">
        <v>10.29</v>
      </c>
    </row>
    <row r="281" spans="1:4">
      <c r="A281" s="269" t="s">
        <v>8002</v>
      </c>
      <c r="B281" s="269" t="s">
        <v>8003</v>
      </c>
      <c r="C281" s="270" t="s">
        <v>424</v>
      </c>
      <c r="D281" s="37">
        <v>38.18</v>
      </c>
    </row>
    <row r="282" spans="1:4">
      <c r="A282" s="269" t="s">
        <v>8004</v>
      </c>
      <c r="B282" s="269" t="s">
        <v>8005</v>
      </c>
      <c r="C282" s="270" t="s">
        <v>424</v>
      </c>
      <c r="D282" s="37">
        <v>18.91</v>
      </c>
    </row>
    <row r="283" spans="1:4">
      <c r="A283" s="269" t="s">
        <v>8006</v>
      </c>
      <c r="B283" s="269" t="s">
        <v>8007</v>
      </c>
      <c r="C283" s="270" t="s">
        <v>424</v>
      </c>
      <c r="D283" s="37">
        <v>51.46</v>
      </c>
    </row>
    <row r="284" spans="1:4">
      <c r="A284" s="269" t="s">
        <v>8008</v>
      </c>
      <c r="B284" s="269" t="s">
        <v>8009</v>
      </c>
      <c r="C284" s="270" t="s">
        <v>47</v>
      </c>
      <c r="D284" s="37">
        <v>159.30000000000001</v>
      </c>
    </row>
    <row r="285" spans="1:4">
      <c r="A285" s="269" t="s">
        <v>8010</v>
      </c>
      <c r="B285" s="269" t="s">
        <v>8011</v>
      </c>
      <c r="C285" s="270" t="s">
        <v>47</v>
      </c>
      <c r="D285" s="37">
        <v>156.59</v>
      </c>
    </row>
    <row r="286" spans="1:4">
      <c r="A286" s="269" t="s">
        <v>8012</v>
      </c>
      <c r="B286" s="269" t="s">
        <v>8013</v>
      </c>
      <c r="C286" s="270" t="s">
        <v>47</v>
      </c>
      <c r="D286" s="37">
        <v>181.65</v>
      </c>
    </row>
    <row r="287" spans="1:4" ht="25.5">
      <c r="A287" s="269" t="s">
        <v>8014</v>
      </c>
      <c r="B287" s="269" t="s">
        <v>8015</v>
      </c>
      <c r="C287" s="270" t="s">
        <v>4</v>
      </c>
      <c r="D287" s="37">
        <v>6.33</v>
      </c>
    </row>
    <row r="288" spans="1:4" ht="25.5">
      <c r="A288" s="269" t="s">
        <v>8016</v>
      </c>
      <c r="B288" s="269" t="s">
        <v>8017</v>
      </c>
      <c r="C288" s="270" t="s">
        <v>4</v>
      </c>
      <c r="D288" s="37">
        <v>14.45</v>
      </c>
    </row>
    <row r="289" spans="1:4" ht="25.5">
      <c r="A289" s="269" t="s">
        <v>8018</v>
      </c>
      <c r="B289" s="269" t="s">
        <v>8019</v>
      </c>
      <c r="C289" s="270" t="s">
        <v>4</v>
      </c>
      <c r="D289" s="37">
        <v>17.309999999999999</v>
      </c>
    </row>
    <row r="290" spans="1:4" ht="25.5">
      <c r="A290" s="269" t="s">
        <v>8020</v>
      </c>
      <c r="B290" s="269" t="s">
        <v>8021</v>
      </c>
      <c r="C290" s="270" t="s">
        <v>4</v>
      </c>
      <c r="D290" s="37">
        <v>14.98</v>
      </c>
    </row>
    <row r="291" spans="1:4" ht="25.5">
      <c r="A291" s="269" t="s">
        <v>8022</v>
      </c>
      <c r="B291" s="269" t="s">
        <v>8023</v>
      </c>
      <c r="C291" s="270" t="s">
        <v>4</v>
      </c>
      <c r="D291" s="37">
        <v>7.37</v>
      </c>
    </row>
    <row r="292" spans="1:4" ht="25.5">
      <c r="A292" s="269" t="s">
        <v>8024</v>
      </c>
      <c r="B292" s="269" t="s">
        <v>8025</v>
      </c>
      <c r="C292" s="270" t="s">
        <v>4</v>
      </c>
      <c r="D292" s="37">
        <v>9.7200000000000006</v>
      </c>
    </row>
    <row r="293" spans="1:4" ht="25.5">
      <c r="A293" s="269" t="s">
        <v>8026</v>
      </c>
      <c r="B293" s="269" t="s">
        <v>8027</v>
      </c>
      <c r="C293" s="270" t="s">
        <v>4</v>
      </c>
      <c r="D293" s="37">
        <v>9.49</v>
      </c>
    </row>
    <row r="294" spans="1:4" ht="25.5">
      <c r="A294" s="269" t="s">
        <v>8028</v>
      </c>
      <c r="B294" s="269" t="s">
        <v>8029</v>
      </c>
      <c r="C294" s="270" t="s">
        <v>4</v>
      </c>
      <c r="D294" s="37">
        <v>11.25</v>
      </c>
    </row>
    <row r="295" spans="1:4" ht="25.5">
      <c r="A295" s="269" t="s">
        <v>8030</v>
      </c>
      <c r="B295" s="269" t="s">
        <v>8031</v>
      </c>
      <c r="C295" s="270" t="s">
        <v>4</v>
      </c>
      <c r="D295" s="37">
        <v>12.65</v>
      </c>
    </row>
    <row r="296" spans="1:4" ht="25.5">
      <c r="A296" s="269" t="s">
        <v>8032</v>
      </c>
      <c r="B296" s="269" t="s">
        <v>8033</v>
      </c>
      <c r="C296" s="270" t="s">
        <v>4</v>
      </c>
      <c r="D296" s="37">
        <v>19.43</v>
      </c>
    </row>
    <row r="297" spans="1:4" ht="25.5">
      <c r="A297" s="269" t="s">
        <v>8034</v>
      </c>
      <c r="B297" s="269" t="s">
        <v>8035</v>
      </c>
      <c r="C297" s="270" t="s">
        <v>4</v>
      </c>
      <c r="D297" s="37">
        <v>23.32</v>
      </c>
    </row>
    <row r="298" spans="1:4" ht="25.5">
      <c r="A298" s="269" t="s">
        <v>8036</v>
      </c>
      <c r="B298" s="269" t="s">
        <v>8037</v>
      </c>
      <c r="C298" s="270" t="s">
        <v>22</v>
      </c>
      <c r="D298" s="37">
        <v>387.83</v>
      </c>
    </row>
    <row r="299" spans="1:4" ht="25.5">
      <c r="A299" s="269" t="s">
        <v>8038</v>
      </c>
      <c r="B299" s="269" t="s">
        <v>8039</v>
      </c>
      <c r="C299" s="270" t="s">
        <v>22</v>
      </c>
      <c r="D299" s="37">
        <v>434.99</v>
      </c>
    </row>
    <row r="300" spans="1:4">
      <c r="A300" s="269" t="s">
        <v>8040</v>
      </c>
      <c r="B300" s="269" t="s">
        <v>8041</v>
      </c>
      <c r="C300" s="270" t="s">
        <v>47</v>
      </c>
      <c r="D300" s="37">
        <v>184.85</v>
      </c>
    </row>
    <row r="301" spans="1:4">
      <c r="A301" s="269" t="s">
        <v>8042</v>
      </c>
      <c r="B301" s="269" t="s">
        <v>8043</v>
      </c>
      <c r="C301" s="270" t="s">
        <v>47</v>
      </c>
      <c r="D301" s="37">
        <v>164.76</v>
      </c>
    </row>
    <row r="302" spans="1:4">
      <c r="A302" s="269" t="s">
        <v>8044</v>
      </c>
      <c r="B302" s="269" t="s">
        <v>8045</v>
      </c>
      <c r="C302" s="270" t="s">
        <v>47</v>
      </c>
      <c r="D302" s="37">
        <v>224.56</v>
      </c>
    </row>
    <row r="303" spans="1:4">
      <c r="A303" s="269" t="s">
        <v>8046</v>
      </c>
      <c r="B303" s="269" t="s">
        <v>8047</v>
      </c>
      <c r="C303" s="270" t="s">
        <v>47</v>
      </c>
      <c r="D303" s="37">
        <v>293.01</v>
      </c>
    </row>
    <row r="304" spans="1:4" ht="25.5">
      <c r="A304" s="269" t="s">
        <v>8048</v>
      </c>
      <c r="B304" s="269" t="s">
        <v>59</v>
      </c>
      <c r="C304" s="270" t="s">
        <v>21</v>
      </c>
      <c r="D304" s="37">
        <v>322.25</v>
      </c>
    </row>
    <row r="305" spans="1:4">
      <c r="A305" s="269" t="s">
        <v>14312</v>
      </c>
      <c r="B305" s="269" t="s">
        <v>14313</v>
      </c>
      <c r="C305" s="270" t="s">
        <v>22</v>
      </c>
      <c r="D305" s="37">
        <v>220.77</v>
      </c>
    </row>
    <row r="306" spans="1:4">
      <c r="A306" s="269" t="s">
        <v>8049</v>
      </c>
      <c r="B306" s="269" t="s">
        <v>8050</v>
      </c>
      <c r="C306" s="270" t="s">
        <v>47</v>
      </c>
      <c r="D306" s="37">
        <v>209.89</v>
      </c>
    </row>
    <row r="307" spans="1:4" ht="25.5">
      <c r="A307" s="269" t="s">
        <v>8051</v>
      </c>
      <c r="B307" s="269" t="s">
        <v>8052</v>
      </c>
      <c r="C307" s="270" t="s">
        <v>21</v>
      </c>
      <c r="D307" s="37">
        <v>152.43</v>
      </c>
    </row>
    <row r="308" spans="1:4">
      <c r="A308" s="269" t="s">
        <v>8053</v>
      </c>
      <c r="B308" s="269" t="s">
        <v>8054</v>
      </c>
      <c r="C308" s="270" t="s">
        <v>47</v>
      </c>
      <c r="D308" s="37">
        <v>195.1</v>
      </c>
    </row>
    <row r="309" spans="1:4">
      <c r="A309" s="269" t="s">
        <v>8055</v>
      </c>
      <c r="B309" s="269" t="s">
        <v>8056</v>
      </c>
      <c r="C309" s="270" t="s">
        <v>47</v>
      </c>
      <c r="D309" s="37">
        <v>252.17</v>
      </c>
    </row>
    <row r="310" spans="1:4">
      <c r="A310" s="269" t="s">
        <v>8057</v>
      </c>
      <c r="B310" s="269" t="s">
        <v>8058</v>
      </c>
      <c r="C310" s="270" t="s">
        <v>47</v>
      </c>
      <c r="D310" s="37">
        <v>347.37</v>
      </c>
    </row>
    <row r="311" spans="1:4" ht="25.5">
      <c r="A311" s="269" t="s">
        <v>8059</v>
      </c>
      <c r="B311" s="269" t="s">
        <v>8060</v>
      </c>
      <c r="C311" s="270" t="s">
        <v>47</v>
      </c>
      <c r="D311" s="37">
        <v>11.5</v>
      </c>
    </row>
    <row r="312" spans="1:4" ht="25.5">
      <c r="A312" s="269" t="s">
        <v>8061</v>
      </c>
      <c r="B312" s="269" t="s">
        <v>8062</v>
      </c>
      <c r="C312" s="270" t="s">
        <v>22</v>
      </c>
      <c r="D312" s="37">
        <v>13.8</v>
      </c>
    </row>
    <row r="313" spans="1:4">
      <c r="A313" s="269" t="s">
        <v>13889</v>
      </c>
      <c r="B313" s="269" t="s">
        <v>13302</v>
      </c>
      <c r="C313" s="270" t="s">
        <v>4</v>
      </c>
      <c r="D313" s="37">
        <v>55.5</v>
      </c>
    </row>
    <row r="314" spans="1:4" ht="38.25">
      <c r="A314" s="269" t="s">
        <v>13890</v>
      </c>
      <c r="B314" s="269" t="s">
        <v>13891</v>
      </c>
      <c r="C314" s="270" t="s">
        <v>22</v>
      </c>
      <c r="D314" s="37">
        <v>50.6</v>
      </c>
    </row>
    <row r="315" spans="1:4">
      <c r="A315" s="269" t="s">
        <v>8063</v>
      </c>
      <c r="B315" s="269" t="s">
        <v>8064</v>
      </c>
      <c r="C315" s="270" t="s">
        <v>72</v>
      </c>
      <c r="D315" s="37">
        <v>232.65</v>
      </c>
    </row>
    <row r="316" spans="1:4">
      <c r="A316" s="269" t="s">
        <v>8065</v>
      </c>
      <c r="B316" s="269" t="s">
        <v>8066</v>
      </c>
      <c r="C316" s="270" t="s">
        <v>72</v>
      </c>
      <c r="D316" s="37">
        <v>242.1</v>
      </c>
    </row>
    <row r="317" spans="1:4">
      <c r="A317" s="269" t="s">
        <v>8067</v>
      </c>
      <c r="B317" s="269" t="s">
        <v>8068</v>
      </c>
      <c r="C317" s="270" t="s">
        <v>72</v>
      </c>
      <c r="D317" s="37">
        <v>251.93</v>
      </c>
    </row>
    <row r="318" spans="1:4">
      <c r="A318" s="269" t="s">
        <v>8069</v>
      </c>
      <c r="B318" s="269" t="s">
        <v>8070</v>
      </c>
      <c r="C318" s="270" t="s">
        <v>72</v>
      </c>
      <c r="D318" s="37">
        <v>272.81</v>
      </c>
    </row>
    <row r="319" spans="1:4">
      <c r="A319" s="269" t="s">
        <v>8071</v>
      </c>
      <c r="B319" s="269" t="s">
        <v>8072</v>
      </c>
      <c r="C319" s="270" t="s">
        <v>72</v>
      </c>
      <c r="D319" s="37">
        <v>262.16000000000003</v>
      </c>
    </row>
    <row r="320" spans="1:4">
      <c r="A320" s="269" t="s">
        <v>8073</v>
      </c>
      <c r="B320" s="269" t="s">
        <v>8074</v>
      </c>
      <c r="C320" s="270" t="s">
        <v>72</v>
      </c>
      <c r="D320" s="37">
        <v>322.26</v>
      </c>
    </row>
    <row r="321" spans="1:4">
      <c r="A321" s="269" t="s">
        <v>8075</v>
      </c>
      <c r="B321" s="269" t="s">
        <v>8076</v>
      </c>
      <c r="C321" s="270" t="s">
        <v>72</v>
      </c>
      <c r="D321" s="37">
        <v>283.89</v>
      </c>
    </row>
    <row r="322" spans="1:4">
      <c r="A322" s="269" t="s">
        <v>8077</v>
      </c>
      <c r="B322" s="269" t="s">
        <v>8078</v>
      </c>
      <c r="C322" s="270" t="s">
        <v>72</v>
      </c>
      <c r="D322" s="37">
        <v>279.44</v>
      </c>
    </row>
    <row r="323" spans="1:4">
      <c r="A323" s="269" t="s">
        <v>8079</v>
      </c>
      <c r="B323" s="269" t="s">
        <v>8080</v>
      </c>
      <c r="C323" s="270" t="s">
        <v>72</v>
      </c>
      <c r="D323" s="37">
        <v>289.52</v>
      </c>
    </row>
    <row r="324" spans="1:4">
      <c r="A324" s="269" t="s">
        <v>8081</v>
      </c>
      <c r="B324" s="269" t="s">
        <v>8082</v>
      </c>
      <c r="C324" s="270" t="s">
        <v>72</v>
      </c>
      <c r="D324" s="37">
        <v>310.91000000000003</v>
      </c>
    </row>
    <row r="325" spans="1:4">
      <c r="A325" s="269" t="s">
        <v>8083</v>
      </c>
      <c r="B325" s="269" t="s">
        <v>8084</v>
      </c>
      <c r="C325" s="270" t="s">
        <v>72</v>
      </c>
      <c r="D325" s="37">
        <v>271.44</v>
      </c>
    </row>
    <row r="326" spans="1:4">
      <c r="A326" s="269" t="s">
        <v>8085</v>
      </c>
      <c r="B326" s="269" t="s">
        <v>8086</v>
      </c>
      <c r="C326" s="270" t="s">
        <v>72</v>
      </c>
      <c r="D326" s="37">
        <v>300</v>
      </c>
    </row>
    <row r="327" spans="1:4">
      <c r="A327" s="269" t="s">
        <v>8087</v>
      </c>
      <c r="B327" s="269" t="s">
        <v>8088</v>
      </c>
      <c r="C327" s="270" t="s">
        <v>72</v>
      </c>
      <c r="D327" s="37">
        <v>296.47000000000003</v>
      </c>
    </row>
    <row r="328" spans="1:4">
      <c r="A328" s="269" t="s">
        <v>8089</v>
      </c>
      <c r="B328" s="269" t="s">
        <v>8090</v>
      </c>
      <c r="C328" s="270" t="s">
        <v>72</v>
      </c>
      <c r="D328" s="37">
        <v>242.09</v>
      </c>
    </row>
    <row r="329" spans="1:4">
      <c r="A329" s="269" t="s">
        <v>8091</v>
      </c>
      <c r="B329" s="269" t="s">
        <v>8092</v>
      </c>
      <c r="C329" s="270" t="s">
        <v>72</v>
      </c>
      <c r="D329" s="37">
        <v>253.9</v>
      </c>
    </row>
    <row r="330" spans="1:4">
      <c r="A330" s="269" t="s">
        <v>8093</v>
      </c>
      <c r="B330" s="269" t="s">
        <v>8094</v>
      </c>
      <c r="C330" s="270" t="s">
        <v>72</v>
      </c>
      <c r="D330" s="37">
        <v>272.20999999999998</v>
      </c>
    </row>
    <row r="331" spans="1:4">
      <c r="A331" s="269" t="s">
        <v>8095</v>
      </c>
      <c r="B331" s="269" t="s">
        <v>8096</v>
      </c>
      <c r="C331" s="270" t="s">
        <v>72</v>
      </c>
      <c r="D331" s="37">
        <v>31.42</v>
      </c>
    </row>
    <row r="332" spans="1:4">
      <c r="A332" s="269" t="s">
        <v>8097</v>
      </c>
      <c r="B332" s="269" t="s">
        <v>8098</v>
      </c>
      <c r="C332" s="270" t="s">
        <v>72</v>
      </c>
      <c r="D332" s="37">
        <v>309.20999999999998</v>
      </c>
    </row>
    <row r="333" spans="1:4">
      <c r="A333" s="269" t="s">
        <v>8099</v>
      </c>
      <c r="B333" s="269" t="s">
        <v>8100</v>
      </c>
      <c r="C333" s="270" t="s">
        <v>47</v>
      </c>
      <c r="D333" s="37">
        <v>129.59</v>
      </c>
    </row>
    <row r="334" spans="1:4">
      <c r="A334" s="269" t="s">
        <v>8101</v>
      </c>
      <c r="B334" s="269" t="s">
        <v>8102</v>
      </c>
      <c r="C334" s="270" t="s">
        <v>47</v>
      </c>
      <c r="D334" s="37">
        <v>82.23</v>
      </c>
    </row>
    <row r="335" spans="1:4">
      <c r="A335" s="269" t="s">
        <v>8103</v>
      </c>
      <c r="B335" s="269" t="s">
        <v>8104</v>
      </c>
      <c r="C335" s="270" t="s">
        <v>47</v>
      </c>
      <c r="D335" s="37">
        <v>66</v>
      </c>
    </row>
    <row r="336" spans="1:4">
      <c r="A336" s="269" t="s">
        <v>8105</v>
      </c>
      <c r="B336" s="269" t="s">
        <v>8106</v>
      </c>
      <c r="C336" s="270" t="s">
        <v>47</v>
      </c>
      <c r="D336" s="37">
        <v>102.47</v>
      </c>
    </row>
    <row r="337" spans="1:4">
      <c r="A337" s="269" t="s">
        <v>8107</v>
      </c>
      <c r="B337" s="269" t="s">
        <v>8108</v>
      </c>
      <c r="C337" s="270" t="s">
        <v>47</v>
      </c>
      <c r="D337" s="37">
        <v>120.62</v>
      </c>
    </row>
    <row r="338" spans="1:4">
      <c r="A338" s="269" t="s">
        <v>14314</v>
      </c>
      <c r="B338" s="269" t="s">
        <v>14315</v>
      </c>
      <c r="C338" s="270" t="s">
        <v>22</v>
      </c>
      <c r="D338" s="37">
        <v>33.979999999999997</v>
      </c>
    </row>
    <row r="339" spans="1:4">
      <c r="A339" s="269" t="s">
        <v>14316</v>
      </c>
      <c r="B339" s="269" t="s">
        <v>14317</v>
      </c>
      <c r="C339" s="270" t="s">
        <v>22</v>
      </c>
      <c r="D339" s="37">
        <v>41.82</v>
      </c>
    </row>
    <row r="340" spans="1:4">
      <c r="A340" s="269" t="s">
        <v>14318</v>
      </c>
      <c r="B340" s="269" t="s">
        <v>14319</v>
      </c>
      <c r="C340" s="270" t="s">
        <v>22</v>
      </c>
      <c r="D340" s="37">
        <v>55.04</v>
      </c>
    </row>
    <row r="341" spans="1:4">
      <c r="A341" s="269" t="s">
        <v>14320</v>
      </c>
      <c r="B341" s="269" t="s">
        <v>14321</v>
      </c>
      <c r="C341" s="270" t="s">
        <v>22</v>
      </c>
      <c r="D341" s="37">
        <v>71.58</v>
      </c>
    </row>
    <row r="342" spans="1:4">
      <c r="A342" s="269" t="s">
        <v>14322</v>
      </c>
      <c r="B342" s="269" t="s">
        <v>14323</v>
      </c>
      <c r="C342" s="270" t="s">
        <v>22</v>
      </c>
      <c r="D342" s="37">
        <v>97.25</v>
      </c>
    </row>
    <row r="343" spans="1:4" ht="25.5">
      <c r="A343" s="269" t="s">
        <v>8109</v>
      </c>
      <c r="B343" s="269" t="s">
        <v>8110</v>
      </c>
      <c r="C343" s="270" t="s">
        <v>22</v>
      </c>
      <c r="D343" s="37">
        <v>62.54</v>
      </c>
    </row>
    <row r="344" spans="1:4" ht="25.5">
      <c r="A344" s="269" t="s">
        <v>8111</v>
      </c>
      <c r="B344" s="269" t="s">
        <v>8112</v>
      </c>
      <c r="C344" s="270" t="s">
        <v>22</v>
      </c>
      <c r="D344" s="37">
        <v>79.42</v>
      </c>
    </row>
    <row r="345" spans="1:4" ht="25.5">
      <c r="A345" s="269" t="s">
        <v>8113</v>
      </c>
      <c r="B345" s="269" t="s">
        <v>8114</v>
      </c>
      <c r="C345" s="270" t="s">
        <v>22</v>
      </c>
      <c r="D345" s="37">
        <v>49.1</v>
      </c>
    </row>
    <row r="346" spans="1:4" ht="25.5">
      <c r="A346" s="269" t="s">
        <v>8115</v>
      </c>
      <c r="B346" s="269" t="s">
        <v>8116</v>
      </c>
      <c r="C346" s="270" t="s">
        <v>22</v>
      </c>
      <c r="D346" s="37">
        <v>78.97</v>
      </c>
    </row>
    <row r="347" spans="1:4" ht="25.5">
      <c r="A347" s="269" t="s">
        <v>8117</v>
      </c>
      <c r="B347" s="269" t="s">
        <v>8118</v>
      </c>
      <c r="C347" s="270" t="s">
        <v>22</v>
      </c>
      <c r="D347" s="37">
        <v>61.95</v>
      </c>
    </row>
    <row r="348" spans="1:4" ht="25.5">
      <c r="A348" s="269" t="s">
        <v>8119</v>
      </c>
      <c r="B348" s="269" t="s">
        <v>8120</v>
      </c>
      <c r="C348" s="270" t="s">
        <v>22</v>
      </c>
      <c r="D348" s="37">
        <v>56.35</v>
      </c>
    </row>
    <row r="349" spans="1:4" ht="25.5">
      <c r="A349" s="269" t="s">
        <v>8121</v>
      </c>
      <c r="B349" s="269" t="s">
        <v>8122</v>
      </c>
      <c r="C349" s="270" t="s">
        <v>22</v>
      </c>
      <c r="D349" s="37">
        <v>64.5</v>
      </c>
    </row>
    <row r="350" spans="1:4" ht="25.5">
      <c r="A350" s="269" t="s">
        <v>8123</v>
      </c>
      <c r="B350" s="269" t="s">
        <v>8124</v>
      </c>
      <c r="C350" s="270" t="s">
        <v>22</v>
      </c>
      <c r="D350" s="37">
        <v>24.86</v>
      </c>
    </row>
    <row r="351" spans="1:4" ht="25.5">
      <c r="A351" s="269" t="s">
        <v>8125</v>
      </c>
      <c r="B351" s="269" t="s">
        <v>8126</v>
      </c>
      <c r="C351" s="270" t="s">
        <v>22</v>
      </c>
      <c r="D351" s="37">
        <v>36.76</v>
      </c>
    </row>
    <row r="352" spans="1:4" ht="25.5">
      <c r="A352" s="269" t="s">
        <v>8127</v>
      </c>
      <c r="B352" s="269" t="s">
        <v>8128</v>
      </c>
      <c r="C352" s="270" t="s">
        <v>22</v>
      </c>
      <c r="D352" s="37">
        <v>51.49</v>
      </c>
    </row>
    <row r="353" spans="1:4" ht="25.5">
      <c r="A353" s="269" t="s">
        <v>8129</v>
      </c>
      <c r="B353" s="269" t="s">
        <v>8130</v>
      </c>
      <c r="C353" s="270" t="s">
        <v>22</v>
      </c>
      <c r="D353" s="37">
        <v>40.159999999999997</v>
      </c>
    </row>
    <row r="354" spans="1:4" ht="25.5">
      <c r="A354" s="269" t="s">
        <v>8131</v>
      </c>
      <c r="B354" s="269" t="s">
        <v>8132</v>
      </c>
      <c r="C354" s="270" t="s">
        <v>22</v>
      </c>
      <c r="D354" s="37">
        <v>50.35</v>
      </c>
    </row>
    <row r="355" spans="1:4" ht="25.5">
      <c r="A355" s="269" t="s">
        <v>8133</v>
      </c>
      <c r="B355" s="269" t="s">
        <v>8134</v>
      </c>
      <c r="C355" s="270" t="s">
        <v>22</v>
      </c>
      <c r="D355" s="37">
        <v>58.14</v>
      </c>
    </row>
    <row r="356" spans="1:4" ht="25.5">
      <c r="A356" s="269" t="s">
        <v>8135</v>
      </c>
      <c r="B356" s="269" t="s">
        <v>8136</v>
      </c>
      <c r="C356" s="270" t="s">
        <v>22</v>
      </c>
      <c r="D356" s="37">
        <v>47.69</v>
      </c>
    </row>
    <row r="357" spans="1:4" ht="25.5">
      <c r="A357" s="269" t="s">
        <v>8137</v>
      </c>
      <c r="B357" s="269" t="s">
        <v>8138</v>
      </c>
      <c r="C357" s="270" t="s">
        <v>22</v>
      </c>
      <c r="D357" s="37">
        <v>55.52</v>
      </c>
    </row>
    <row r="358" spans="1:4" ht="25.5">
      <c r="A358" s="269" t="s">
        <v>8139</v>
      </c>
      <c r="B358" s="269" t="s">
        <v>8140</v>
      </c>
      <c r="C358" s="270" t="s">
        <v>4</v>
      </c>
      <c r="D358" s="37">
        <v>8.6999999999999993</v>
      </c>
    </row>
    <row r="359" spans="1:4" ht="25.5">
      <c r="A359" s="269" t="s">
        <v>8141</v>
      </c>
      <c r="B359" s="269" t="s">
        <v>8142</v>
      </c>
      <c r="C359" s="270" t="s">
        <v>4</v>
      </c>
      <c r="D359" s="37">
        <v>8.9499999999999993</v>
      </c>
    </row>
    <row r="360" spans="1:4">
      <c r="A360" s="269" t="s">
        <v>8143</v>
      </c>
      <c r="B360" s="269" t="s">
        <v>8144</v>
      </c>
      <c r="C360" s="270" t="s">
        <v>4</v>
      </c>
      <c r="D360" s="37">
        <v>1.5</v>
      </c>
    </row>
    <row r="361" spans="1:4">
      <c r="A361" s="269" t="s">
        <v>8145</v>
      </c>
      <c r="B361" s="269" t="s">
        <v>8146</v>
      </c>
      <c r="C361" s="270" t="s">
        <v>22</v>
      </c>
      <c r="D361" s="37">
        <v>1.79</v>
      </c>
    </row>
    <row r="362" spans="1:4">
      <c r="A362" s="269" t="s">
        <v>8147</v>
      </c>
      <c r="B362" s="269" t="s">
        <v>8148</v>
      </c>
      <c r="C362" s="270" t="s">
        <v>4</v>
      </c>
      <c r="D362" s="37">
        <v>2.27</v>
      </c>
    </row>
    <row r="363" spans="1:4">
      <c r="A363" s="269" t="s">
        <v>8149</v>
      </c>
      <c r="B363" s="269" t="s">
        <v>8150</v>
      </c>
      <c r="C363" s="270" t="s">
        <v>4</v>
      </c>
      <c r="D363" s="37">
        <v>2.16</v>
      </c>
    </row>
    <row r="364" spans="1:4">
      <c r="A364" s="269" t="s">
        <v>8151</v>
      </c>
      <c r="B364" s="269" t="s">
        <v>8152</v>
      </c>
      <c r="C364" s="270" t="s">
        <v>4</v>
      </c>
      <c r="D364" s="37">
        <v>2.83</v>
      </c>
    </row>
    <row r="365" spans="1:4">
      <c r="A365" s="269" t="s">
        <v>8153</v>
      </c>
      <c r="B365" s="269" t="s">
        <v>8154</v>
      </c>
      <c r="C365" s="270" t="s">
        <v>4</v>
      </c>
      <c r="D365" s="37">
        <v>2.58</v>
      </c>
    </row>
    <row r="366" spans="1:4">
      <c r="A366" s="269" t="s">
        <v>8155</v>
      </c>
      <c r="B366" s="269" t="s">
        <v>8156</v>
      </c>
      <c r="C366" s="270" t="s">
        <v>4</v>
      </c>
      <c r="D366" s="37">
        <v>3.38</v>
      </c>
    </row>
    <row r="367" spans="1:4" ht="25.5">
      <c r="A367" s="269" t="s">
        <v>8157</v>
      </c>
      <c r="B367" s="269" t="s">
        <v>8158</v>
      </c>
      <c r="C367" s="270" t="s">
        <v>4</v>
      </c>
      <c r="D367" s="37">
        <v>14.11</v>
      </c>
    </row>
    <row r="368" spans="1:4" ht="25.5">
      <c r="A368" s="269" t="s">
        <v>8159</v>
      </c>
      <c r="B368" s="269" t="s">
        <v>8160</v>
      </c>
      <c r="C368" s="270" t="s">
        <v>4</v>
      </c>
      <c r="D368" s="37">
        <v>13.18</v>
      </c>
    </row>
    <row r="369" spans="1:4" ht="25.5">
      <c r="A369" s="269" t="s">
        <v>8161</v>
      </c>
      <c r="B369" s="269" t="s">
        <v>8162</v>
      </c>
      <c r="C369" s="270" t="s">
        <v>4</v>
      </c>
      <c r="D369" s="37">
        <v>50.09</v>
      </c>
    </row>
    <row r="370" spans="1:4" ht="25.5">
      <c r="A370" s="269" t="s">
        <v>8163</v>
      </c>
      <c r="B370" s="269" t="s">
        <v>8164</v>
      </c>
      <c r="C370" s="270" t="s">
        <v>4</v>
      </c>
      <c r="D370" s="37">
        <v>12.43</v>
      </c>
    </row>
    <row r="371" spans="1:4" ht="25.5">
      <c r="A371" s="269" t="s">
        <v>8165</v>
      </c>
      <c r="B371" s="269" t="s">
        <v>8166</v>
      </c>
      <c r="C371" s="270" t="s">
        <v>4</v>
      </c>
      <c r="D371" s="37">
        <v>266.81</v>
      </c>
    </row>
    <row r="372" spans="1:4" ht="25.5">
      <c r="A372" s="269" t="s">
        <v>8167</v>
      </c>
      <c r="B372" s="269" t="s">
        <v>14324</v>
      </c>
      <c r="C372" s="270" t="s">
        <v>4</v>
      </c>
      <c r="D372" s="37">
        <v>335.8</v>
      </c>
    </row>
    <row r="373" spans="1:4" ht="25.5">
      <c r="A373" s="269" t="s">
        <v>8168</v>
      </c>
      <c r="B373" s="269" t="s">
        <v>14325</v>
      </c>
      <c r="C373" s="270" t="s">
        <v>4</v>
      </c>
      <c r="D373" s="37">
        <v>579.78</v>
      </c>
    </row>
    <row r="374" spans="1:4">
      <c r="A374" s="269" t="s">
        <v>8169</v>
      </c>
      <c r="B374" s="269" t="s">
        <v>8170</v>
      </c>
      <c r="C374" s="270" t="s">
        <v>4</v>
      </c>
      <c r="D374" s="37">
        <v>41.76</v>
      </c>
    </row>
    <row r="375" spans="1:4">
      <c r="A375" s="269" t="s">
        <v>8171</v>
      </c>
      <c r="B375" s="269" t="s">
        <v>8172</v>
      </c>
      <c r="C375" s="270" t="s">
        <v>4</v>
      </c>
      <c r="D375" s="37">
        <v>29.74</v>
      </c>
    </row>
    <row r="376" spans="1:4">
      <c r="A376" s="269" t="s">
        <v>8173</v>
      </c>
      <c r="B376" s="269" t="s">
        <v>8174</v>
      </c>
      <c r="C376" s="270" t="s">
        <v>4</v>
      </c>
      <c r="D376" s="37">
        <v>38.51</v>
      </c>
    </row>
    <row r="377" spans="1:4" ht="25.5">
      <c r="A377" s="269" t="s">
        <v>8175</v>
      </c>
      <c r="B377" s="269" t="s">
        <v>8176</v>
      </c>
      <c r="C377" s="270" t="s">
        <v>22</v>
      </c>
      <c r="D377" s="37">
        <v>33.479999999999997</v>
      </c>
    </row>
    <row r="378" spans="1:4" ht="25.5">
      <c r="A378" s="269" t="s">
        <v>8177</v>
      </c>
      <c r="B378" s="269" t="s">
        <v>8178</v>
      </c>
      <c r="C378" s="270" t="s">
        <v>22</v>
      </c>
      <c r="D378" s="37">
        <v>36.74</v>
      </c>
    </row>
    <row r="379" spans="1:4">
      <c r="A379" s="269" t="s">
        <v>8179</v>
      </c>
      <c r="B379" s="269" t="s">
        <v>8180</v>
      </c>
      <c r="C379" s="270" t="s">
        <v>22</v>
      </c>
      <c r="D379" s="37">
        <v>53.59</v>
      </c>
    </row>
    <row r="380" spans="1:4">
      <c r="A380" s="269" t="s">
        <v>8181</v>
      </c>
      <c r="B380" s="269" t="s">
        <v>8182</v>
      </c>
      <c r="C380" s="270" t="s">
        <v>22</v>
      </c>
      <c r="D380" s="37">
        <v>68.39</v>
      </c>
    </row>
    <row r="381" spans="1:4">
      <c r="A381" s="269" t="s">
        <v>8183</v>
      </c>
      <c r="B381" s="269" t="s">
        <v>8184</v>
      </c>
      <c r="C381" s="270" t="s">
        <v>22</v>
      </c>
      <c r="D381" s="37">
        <v>81.150000000000006</v>
      </c>
    </row>
    <row r="382" spans="1:4">
      <c r="A382" s="269" t="s">
        <v>8185</v>
      </c>
      <c r="B382" s="269" t="s">
        <v>8186</v>
      </c>
      <c r="C382" s="270" t="s">
        <v>22</v>
      </c>
      <c r="D382" s="37">
        <v>112.12</v>
      </c>
    </row>
    <row r="383" spans="1:4">
      <c r="A383" s="269" t="s">
        <v>8187</v>
      </c>
      <c r="B383" s="269" t="s">
        <v>8188</v>
      </c>
      <c r="C383" s="270" t="s">
        <v>4</v>
      </c>
      <c r="D383" s="37">
        <v>29.08</v>
      </c>
    </row>
    <row r="384" spans="1:4">
      <c r="A384" s="269" t="s">
        <v>8189</v>
      </c>
      <c r="B384" s="269" t="s">
        <v>8190</v>
      </c>
      <c r="C384" s="270" t="s">
        <v>4</v>
      </c>
      <c r="D384" s="37">
        <v>77.3</v>
      </c>
    </row>
    <row r="385" spans="1:4" ht="25.5">
      <c r="A385" s="269" t="s">
        <v>8191</v>
      </c>
      <c r="B385" s="269" t="s">
        <v>8192</v>
      </c>
      <c r="C385" s="270" t="s">
        <v>47</v>
      </c>
      <c r="D385" s="37">
        <v>60</v>
      </c>
    </row>
    <row r="386" spans="1:4" ht="25.5">
      <c r="A386" s="269" t="s">
        <v>8193</v>
      </c>
      <c r="B386" s="269" t="s">
        <v>8194</v>
      </c>
      <c r="C386" s="270" t="s">
        <v>22</v>
      </c>
      <c r="D386" s="37">
        <v>50.03</v>
      </c>
    </row>
    <row r="387" spans="1:4">
      <c r="A387" s="269" t="s">
        <v>8195</v>
      </c>
      <c r="B387" s="269" t="s">
        <v>8196</v>
      </c>
      <c r="C387" s="270" t="s">
        <v>47</v>
      </c>
      <c r="D387" s="37">
        <v>22.05</v>
      </c>
    </row>
    <row r="388" spans="1:4">
      <c r="A388" s="269" t="s">
        <v>8197</v>
      </c>
      <c r="B388" s="269" t="s">
        <v>8198</v>
      </c>
      <c r="C388" s="270" t="s">
        <v>47</v>
      </c>
      <c r="D388" s="37">
        <v>24.16</v>
      </c>
    </row>
    <row r="389" spans="1:4" ht="25.5">
      <c r="A389" s="269" t="s">
        <v>8199</v>
      </c>
      <c r="B389" s="269" t="s">
        <v>8200</v>
      </c>
      <c r="C389" s="270" t="s">
        <v>22</v>
      </c>
      <c r="D389" s="37">
        <v>48.84</v>
      </c>
    </row>
    <row r="390" spans="1:4">
      <c r="A390" s="269" t="s">
        <v>8201</v>
      </c>
      <c r="B390" s="269" t="s">
        <v>8202</v>
      </c>
      <c r="C390" s="270" t="s">
        <v>22</v>
      </c>
      <c r="D390" s="37">
        <v>38.5</v>
      </c>
    </row>
    <row r="391" spans="1:4">
      <c r="A391" s="269" t="s">
        <v>8203</v>
      </c>
      <c r="B391" s="269" t="s">
        <v>8204</v>
      </c>
      <c r="C391" s="270" t="s">
        <v>22</v>
      </c>
      <c r="D391" s="37">
        <v>62.86</v>
      </c>
    </row>
    <row r="392" spans="1:4">
      <c r="A392" s="269" t="s">
        <v>8205</v>
      </c>
      <c r="B392" s="269" t="s">
        <v>8206</v>
      </c>
      <c r="C392" s="270" t="s">
        <v>22</v>
      </c>
      <c r="D392" s="37">
        <v>66.27</v>
      </c>
    </row>
    <row r="393" spans="1:4">
      <c r="A393" s="269" t="s">
        <v>8207</v>
      </c>
      <c r="B393" s="269" t="s">
        <v>8208</v>
      </c>
      <c r="C393" s="270" t="s">
        <v>47</v>
      </c>
      <c r="D393" s="37">
        <v>10.7</v>
      </c>
    </row>
    <row r="394" spans="1:4">
      <c r="A394" s="269" t="s">
        <v>8209</v>
      </c>
      <c r="B394" s="269" t="s">
        <v>8210</v>
      </c>
      <c r="C394" s="270" t="s">
        <v>47</v>
      </c>
      <c r="D394" s="37">
        <v>30.57</v>
      </c>
    </row>
    <row r="395" spans="1:4" ht="25.5">
      <c r="A395" s="269" t="s">
        <v>8211</v>
      </c>
      <c r="B395" s="269" t="s">
        <v>8212</v>
      </c>
      <c r="C395" s="270" t="s">
        <v>47</v>
      </c>
      <c r="D395" s="37">
        <v>6.34</v>
      </c>
    </row>
    <row r="396" spans="1:4" ht="25.5">
      <c r="A396" s="269" t="s">
        <v>8213</v>
      </c>
      <c r="B396" s="269" t="s">
        <v>8214</v>
      </c>
      <c r="C396" s="270" t="s">
        <v>72</v>
      </c>
      <c r="D396" s="37">
        <v>1943.13</v>
      </c>
    </row>
    <row r="397" spans="1:4">
      <c r="A397" s="269" t="s">
        <v>8215</v>
      </c>
      <c r="B397" s="269" t="s">
        <v>8216</v>
      </c>
      <c r="C397" s="270" t="s">
        <v>47</v>
      </c>
      <c r="D397" s="37">
        <v>10.41</v>
      </c>
    </row>
    <row r="398" spans="1:4">
      <c r="A398" s="269" t="s">
        <v>8217</v>
      </c>
      <c r="B398" s="269" t="s">
        <v>8218</v>
      </c>
      <c r="C398" s="270" t="s">
        <v>47</v>
      </c>
      <c r="D398" s="37">
        <v>1.94</v>
      </c>
    </row>
    <row r="399" spans="1:4">
      <c r="A399" s="269" t="s">
        <v>8219</v>
      </c>
      <c r="B399" s="269" t="s">
        <v>8220</v>
      </c>
      <c r="C399" s="270" t="s">
        <v>47</v>
      </c>
      <c r="D399" s="37">
        <v>4.2</v>
      </c>
    </row>
    <row r="400" spans="1:4">
      <c r="A400" s="269" t="s">
        <v>8221</v>
      </c>
      <c r="B400" s="269" t="s">
        <v>8222</v>
      </c>
      <c r="C400" s="270" t="s">
        <v>47</v>
      </c>
      <c r="D400" s="37">
        <v>3.46</v>
      </c>
    </row>
    <row r="401" spans="1:4">
      <c r="A401" s="269" t="s">
        <v>8223</v>
      </c>
      <c r="B401" s="269" t="s">
        <v>8224</v>
      </c>
      <c r="C401" s="270" t="s">
        <v>22</v>
      </c>
      <c r="D401" s="37">
        <v>45.69</v>
      </c>
    </row>
    <row r="402" spans="1:4" ht="25.5">
      <c r="A402" s="269" t="s">
        <v>8225</v>
      </c>
      <c r="B402" s="269" t="s">
        <v>8226</v>
      </c>
      <c r="C402" s="270" t="s">
        <v>47</v>
      </c>
      <c r="D402" s="37">
        <v>18.05</v>
      </c>
    </row>
    <row r="403" spans="1:4">
      <c r="A403" s="269" t="s">
        <v>8227</v>
      </c>
      <c r="B403" s="269" t="s">
        <v>8228</v>
      </c>
      <c r="C403" s="270" t="s">
        <v>72</v>
      </c>
      <c r="D403" s="37">
        <v>2235.69</v>
      </c>
    </row>
    <row r="404" spans="1:4">
      <c r="A404" s="269" t="s">
        <v>8229</v>
      </c>
      <c r="B404" s="269" t="s">
        <v>8230</v>
      </c>
      <c r="C404" s="270" t="s">
        <v>47</v>
      </c>
      <c r="D404" s="37">
        <v>24.61</v>
      </c>
    </row>
    <row r="405" spans="1:4" ht="25.5">
      <c r="A405" s="269" t="s">
        <v>8231</v>
      </c>
      <c r="B405" s="269" t="s">
        <v>8232</v>
      </c>
      <c r="C405" s="270" t="s">
        <v>47</v>
      </c>
      <c r="D405" s="37">
        <v>1.94</v>
      </c>
    </row>
    <row r="406" spans="1:4">
      <c r="A406" s="269" t="s">
        <v>8233</v>
      </c>
      <c r="B406" s="269" t="s">
        <v>8234</v>
      </c>
      <c r="C406" s="270" t="s">
        <v>47</v>
      </c>
      <c r="D406" s="37">
        <v>2.14</v>
      </c>
    </row>
    <row r="407" spans="1:4">
      <c r="A407" s="269" t="s">
        <v>8235</v>
      </c>
      <c r="B407" s="269" t="s">
        <v>8236</v>
      </c>
      <c r="C407" s="270" t="s">
        <v>4</v>
      </c>
      <c r="D407" s="37">
        <v>34.72</v>
      </c>
    </row>
    <row r="408" spans="1:4">
      <c r="A408" s="269" t="s">
        <v>8237</v>
      </c>
      <c r="B408" s="269" t="s">
        <v>8238</v>
      </c>
      <c r="C408" s="270" t="s">
        <v>4</v>
      </c>
      <c r="D408" s="37">
        <v>45.03</v>
      </c>
    </row>
    <row r="409" spans="1:4">
      <c r="A409" s="269" t="s">
        <v>8239</v>
      </c>
      <c r="B409" s="269" t="s">
        <v>8240</v>
      </c>
      <c r="C409" s="270" t="s">
        <v>4</v>
      </c>
      <c r="D409" s="37">
        <v>51.69</v>
      </c>
    </row>
    <row r="410" spans="1:4" ht="25.5">
      <c r="A410" s="269" t="s">
        <v>8241</v>
      </c>
      <c r="B410" s="269" t="s">
        <v>8242</v>
      </c>
      <c r="C410" s="270" t="s">
        <v>47</v>
      </c>
      <c r="D410" s="37">
        <v>8.7100000000000009</v>
      </c>
    </row>
    <row r="411" spans="1:4" ht="25.5">
      <c r="A411" s="269" t="s">
        <v>8243</v>
      </c>
      <c r="B411" s="269" t="s">
        <v>8244</v>
      </c>
      <c r="C411" s="270" t="s">
        <v>47</v>
      </c>
      <c r="D411" s="37">
        <v>23.2</v>
      </c>
    </row>
    <row r="412" spans="1:4">
      <c r="A412" s="269" t="s">
        <v>8245</v>
      </c>
      <c r="B412" s="269" t="s">
        <v>8246</v>
      </c>
      <c r="C412" s="270" t="s">
        <v>22</v>
      </c>
      <c r="D412" s="37">
        <v>8.2100000000000009</v>
      </c>
    </row>
    <row r="413" spans="1:4">
      <c r="A413" s="269" t="s">
        <v>8247</v>
      </c>
      <c r="B413" s="269" t="s">
        <v>8248</v>
      </c>
      <c r="C413" s="270" t="s">
        <v>22</v>
      </c>
      <c r="D413" s="37">
        <v>12.49</v>
      </c>
    </row>
    <row r="414" spans="1:4">
      <c r="A414" s="269" t="s">
        <v>8249</v>
      </c>
      <c r="B414" s="269" t="s">
        <v>8250</v>
      </c>
      <c r="C414" s="270" t="s">
        <v>22</v>
      </c>
      <c r="D414" s="37">
        <v>14.9</v>
      </c>
    </row>
    <row r="415" spans="1:4">
      <c r="A415" s="269" t="s">
        <v>8251</v>
      </c>
      <c r="B415" s="269" t="s">
        <v>8252</v>
      </c>
      <c r="C415" s="270" t="s">
        <v>22</v>
      </c>
      <c r="D415" s="37">
        <v>23.2</v>
      </c>
    </row>
    <row r="416" spans="1:4">
      <c r="A416" s="269" t="s">
        <v>8253</v>
      </c>
      <c r="B416" s="269" t="s">
        <v>8254</v>
      </c>
      <c r="C416" s="270" t="s">
        <v>22</v>
      </c>
      <c r="D416" s="37">
        <v>31.12</v>
      </c>
    </row>
    <row r="417" spans="1:4">
      <c r="A417" s="269" t="s">
        <v>8255</v>
      </c>
      <c r="B417" s="269" t="s">
        <v>8256</v>
      </c>
      <c r="C417" s="270" t="s">
        <v>22</v>
      </c>
      <c r="D417" s="37">
        <v>64.2</v>
      </c>
    </row>
    <row r="418" spans="1:4">
      <c r="A418" s="269" t="s">
        <v>8257</v>
      </c>
      <c r="B418" s="269" t="s">
        <v>8258</v>
      </c>
      <c r="C418" s="270" t="s">
        <v>22</v>
      </c>
      <c r="D418" s="37">
        <v>15.38</v>
      </c>
    </row>
    <row r="419" spans="1:4" ht="25.5">
      <c r="A419" s="269" t="s">
        <v>8259</v>
      </c>
      <c r="B419" s="269" t="s">
        <v>1003</v>
      </c>
      <c r="C419" s="270" t="s">
        <v>916</v>
      </c>
      <c r="D419" s="37">
        <v>195.7</v>
      </c>
    </row>
    <row r="420" spans="1:4" ht="25.5">
      <c r="A420" s="269" t="s">
        <v>8260</v>
      </c>
      <c r="B420" s="269" t="s">
        <v>8261</v>
      </c>
      <c r="C420" s="270" t="s">
        <v>47</v>
      </c>
      <c r="D420" s="37">
        <v>4.74</v>
      </c>
    </row>
    <row r="421" spans="1:4">
      <c r="A421" s="269" t="s">
        <v>8262</v>
      </c>
      <c r="B421" s="269" t="s">
        <v>8263</v>
      </c>
      <c r="C421" s="270" t="s">
        <v>22</v>
      </c>
      <c r="D421" s="37">
        <v>429.97</v>
      </c>
    </row>
    <row r="422" spans="1:4" ht="38.25">
      <c r="A422" s="269" t="s">
        <v>8264</v>
      </c>
      <c r="B422" s="269" t="s">
        <v>8265</v>
      </c>
      <c r="C422" s="270" t="s">
        <v>4</v>
      </c>
      <c r="D422" s="37">
        <v>467.99</v>
      </c>
    </row>
    <row r="423" spans="1:4" ht="38.25">
      <c r="A423" s="269" t="s">
        <v>8266</v>
      </c>
      <c r="B423" s="269" t="s">
        <v>8267</v>
      </c>
      <c r="C423" s="270" t="s">
        <v>4</v>
      </c>
      <c r="D423" s="37">
        <v>555.87</v>
      </c>
    </row>
    <row r="424" spans="1:4" ht="38.25">
      <c r="A424" s="269" t="s">
        <v>8268</v>
      </c>
      <c r="B424" s="269" t="s">
        <v>8269</v>
      </c>
      <c r="C424" s="270" t="s">
        <v>4</v>
      </c>
      <c r="D424" s="37">
        <v>588.19000000000005</v>
      </c>
    </row>
    <row r="425" spans="1:4" ht="38.25">
      <c r="A425" s="269" t="s">
        <v>8270</v>
      </c>
      <c r="B425" s="269" t="s">
        <v>8271</v>
      </c>
      <c r="C425" s="270" t="s">
        <v>4</v>
      </c>
      <c r="D425" s="37">
        <v>583</v>
      </c>
    </row>
    <row r="426" spans="1:4" ht="51">
      <c r="A426" s="269" t="s">
        <v>8272</v>
      </c>
      <c r="B426" s="269" t="s">
        <v>8273</v>
      </c>
      <c r="C426" s="270" t="s">
        <v>4</v>
      </c>
      <c r="D426" s="37">
        <v>496.69</v>
      </c>
    </row>
    <row r="427" spans="1:4" ht="51">
      <c r="A427" s="269" t="s">
        <v>8274</v>
      </c>
      <c r="B427" s="269" t="s">
        <v>8275</v>
      </c>
      <c r="C427" s="270" t="s">
        <v>4</v>
      </c>
      <c r="D427" s="37">
        <v>595.72</v>
      </c>
    </row>
    <row r="428" spans="1:4" ht="51">
      <c r="A428" s="269" t="s">
        <v>8276</v>
      </c>
      <c r="B428" s="269" t="s">
        <v>8277</v>
      </c>
      <c r="C428" s="270" t="s">
        <v>4</v>
      </c>
      <c r="D428" s="37">
        <v>806.45</v>
      </c>
    </row>
    <row r="429" spans="1:4">
      <c r="A429" s="269" t="s">
        <v>8278</v>
      </c>
      <c r="B429" s="269" t="s">
        <v>14326</v>
      </c>
      <c r="C429" s="270" t="s">
        <v>22</v>
      </c>
      <c r="D429" s="37">
        <v>114.19</v>
      </c>
    </row>
    <row r="430" spans="1:4">
      <c r="A430" s="269" t="s">
        <v>8279</v>
      </c>
      <c r="B430" s="269" t="s">
        <v>8280</v>
      </c>
      <c r="C430" s="270" t="s">
        <v>4</v>
      </c>
      <c r="D430" s="37">
        <v>120.58</v>
      </c>
    </row>
    <row r="431" spans="1:4">
      <c r="A431" s="269" t="s">
        <v>8281</v>
      </c>
      <c r="B431" s="269" t="s">
        <v>8282</v>
      </c>
      <c r="C431" s="270" t="s">
        <v>4</v>
      </c>
      <c r="D431" s="37">
        <v>125.98</v>
      </c>
    </row>
    <row r="432" spans="1:4">
      <c r="A432" s="269" t="s">
        <v>8283</v>
      </c>
      <c r="B432" s="269" t="s">
        <v>8284</v>
      </c>
      <c r="C432" s="270" t="s">
        <v>4</v>
      </c>
      <c r="D432" s="37">
        <v>152.04</v>
      </c>
    </row>
    <row r="433" spans="1:4">
      <c r="A433" s="269" t="s">
        <v>8285</v>
      </c>
      <c r="B433" s="269" t="s">
        <v>8286</v>
      </c>
      <c r="C433" s="270" t="s">
        <v>4</v>
      </c>
      <c r="D433" s="37">
        <v>130.08000000000001</v>
      </c>
    </row>
    <row r="434" spans="1:4">
      <c r="A434" s="269" t="s">
        <v>8287</v>
      </c>
      <c r="B434" s="269" t="s">
        <v>8288</v>
      </c>
      <c r="C434" s="270" t="s">
        <v>4</v>
      </c>
      <c r="D434" s="37">
        <v>196.27</v>
      </c>
    </row>
    <row r="435" spans="1:4">
      <c r="A435" s="269" t="s">
        <v>8289</v>
      </c>
      <c r="B435" s="269" t="s">
        <v>8290</v>
      </c>
      <c r="C435" s="270" t="s">
        <v>4</v>
      </c>
      <c r="D435" s="37">
        <v>15.86</v>
      </c>
    </row>
    <row r="436" spans="1:4">
      <c r="A436" s="269" t="s">
        <v>7515</v>
      </c>
      <c r="B436" s="269" t="s">
        <v>8291</v>
      </c>
      <c r="C436" s="270" t="s">
        <v>4</v>
      </c>
      <c r="D436" s="37">
        <v>703.53</v>
      </c>
    </row>
    <row r="437" spans="1:4">
      <c r="A437" s="269" t="s">
        <v>8292</v>
      </c>
      <c r="B437" s="269" t="s">
        <v>8293</v>
      </c>
      <c r="C437" s="270" t="s">
        <v>4</v>
      </c>
      <c r="D437" s="37">
        <v>749.02</v>
      </c>
    </row>
    <row r="438" spans="1:4">
      <c r="A438" s="269" t="s">
        <v>8294</v>
      </c>
      <c r="B438" s="269" t="s">
        <v>8295</v>
      </c>
      <c r="C438" s="270" t="s">
        <v>4</v>
      </c>
      <c r="D438" s="37">
        <v>761.87</v>
      </c>
    </row>
    <row r="439" spans="1:4">
      <c r="A439" s="269" t="s">
        <v>8296</v>
      </c>
      <c r="B439" s="269" t="s">
        <v>8297</v>
      </c>
      <c r="C439" s="270" t="s">
        <v>4</v>
      </c>
      <c r="D439" s="37">
        <v>814.48</v>
      </c>
    </row>
    <row r="440" spans="1:4">
      <c r="A440" s="269" t="s">
        <v>8298</v>
      </c>
      <c r="B440" s="269" t="s">
        <v>8299</v>
      </c>
      <c r="C440" s="270" t="s">
        <v>4</v>
      </c>
      <c r="D440" s="37">
        <v>121.48</v>
      </c>
    </row>
    <row r="441" spans="1:4">
      <c r="A441" s="269" t="s">
        <v>8300</v>
      </c>
      <c r="B441" s="269" t="s">
        <v>8301</v>
      </c>
      <c r="C441" s="270" t="s">
        <v>4</v>
      </c>
      <c r="D441" s="37">
        <v>120.39</v>
      </c>
    </row>
    <row r="442" spans="1:4">
      <c r="A442" s="269" t="s">
        <v>8302</v>
      </c>
      <c r="B442" s="269" t="s">
        <v>8303</v>
      </c>
      <c r="C442" s="270" t="s">
        <v>4</v>
      </c>
      <c r="D442" s="37">
        <v>124.71</v>
      </c>
    </row>
    <row r="443" spans="1:4">
      <c r="A443" s="269" t="s">
        <v>8304</v>
      </c>
      <c r="B443" s="269" t="s">
        <v>8305</v>
      </c>
      <c r="C443" s="270" t="s">
        <v>4</v>
      </c>
      <c r="D443" s="37">
        <v>138.19999999999999</v>
      </c>
    </row>
    <row r="444" spans="1:4">
      <c r="A444" s="269" t="s">
        <v>8306</v>
      </c>
      <c r="B444" s="269" t="s">
        <v>8307</v>
      </c>
      <c r="C444" s="270" t="s">
        <v>4</v>
      </c>
      <c r="D444" s="37">
        <v>441.51</v>
      </c>
    </row>
    <row r="445" spans="1:4">
      <c r="A445" s="269" t="s">
        <v>8308</v>
      </c>
      <c r="B445" s="269" t="s">
        <v>8309</v>
      </c>
      <c r="C445" s="270" t="s">
        <v>4</v>
      </c>
      <c r="D445" s="37">
        <v>370.42</v>
      </c>
    </row>
    <row r="446" spans="1:4">
      <c r="A446" s="269" t="s">
        <v>8310</v>
      </c>
      <c r="B446" s="269" t="s">
        <v>8311</v>
      </c>
      <c r="C446" s="270" t="s">
        <v>4</v>
      </c>
      <c r="D446" s="37">
        <v>480.58</v>
      </c>
    </row>
    <row r="447" spans="1:4">
      <c r="A447" s="269" t="s">
        <v>8312</v>
      </c>
      <c r="B447" s="269" t="s">
        <v>8313</v>
      </c>
      <c r="C447" s="270" t="s">
        <v>4</v>
      </c>
      <c r="D447" s="37">
        <v>421.43</v>
      </c>
    </row>
    <row r="448" spans="1:4">
      <c r="A448" s="269" t="s">
        <v>8314</v>
      </c>
      <c r="B448" s="269" t="s">
        <v>8315</v>
      </c>
      <c r="C448" s="270" t="s">
        <v>4</v>
      </c>
      <c r="D448" s="37">
        <v>232.16</v>
      </c>
    </row>
    <row r="449" spans="1:4">
      <c r="A449" s="269" t="s">
        <v>8316</v>
      </c>
      <c r="B449" s="269" t="s">
        <v>8317</v>
      </c>
      <c r="C449" s="270" t="s">
        <v>22</v>
      </c>
      <c r="D449" s="37">
        <v>37.619999999999997</v>
      </c>
    </row>
    <row r="450" spans="1:4" ht="25.5">
      <c r="A450" s="269" t="s">
        <v>8318</v>
      </c>
      <c r="B450" s="269" t="s">
        <v>8319</v>
      </c>
      <c r="C450" s="270" t="s">
        <v>47</v>
      </c>
      <c r="D450" s="37">
        <v>6.95</v>
      </c>
    </row>
    <row r="451" spans="1:4" ht="25.5">
      <c r="A451" s="269" t="s">
        <v>13892</v>
      </c>
      <c r="B451" s="269" t="s">
        <v>13893</v>
      </c>
      <c r="C451" s="270" t="s">
        <v>47</v>
      </c>
      <c r="D451" s="37">
        <v>77.25</v>
      </c>
    </row>
    <row r="452" spans="1:4">
      <c r="A452" s="269" t="s">
        <v>8320</v>
      </c>
      <c r="B452" s="269" t="s">
        <v>8321</v>
      </c>
      <c r="C452" s="270" t="s">
        <v>22</v>
      </c>
      <c r="D452" s="37">
        <v>16.79</v>
      </c>
    </row>
    <row r="453" spans="1:4" ht="25.5">
      <c r="A453" s="269" t="s">
        <v>8322</v>
      </c>
      <c r="B453" s="269" t="s">
        <v>8323</v>
      </c>
      <c r="C453" s="270" t="s">
        <v>22</v>
      </c>
      <c r="D453" s="37">
        <v>47.37</v>
      </c>
    </row>
    <row r="454" spans="1:4">
      <c r="A454" s="269" t="s">
        <v>8324</v>
      </c>
      <c r="B454" s="269" t="s">
        <v>8325</v>
      </c>
      <c r="C454" s="270" t="s">
        <v>22</v>
      </c>
      <c r="D454" s="37">
        <v>102.89</v>
      </c>
    </row>
    <row r="455" spans="1:4">
      <c r="A455" s="269" t="s">
        <v>8326</v>
      </c>
      <c r="B455" s="269" t="s">
        <v>8327</v>
      </c>
      <c r="C455" s="270" t="s">
        <v>47</v>
      </c>
      <c r="D455" s="37">
        <v>13.15</v>
      </c>
    </row>
    <row r="456" spans="1:4" ht="25.5">
      <c r="A456" s="269" t="s">
        <v>8328</v>
      </c>
      <c r="B456" s="269" t="s">
        <v>8329</v>
      </c>
      <c r="C456" s="270" t="s">
        <v>22</v>
      </c>
      <c r="D456" s="37">
        <v>171.68</v>
      </c>
    </row>
    <row r="457" spans="1:4" ht="25.5">
      <c r="A457" s="269" t="s">
        <v>8330</v>
      </c>
      <c r="B457" s="269" t="s">
        <v>8331</v>
      </c>
      <c r="C457" s="270" t="s">
        <v>47</v>
      </c>
      <c r="D457" s="37">
        <v>5.23</v>
      </c>
    </row>
    <row r="458" spans="1:4">
      <c r="A458" s="269" t="s">
        <v>8332</v>
      </c>
      <c r="B458" s="269" t="s">
        <v>8333</v>
      </c>
      <c r="C458" s="270" t="s">
        <v>22</v>
      </c>
      <c r="D458" s="37">
        <v>118.97</v>
      </c>
    </row>
    <row r="459" spans="1:4">
      <c r="A459" s="269" t="s">
        <v>8334</v>
      </c>
      <c r="B459" s="269" t="s">
        <v>8335</v>
      </c>
      <c r="C459" s="270" t="s">
        <v>22</v>
      </c>
      <c r="D459" s="37">
        <v>127.4</v>
      </c>
    </row>
    <row r="460" spans="1:4" ht="25.5">
      <c r="A460" s="269" t="s">
        <v>8336</v>
      </c>
      <c r="B460" s="269" t="s">
        <v>8337</v>
      </c>
      <c r="C460" s="270" t="s">
        <v>22</v>
      </c>
      <c r="D460" s="37">
        <v>475.4</v>
      </c>
    </row>
    <row r="461" spans="1:4">
      <c r="A461" s="269" t="s">
        <v>8338</v>
      </c>
      <c r="B461" s="269" t="s">
        <v>8339</v>
      </c>
      <c r="C461" s="270" t="s">
        <v>22</v>
      </c>
      <c r="D461" s="37">
        <v>115.47</v>
      </c>
    </row>
    <row r="462" spans="1:4">
      <c r="A462" s="269" t="s">
        <v>8340</v>
      </c>
      <c r="B462" s="269" t="s">
        <v>8341</v>
      </c>
      <c r="C462" s="270" t="s">
        <v>22</v>
      </c>
      <c r="D462" s="37">
        <v>84.77</v>
      </c>
    </row>
    <row r="463" spans="1:4" ht="25.5">
      <c r="A463" s="269" t="s">
        <v>8342</v>
      </c>
      <c r="B463" s="269" t="s">
        <v>1344</v>
      </c>
      <c r="C463" s="270" t="s">
        <v>22</v>
      </c>
      <c r="D463" s="37">
        <v>545.38</v>
      </c>
    </row>
    <row r="464" spans="1:4" ht="25.5">
      <c r="A464" s="269" t="s">
        <v>8343</v>
      </c>
      <c r="B464" s="269" t="s">
        <v>8344</v>
      </c>
      <c r="C464" s="270" t="s">
        <v>22</v>
      </c>
      <c r="D464" s="37">
        <v>788.63</v>
      </c>
    </row>
    <row r="465" spans="1:4" ht="25.5">
      <c r="A465" s="269" t="s">
        <v>8345</v>
      </c>
      <c r="B465" s="269" t="s">
        <v>8346</v>
      </c>
      <c r="C465" s="270" t="s">
        <v>22</v>
      </c>
      <c r="D465" s="37">
        <v>1201.5999999999999</v>
      </c>
    </row>
    <row r="466" spans="1:4" ht="25.5">
      <c r="A466" s="269" t="s">
        <v>8347</v>
      </c>
      <c r="B466" s="269" t="s">
        <v>1350</v>
      </c>
      <c r="C466" s="270" t="s">
        <v>4</v>
      </c>
      <c r="D466" s="37">
        <v>1943.76</v>
      </c>
    </row>
    <row r="467" spans="1:4">
      <c r="A467" s="269" t="s">
        <v>8348</v>
      </c>
      <c r="B467" s="269" t="s">
        <v>8349</v>
      </c>
      <c r="C467" s="270" t="s">
        <v>424</v>
      </c>
      <c r="D467" s="37">
        <v>2.54</v>
      </c>
    </row>
    <row r="468" spans="1:4">
      <c r="A468" s="269" t="s">
        <v>8350</v>
      </c>
      <c r="B468" s="269" t="s">
        <v>8351</v>
      </c>
      <c r="C468" s="270" t="s">
        <v>424</v>
      </c>
      <c r="D468" s="37">
        <v>3.6</v>
      </c>
    </row>
    <row r="469" spans="1:4">
      <c r="A469" s="269" t="s">
        <v>8352</v>
      </c>
      <c r="B469" s="269" t="s">
        <v>8353</v>
      </c>
      <c r="C469" s="270" t="s">
        <v>424</v>
      </c>
      <c r="D469" s="37">
        <v>8.33</v>
      </c>
    </row>
    <row r="470" spans="1:4">
      <c r="A470" s="269" t="s">
        <v>8354</v>
      </c>
      <c r="B470" s="269" t="s">
        <v>8355</v>
      </c>
      <c r="C470" s="270" t="s">
        <v>424</v>
      </c>
      <c r="D470" s="37">
        <v>8.31</v>
      </c>
    </row>
    <row r="471" spans="1:4">
      <c r="A471" s="269" t="s">
        <v>8356</v>
      </c>
      <c r="B471" s="269" t="s">
        <v>8357</v>
      </c>
      <c r="C471" s="270" t="s">
        <v>424</v>
      </c>
      <c r="D471" s="37">
        <v>11.96</v>
      </c>
    </row>
    <row r="472" spans="1:4">
      <c r="A472" s="269" t="s">
        <v>8358</v>
      </c>
      <c r="B472" s="269" t="s">
        <v>8359</v>
      </c>
      <c r="C472" s="270" t="s">
        <v>424</v>
      </c>
      <c r="D472" s="37">
        <v>11.39</v>
      </c>
    </row>
    <row r="473" spans="1:4">
      <c r="A473" s="269" t="s">
        <v>8360</v>
      </c>
      <c r="B473" s="269" t="s">
        <v>8361</v>
      </c>
      <c r="C473" s="270" t="s">
        <v>47</v>
      </c>
      <c r="D473" s="37">
        <v>0.57999999999999996</v>
      </c>
    </row>
    <row r="474" spans="1:4">
      <c r="A474" s="269" t="s">
        <v>8362</v>
      </c>
      <c r="B474" s="269" t="s">
        <v>8363</v>
      </c>
      <c r="C474" s="270" t="s">
        <v>424</v>
      </c>
      <c r="D474" s="37">
        <v>9.48</v>
      </c>
    </row>
    <row r="475" spans="1:4">
      <c r="A475" s="269" t="s">
        <v>8364</v>
      </c>
      <c r="B475" s="269" t="s">
        <v>8365</v>
      </c>
      <c r="C475" s="270" t="s">
        <v>424</v>
      </c>
      <c r="D475" s="37">
        <v>9.25</v>
      </c>
    </row>
    <row r="476" spans="1:4">
      <c r="A476" s="269" t="s">
        <v>8366</v>
      </c>
      <c r="B476" s="269" t="s">
        <v>8367</v>
      </c>
      <c r="C476" s="270" t="s">
        <v>4</v>
      </c>
      <c r="D476" s="37">
        <v>1.82</v>
      </c>
    </row>
    <row r="477" spans="1:4">
      <c r="A477" s="269" t="s">
        <v>8368</v>
      </c>
      <c r="B477" s="269" t="s">
        <v>8369</v>
      </c>
      <c r="C477" s="270" t="s">
        <v>4</v>
      </c>
      <c r="D477" s="37">
        <v>2.57</v>
      </c>
    </row>
    <row r="478" spans="1:4">
      <c r="A478" s="269" t="s">
        <v>8370</v>
      </c>
      <c r="B478" s="269" t="s">
        <v>8371</v>
      </c>
      <c r="C478" s="270" t="s">
        <v>4</v>
      </c>
      <c r="D478" s="37">
        <v>5.12</v>
      </c>
    </row>
    <row r="479" spans="1:4">
      <c r="A479" s="269" t="s">
        <v>8372</v>
      </c>
      <c r="B479" s="269" t="s">
        <v>8373</v>
      </c>
      <c r="C479" s="270" t="s">
        <v>4</v>
      </c>
      <c r="D479" s="37">
        <v>0.18</v>
      </c>
    </row>
    <row r="480" spans="1:4">
      <c r="A480" s="269" t="s">
        <v>8374</v>
      </c>
      <c r="B480" s="269" t="s">
        <v>8375</v>
      </c>
      <c r="C480" s="270" t="s">
        <v>4</v>
      </c>
      <c r="D480" s="37">
        <v>1.04</v>
      </c>
    </row>
    <row r="481" spans="1:4">
      <c r="A481" s="269" t="s">
        <v>8376</v>
      </c>
      <c r="B481" s="269" t="s">
        <v>8377</v>
      </c>
      <c r="C481" s="270" t="s">
        <v>47</v>
      </c>
      <c r="D481" s="37">
        <v>4.13</v>
      </c>
    </row>
    <row r="482" spans="1:4">
      <c r="A482" s="269" t="s">
        <v>8378</v>
      </c>
      <c r="B482" s="269" t="s">
        <v>8379</v>
      </c>
      <c r="C482" s="270" t="s">
        <v>47</v>
      </c>
      <c r="D482" s="37">
        <v>1.22</v>
      </c>
    </row>
    <row r="483" spans="1:4" ht="25.5">
      <c r="A483" s="269" t="s">
        <v>8380</v>
      </c>
      <c r="B483" s="269" t="s">
        <v>8381</v>
      </c>
      <c r="C483" s="270" t="s">
        <v>4</v>
      </c>
      <c r="D483" s="37">
        <v>0.23</v>
      </c>
    </row>
    <row r="484" spans="1:4">
      <c r="A484" s="269" t="s">
        <v>8382</v>
      </c>
      <c r="B484" s="269" t="s">
        <v>8383</v>
      </c>
      <c r="C484" s="270" t="s">
        <v>4</v>
      </c>
      <c r="D484" s="37">
        <v>3.61</v>
      </c>
    </row>
    <row r="485" spans="1:4">
      <c r="A485" s="269" t="s">
        <v>8384</v>
      </c>
      <c r="B485" s="269" t="s">
        <v>8385</v>
      </c>
      <c r="C485" s="270" t="s">
        <v>4</v>
      </c>
      <c r="D485" s="37">
        <v>0.41</v>
      </c>
    </row>
    <row r="486" spans="1:4">
      <c r="A486" s="269" t="s">
        <v>8386</v>
      </c>
      <c r="B486" s="269" t="s">
        <v>8387</v>
      </c>
      <c r="C486" s="270" t="s">
        <v>4</v>
      </c>
      <c r="D486" s="37">
        <v>4.38</v>
      </c>
    </row>
    <row r="487" spans="1:4" ht="25.5">
      <c r="A487" s="269" t="s">
        <v>8388</v>
      </c>
      <c r="B487" s="269" t="s">
        <v>8389</v>
      </c>
      <c r="C487" s="270" t="s">
        <v>197</v>
      </c>
      <c r="D487" s="37">
        <v>9.17</v>
      </c>
    </row>
    <row r="488" spans="1:4">
      <c r="A488" s="269" t="s">
        <v>8390</v>
      </c>
      <c r="B488" s="269" t="s">
        <v>8391</v>
      </c>
      <c r="C488" s="270" t="s">
        <v>424</v>
      </c>
      <c r="D488" s="37">
        <v>18.87</v>
      </c>
    </row>
    <row r="489" spans="1:4">
      <c r="A489" s="269" t="s">
        <v>8392</v>
      </c>
      <c r="B489" s="269" t="s">
        <v>8393</v>
      </c>
      <c r="C489" s="270" t="s">
        <v>4</v>
      </c>
      <c r="D489" s="37">
        <v>0.85</v>
      </c>
    </row>
    <row r="490" spans="1:4">
      <c r="A490" s="269" t="s">
        <v>8394</v>
      </c>
      <c r="B490" s="269" t="s">
        <v>8395</v>
      </c>
      <c r="C490" s="270" t="s">
        <v>4</v>
      </c>
      <c r="D490" s="37">
        <v>2.4500000000000002</v>
      </c>
    </row>
    <row r="491" spans="1:4">
      <c r="A491" s="269" t="s">
        <v>8396</v>
      </c>
      <c r="B491" s="269" t="s">
        <v>8397</v>
      </c>
      <c r="C491" s="270" t="s">
        <v>4</v>
      </c>
      <c r="D491" s="37">
        <v>1.85</v>
      </c>
    </row>
    <row r="492" spans="1:4">
      <c r="A492" s="269" t="s">
        <v>8398</v>
      </c>
      <c r="B492" s="269" t="s">
        <v>8399</v>
      </c>
      <c r="C492" s="270" t="s">
        <v>4</v>
      </c>
      <c r="D492" s="37">
        <v>0.84</v>
      </c>
    </row>
    <row r="493" spans="1:4">
      <c r="A493" s="269" t="s">
        <v>8400</v>
      </c>
      <c r="B493" s="269" t="s">
        <v>8401</v>
      </c>
      <c r="C493" s="270" t="s">
        <v>4</v>
      </c>
      <c r="D493" s="37">
        <v>5.08</v>
      </c>
    </row>
    <row r="494" spans="1:4">
      <c r="A494" s="269" t="s">
        <v>8402</v>
      </c>
      <c r="B494" s="269" t="s">
        <v>8403</v>
      </c>
      <c r="C494" s="270" t="s">
        <v>4</v>
      </c>
      <c r="D494" s="37">
        <v>3.6</v>
      </c>
    </row>
    <row r="495" spans="1:4">
      <c r="A495" s="269" t="s">
        <v>8404</v>
      </c>
      <c r="B495" s="269" t="s">
        <v>8405</v>
      </c>
      <c r="C495" s="270" t="s">
        <v>4</v>
      </c>
      <c r="D495" s="37">
        <v>4.78</v>
      </c>
    </row>
    <row r="496" spans="1:4">
      <c r="A496" s="269" t="s">
        <v>8406</v>
      </c>
      <c r="B496" s="269" t="s">
        <v>8407</v>
      </c>
      <c r="C496" s="270" t="s">
        <v>4</v>
      </c>
      <c r="D496" s="37">
        <v>6.79</v>
      </c>
    </row>
    <row r="497" spans="1:4">
      <c r="A497" s="269" t="s">
        <v>8408</v>
      </c>
      <c r="B497" s="269" t="s">
        <v>8409</v>
      </c>
      <c r="C497" s="270" t="s">
        <v>4</v>
      </c>
      <c r="D497" s="37">
        <v>10.78</v>
      </c>
    </row>
    <row r="498" spans="1:4">
      <c r="A498" s="269" t="s">
        <v>8410</v>
      </c>
      <c r="B498" s="269" t="s">
        <v>8411</v>
      </c>
      <c r="C498" s="270" t="s">
        <v>4</v>
      </c>
      <c r="D498" s="37">
        <v>36.619999999999997</v>
      </c>
    </row>
    <row r="499" spans="1:4">
      <c r="A499" s="269" t="s">
        <v>8412</v>
      </c>
      <c r="B499" s="269" t="s">
        <v>8413</v>
      </c>
      <c r="C499" s="270" t="s">
        <v>3302</v>
      </c>
      <c r="D499" s="37">
        <v>8.93</v>
      </c>
    </row>
    <row r="500" spans="1:4" ht="25.5">
      <c r="A500" s="269" t="s">
        <v>8414</v>
      </c>
      <c r="B500" s="269" t="s">
        <v>8415</v>
      </c>
      <c r="C500" s="270" t="s">
        <v>4</v>
      </c>
      <c r="D500" s="37">
        <v>0.69</v>
      </c>
    </row>
    <row r="501" spans="1:4">
      <c r="A501" s="269" t="s">
        <v>8416</v>
      </c>
      <c r="B501" s="269" t="s">
        <v>8417</v>
      </c>
      <c r="C501" s="270" t="s">
        <v>4</v>
      </c>
      <c r="D501" s="37">
        <v>0.2</v>
      </c>
    </row>
    <row r="502" spans="1:4" ht="25.5">
      <c r="A502" s="269" t="s">
        <v>8418</v>
      </c>
      <c r="B502" s="269" t="s">
        <v>8419</v>
      </c>
      <c r="C502" s="270" t="s">
        <v>4</v>
      </c>
      <c r="D502" s="37">
        <v>0.28999999999999998</v>
      </c>
    </row>
    <row r="503" spans="1:4" ht="25.5">
      <c r="A503" s="269" t="s">
        <v>8420</v>
      </c>
      <c r="B503" s="269" t="s">
        <v>8421</v>
      </c>
      <c r="C503" s="270" t="s">
        <v>424</v>
      </c>
      <c r="D503" s="37">
        <v>16.059999999999999</v>
      </c>
    </row>
    <row r="504" spans="1:4">
      <c r="A504" s="269" t="s">
        <v>8422</v>
      </c>
      <c r="B504" s="269" t="s">
        <v>1421</v>
      </c>
      <c r="C504" s="270" t="s">
        <v>424</v>
      </c>
      <c r="D504" s="37">
        <v>21.69</v>
      </c>
    </row>
    <row r="505" spans="1:4" ht="25.5">
      <c r="A505" s="269" t="s">
        <v>8423</v>
      </c>
      <c r="B505" s="269" t="s">
        <v>1423</v>
      </c>
      <c r="C505" s="270" t="s">
        <v>424</v>
      </c>
      <c r="D505" s="37">
        <v>21.24</v>
      </c>
    </row>
    <row r="506" spans="1:4">
      <c r="A506" s="269" t="s">
        <v>14327</v>
      </c>
      <c r="B506" s="269" t="s">
        <v>14328</v>
      </c>
      <c r="C506" s="270" t="s">
        <v>47</v>
      </c>
      <c r="D506" s="37">
        <v>42.27</v>
      </c>
    </row>
    <row r="507" spans="1:4">
      <c r="A507" s="269" t="s">
        <v>8424</v>
      </c>
      <c r="B507" s="269" t="s">
        <v>8425</v>
      </c>
      <c r="C507" s="270" t="s">
        <v>424</v>
      </c>
      <c r="D507" s="37">
        <v>13.88</v>
      </c>
    </row>
    <row r="508" spans="1:4" ht="25.5">
      <c r="A508" s="269" t="s">
        <v>8426</v>
      </c>
      <c r="B508" s="269" t="s">
        <v>8427</v>
      </c>
      <c r="C508" s="270" t="s">
        <v>22</v>
      </c>
      <c r="D508" s="37">
        <v>265.58999999999997</v>
      </c>
    </row>
    <row r="509" spans="1:4">
      <c r="A509" s="269" t="s">
        <v>8428</v>
      </c>
      <c r="B509" s="269" t="s">
        <v>8429</v>
      </c>
      <c r="C509" s="270" t="s">
        <v>47</v>
      </c>
      <c r="D509" s="37">
        <v>5.28</v>
      </c>
    </row>
    <row r="510" spans="1:4">
      <c r="A510" s="269" t="s">
        <v>8430</v>
      </c>
      <c r="B510" s="269" t="s">
        <v>8431</v>
      </c>
      <c r="C510" s="270" t="s">
        <v>424</v>
      </c>
      <c r="D510" s="37">
        <v>4.59</v>
      </c>
    </row>
    <row r="511" spans="1:4">
      <c r="A511" s="269" t="s">
        <v>8432</v>
      </c>
      <c r="B511" s="269" t="s">
        <v>8433</v>
      </c>
      <c r="C511" s="270" t="s">
        <v>424</v>
      </c>
      <c r="D511" s="37">
        <v>4.4400000000000004</v>
      </c>
    </row>
    <row r="512" spans="1:4">
      <c r="A512" s="269" t="s">
        <v>8434</v>
      </c>
      <c r="B512" s="269" t="s">
        <v>8435</v>
      </c>
      <c r="C512" s="270" t="s">
        <v>424</v>
      </c>
      <c r="D512" s="37">
        <v>6.77</v>
      </c>
    </row>
    <row r="513" spans="1:4" ht="25.5">
      <c r="A513" s="269" t="s">
        <v>8436</v>
      </c>
      <c r="B513" s="269" t="s">
        <v>8437</v>
      </c>
      <c r="C513" s="270" t="s">
        <v>4</v>
      </c>
      <c r="D513" s="37">
        <v>14.29</v>
      </c>
    </row>
    <row r="514" spans="1:4">
      <c r="A514" s="269" t="s">
        <v>8438</v>
      </c>
      <c r="B514" s="269" t="s">
        <v>8439</v>
      </c>
      <c r="C514" s="270" t="s">
        <v>4</v>
      </c>
      <c r="D514" s="37">
        <v>392.76</v>
      </c>
    </row>
    <row r="515" spans="1:4">
      <c r="A515" s="269" t="s">
        <v>8440</v>
      </c>
      <c r="B515" s="269" t="s">
        <v>8441</v>
      </c>
      <c r="C515" s="270" t="s">
        <v>424</v>
      </c>
      <c r="D515" s="37">
        <v>5.01</v>
      </c>
    </row>
    <row r="516" spans="1:4">
      <c r="A516" s="269" t="s">
        <v>8442</v>
      </c>
      <c r="B516" s="269" t="s">
        <v>8443</v>
      </c>
      <c r="C516" s="270" t="s">
        <v>4</v>
      </c>
      <c r="D516" s="37">
        <v>35.729999999999997</v>
      </c>
    </row>
    <row r="517" spans="1:4" ht="25.5">
      <c r="A517" s="269" t="s">
        <v>8444</v>
      </c>
      <c r="B517" s="269" t="s">
        <v>8445</v>
      </c>
      <c r="C517" s="270" t="s">
        <v>4</v>
      </c>
      <c r="D517" s="37">
        <v>42.87</v>
      </c>
    </row>
    <row r="518" spans="1:4" ht="25.5">
      <c r="A518" s="269" t="s">
        <v>8446</v>
      </c>
      <c r="B518" s="269" t="s">
        <v>8447</v>
      </c>
      <c r="C518" s="270" t="s">
        <v>4</v>
      </c>
      <c r="D518" s="37">
        <v>31.29</v>
      </c>
    </row>
    <row r="519" spans="1:4" ht="25.5">
      <c r="A519" s="269" t="s">
        <v>8448</v>
      </c>
      <c r="B519" s="269" t="s">
        <v>8449</v>
      </c>
      <c r="C519" s="270" t="s">
        <v>4</v>
      </c>
      <c r="D519" s="37">
        <v>12.87</v>
      </c>
    </row>
    <row r="520" spans="1:4" ht="25.5">
      <c r="A520" s="269" t="s">
        <v>8450</v>
      </c>
      <c r="B520" s="269" t="s">
        <v>8451</v>
      </c>
      <c r="C520" s="270" t="s">
        <v>4</v>
      </c>
      <c r="D520" s="37">
        <v>13.5</v>
      </c>
    </row>
    <row r="521" spans="1:4" ht="25.5">
      <c r="A521" s="269" t="s">
        <v>8452</v>
      </c>
      <c r="B521" s="269" t="s">
        <v>8453</v>
      </c>
      <c r="C521" s="270" t="s">
        <v>4</v>
      </c>
      <c r="D521" s="37">
        <v>49.27</v>
      </c>
    </row>
    <row r="522" spans="1:4" ht="25.5">
      <c r="A522" s="269" t="s">
        <v>8454</v>
      </c>
      <c r="B522" s="269" t="s">
        <v>8455</v>
      </c>
      <c r="C522" s="270" t="s">
        <v>4</v>
      </c>
      <c r="D522" s="37">
        <v>3.63</v>
      </c>
    </row>
    <row r="523" spans="1:4" ht="25.5">
      <c r="A523" s="269" t="s">
        <v>8456</v>
      </c>
      <c r="B523" s="269" t="s">
        <v>8457</v>
      </c>
      <c r="C523" s="270" t="s">
        <v>4</v>
      </c>
      <c r="D523" s="37">
        <v>11.38</v>
      </c>
    </row>
    <row r="524" spans="1:4" ht="25.5">
      <c r="A524" s="269" t="s">
        <v>8458</v>
      </c>
      <c r="B524" s="269" t="s">
        <v>8459</v>
      </c>
      <c r="C524" s="270" t="s">
        <v>4</v>
      </c>
      <c r="D524" s="37">
        <v>26.93</v>
      </c>
    </row>
    <row r="525" spans="1:4" ht="25.5">
      <c r="A525" s="269" t="s">
        <v>8460</v>
      </c>
      <c r="B525" s="269" t="s">
        <v>8461</v>
      </c>
      <c r="C525" s="270" t="s">
        <v>4</v>
      </c>
      <c r="D525" s="37">
        <v>33.79</v>
      </c>
    </row>
    <row r="526" spans="1:4">
      <c r="A526" s="269" t="s">
        <v>8462</v>
      </c>
      <c r="B526" s="269" t="s">
        <v>8463</v>
      </c>
      <c r="C526" s="270" t="s">
        <v>4</v>
      </c>
      <c r="D526" s="37">
        <v>21.81</v>
      </c>
    </row>
    <row r="527" spans="1:4">
      <c r="A527" s="269" t="s">
        <v>8464</v>
      </c>
      <c r="B527" s="269" t="s">
        <v>8465</v>
      </c>
      <c r="C527" s="270" t="s">
        <v>4</v>
      </c>
      <c r="D527" s="37">
        <v>2.5299999999999998</v>
      </c>
    </row>
    <row r="528" spans="1:4">
      <c r="A528" s="269" t="s">
        <v>8466</v>
      </c>
      <c r="B528" s="269" t="s">
        <v>8467</v>
      </c>
      <c r="C528" s="270" t="s">
        <v>4</v>
      </c>
      <c r="D528" s="37">
        <v>0.5</v>
      </c>
    </row>
    <row r="529" spans="1:4">
      <c r="A529" s="269" t="s">
        <v>8468</v>
      </c>
      <c r="B529" s="269" t="s">
        <v>8469</v>
      </c>
      <c r="C529" s="270" t="s">
        <v>4</v>
      </c>
      <c r="D529" s="37">
        <v>0.79</v>
      </c>
    </row>
    <row r="530" spans="1:4">
      <c r="A530" s="269" t="s">
        <v>8470</v>
      </c>
      <c r="B530" s="269" t="s">
        <v>8471</v>
      </c>
      <c r="C530" s="270" t="s">
        <v>4</v>
      </c>
      <c r="D530" s="37">
        <v>1.1000000000000001</v>
      </c>
    </row>
    <row r="531" spans="1:4">
      <c r="A531" s="269" t="s">
        <v>8472</v>
      </c>
      <c r="B531" s="269" t="s">
        <v>8473</v>
      </c>
      <c r="C531" s="270" t="s">
        <v>4</v>
      </c>
      <c r="D531" s="37">
        <v>1.22</v>
      </c>
    </row>
    <row r="532" spans="1:4">
      <c r="A532" s="269" t="s">
        <v>8474</v>
      </c>
      <c r="B532" s="269" t="s">
        <v>8475</v>
      </c>
      <c r="C532" s="270" t="s">
        <v>4</v>
      </c>
      <c r="D532" s="37">
        <v>1.85</v>
      </c>
    </row>
    <row r="533" spans="1:4" ht="25.5">
      <c r="A533" s="269" t="s">
        <v>8476</v>
      </c>
      <c r="B533" s="269" t="s">
        <v>8477</v>
      </c>
      <c r="C533" s="270" t="s">
        <v>4</v>
      </c>
      <c r="D533" s="37">
        <v>0.27</v>
      </c>
    </row>
    <row r="534" spans="1:4">
      <c r="A534" s="269" t="s">
        <v>8478</v>
      </c>
      <c r="B534" s="269" t="s">
        <v>8479</v>
      </c>
      <c r="C534" s="270" t="s">
        <v>4</v>
      </c>
      <c r="D534" s="37">
        <v>2.34</v>
      </c>
    </row>
    <row r="535" spans="1:4">
      <c r="A535" s="269" t="s">
        <v>8480</v>
      </c>
      <c r="B535" s="269" t="s">
        <v>8481</v>
      </c>
      <c r="C535" s="270" t="s">
        <v>197</v>
      </c>
      <c r="D535" s="37">
        <v>1951.27</v>
      </c>
    </row>
    <row r="536" spans="1:4">
      <c r="A536" s="269" t="s">
        <v>8482</v>
      </c>
      <c r="B536" s="269" t="s">
        <v>8483</v>
      </c>
      <c r="C536" s="270" t="s">
        <v>197</v>
      </c>
      <c r="D536" s="37">
        <v>9406.2000000000007</v>
      </c>
    </row>
    <row r="537" spans="1:4">
      <c r="A537" s="269" t="s">
        <v>8484</v>
      </c>
      <c r="B537" s="269" t="s">
        <v>8485</v>
      </c>
      <c r="C537" s="270" t="s">
        <v>197</v>
      </c>
      <c r="D537" s="37">
        <v>5326.39</v>
      </c>
    </row>
    <row r="538" spans="1:4">
      <c r="A538" s="269" t="s">
        <v>8486</v>
      </c>
      <c r="B538" s="269" t="s">
        <v>8487</v>
      </c>
      <c r="C538" s="270" t="s">
        <v>197</v>
      </c>
      <c r="D538" s="37">
        <v>3545.38</v>
      </c>
    </row>
    <row r="539" spans="1:4">
      <c r="A539" s="269" t="s">
        <v>8488</v>
      </c>
      <c r="B539" s="269" t="s">
        <v>8489</v>
      </c>
      <c r="C539" s="270" t="s">
        <v>424</v>
      </c>
      <c r="D539" s="37">
        <v>28.41</v>
      </c>
    </row>
    <row r="540" spans="1:4">
      <c r="A540" s="269" t="s">
        <v>8490</v>
      </c>
      <c r="B540" s="269" t="s">
        <v>8491</v>
      </c>
      <c r="C540" s="270" t="s">
        <v>424</v>
      </c>
      <c r="D540" s="37">
        <v>25.78</v>
      </c>
    </row>
    <row r="541" spans="1:4" ht="25.5">
      <c r="A541" s="269" t="s">
        <v>8492</v>
      </c>
      <c r="B541" s="269" t="s">
        <v>8493</v>
      </c>
      <c r="C541" s="270" t="s">
        <v>47</v>
      </c>
      <c r="D541" s="37">
        <v>4.8600000000000003</v>
      </c>
    </row>
    <row r="542" spans="1:4">
      <c r="A542" s="269" t="s">
        <v>8494</v>
      </c>
      <c r="B542" s="269" t="s">
        <v>8495</v>
      </c>
      <c r="C542" s="270" t="s">
        <v>22</v>
      </c>
      <c r="D542" s="37">
        <v>646</v>
      </c>
    </row>
    <row r="543" spans="1:4" ht="25.5">
      <c r="A543" s="269" t="s">
        <v>8496</v>
      </c>
      <c r="B543" s="269" t="s">
        <v>8497</v>
      </c>
      <c r="C543" s="270" t="s">
        <v>47</v>
      </c>
      <c r="D543" s="37">
        <v>5.96</v>
      </c>
    </row>
    <row r="544" spans="1:4">
      <c r="A544" s="269" t="s">
        <v>8498</v>
      </c>
      <c r="B544" s="269" t="s">
        <v>14329</v>
      </c>
      <c r="C544" s="270" t="s">
        <v>47</v>
      </c>
      <c r="D544" s="37">
        <v>0.53</v>
      </c>
    </row>
    <row r="545" spans="1:4">
      <c r="A545" s="269" t="s">
        <v>8499</v>
      </c>
      <c r="B545" s="269" t="s">
        <v>8500</v>
      </c>
      <c r="C545" s="270" t="s">
        <v>4</v>
      </c>
      <c r="D545" s="37">
        <v>29.09</v>
      </c>
    </row>
    <row r="546" spans="1:4">
      <c r="A546" s="269" t="s">
        <v>13894</v>
      </c>
      <c r="B546" s="269" t="s">
        <v>13895</v>
      </c>
      <c r="C546" s="270" t="s">
        <v>47</v>
      </c>
      <c r="D546" s="37">
        <v>5.28</v>
      </c>
    </row>
    <row r="547" spans="1:4" ht="38.25">
      <c r="A547" s="269" t="s">
        <v>8501</v>
      </c>
      <c r="B547" s="269" t="s">
        <v>14330</v>
      </c>
      <c r="C547" s="270" t="s">
        <v>22</v>
      </c>
      <c r="D547" s="37">
        <v>295.33</v>
      </c>
    </row>
    <row r="548" spans="1:4" ht="38.25">
      <c r="A548" s="269" t="s">
        <v>8502</v>
      </c>
      <c r="B548" s="269" t="s">
        <v>14331</v>
      </c>
      <c r="C548" s="270" t="s">
        <v>22</v>
      </c>
      <c r="D548" s="37">
        <v>273.98</v>
      </c>
    </row>
    <row r="549" spans="1:4" ht="38.25">
      <c r="A549" s="269" t="s">
        <v>8503</v>
      </c>
      <c r="B549" s="269" t="s">
        <v>14332</v>
      </c>
      <c r="C549" s="270" t="s">
        <v>22</v>
      </c>
      <c r="D549" s="37">
        <v>257.64</v>
      </c>
    </row>
    <row r="550" spans="1:4" ht="38.25">
      <c r="A550" s="269" t="s">
        <v>8504</v>
      </c>
      <c r="B550" s="269" t="s">
        <v>14333</v>
      </c>
      <c r="C550" s="270" t="s">
        <v>22</v>
      </c>
      <c r="D550" s="37">
        <v>658.15</v>
      </c>
    </row>
    <row r="551" spans="1:4" ht="25.5">
      <c r="A551" s="269" t="s">
        <v>8505</v>
      </c>
      <c r="B551" s="269" t="s">
        <v>14334</v>
      </c>
      <c r="C551" s="270" t="s">
        <v>22</v>
      </c>
      <c r="D551" s="37">
        <v>459.67</v>
      </c>
    </row>
    <row r="552" spans="1:4" ht="25.5">
      <c r="A552" s="269" t="s">
        <v>8506</v>
      </c>
      <c r="B552" s="269" t="s">
        <v>14335</v>
      </c>
      <c r="C552" s="270" t="s">
        <v>22</v>
      </c>
      <c r="D552" s="37">
        <v>406.09</v>
      </c>
    </row>
    <row r="553" spans="1:4">
      <c r="A553" s="269" t="s">
        <v>8507</v>
      </c>
      <c r="B553" s="269" t="s">
        <v>8508</v>
      </c>
      <c r="C553" s="270" t="s">
        <v>22</v>
      </c>
      <c r="D553" s="37">
        <v>471.13</v>
      </c>
    </row>
    <row r="554" spans="1:4" ht="25.5">
      <c r="A554" s="269" t="s">
        <v>14336</v>
      </c>
      <c r="B554" s="269" t="s">
        <v>14337</v>
      </c>
      <c r="C554" s="270" t="s">
        <v>22</v>
      </c>
      <c r="D554" s="37">
        <v>402.74</v>
      </c>
    </row>
    <row r="555" spans="1:4" ht="25.5">
      <c r="A555" s="269" t="s">
        <v>8509</v>
      </c>
      <c r="B555" s="269" t="s">
        <v>8510</v>
      </c>
      <c r="C555" s="270" t="s">
        <v>22</v>
      </c>
      <c r="D555" s="37">
        <v>702.06</v>
      </c>
    </row>
    <row r="556" spans="1:4" ht="25.5">
      <c r="A556" s="269" t="s">
        <v>8511</v>
      </c>
      <c r="B556" s="269" t="s">
        <v>8512</v>
      </c>
      <c r="C556" s="270" t="s">
        <v>4</v>
      </c>
      <c r="D556" s="37">
        <v>325.06</v>
      </c>
    </row>
    <row r="557" spans="1:4" ht="25.5">
      <c r="A557" s="269" t="s">
        <v>8513</v>
      </c>
      <c r="B557" s="269" t="s">
        <v>8514</v>
      </c>
      <c r="C557" s="270" t="s">
        <v>4</v>
      </c>
      <c r="D557" s="37">
        <v>33.99</v>
      </c>
    </row>
    <row r="558" spans="1:4">
      <c r="A558" s="269" t="s">
        <v>8515</v>
      </c>
      <c r="B558" s="269" t="s">
        <v>8516</v>
      </c>
      <c r="C558" s="270" t="s">
        <v>47</v>
      </c>
      <c r="D558" s="37">
        <v>15.33</v>
      </c>
    </row>
    <row r="559" spans="1:4" ht="25.5">
      <c r="A559" s="269" t="s">
        <v>8517</v>
      </c>
      <c r="B559" s="269" t="s">
        <v>8518</v>
      </c>
      <c r="C559" s="270" t="s">
        <v>4</v>
      </c>
      <c r="D559" s="37">
        <v>27.65</v>
      </c>
    </row>
    <row r="560" spans="1:4">
      <c r="A560" s="269" t="s">
        <v>8519</v>
      </c>
      <c r="B560" s="269" t="s">
        <v>8520</v>
      </c>
      <c r="C560" s="270" t="s">
        <v>4</v>
      </c>
      <c r="D560" s="37">
        <v>4.53</v>
      </c>
    </row>
    <row r="561" spans="1:4">
      <c r="A561" s="269" t="s">
        <v>8521</v>
      </c>
      <c r="B561" s="269" t="s">
        <v>8522</v>
      </c>
      <c r="C561" s="270" t="s">
        <v>4</v>
      </c>
      <c r="D561" s="37">
        <v>7.29</v>
      </c>
    </row>
    <row r="562" spans="1:4">
      <c r="A562" s="269" t="s">
        <v>8523</v>
      </c>
      <c r="B562" s="269" t="s">
        <v>8524</v>
      </c>
      <c r="C562" s="270" t="s">
        <v>22</v>
      </c>
      <c r="D562" s="37">
        <v>6.72</v>
      </c>
    </row>
    <row r="563" spans="1:4" ht="51">
      <c r="A563" s="269" t="s">
        <v>8525</v>
      </c>
      <c r="B563" s="269" t="s">
        <v>14338</v>
      </c>
      <c r="C563" s="270" t="s">
        <v>72</v>
      </c>
      <c r="D563" s="37">
        <v>334.93</v>
      </c>
    </row>
    <row r="564" spans="1:4" ht="51">
      <c r="A564" s="269" t="s">
        <v>8526</v>
      </c>
      <c r="B564" s="269" t="s">
        <v>14339</v>
      </c>
      <c r="C564" s="270" t="s">
        <v>72</v>
      </c>
      <c r="D564" s="37">
        <v>250.57</v>
      </c>
    </row>
    <row r="565" spans="1:4">
      <c r="A565" s="269" t="s">
        <v>8527</v>
      </c>
      <c r="B565" s="269" t="s">
        <v>8528</v>
      </c>
      <c r="C565" s="270" t="s">
        <v>22</v>
      </c>
      <c r="D565" s="37">
        <v>37.46</v>
      </c>
    </row>
    <row r="566" spans="1:4">
      <c r="A566" s="269" t="s">
        <v>8529</v>
      </c>
      <c r="B566" s="269" t="s">
        <v>8530</v>
      </c>
      <c r="C566" s="270" t="s">
        <v>22</v>
      </c>
      <c r="D566" s="37">
        <v>24.64</v>
      </c>
    </row>
    <row r="567" spans="1:4">
      <c r="A567" s="269" t="s">
        <v>8531</v>
      </c>
      <c r="B567" s="269" t="s">
        <v>8532</v>
      </c>
      <c r="C567" s="270" t="s">
        <v>22</v>
      </c>
      <c r="D567" s="37">
        <v>3.39</v>
      </c>
    </row>
    <row r="568" spans="1:4">
      <c r="A568" s="269" t="s">
        <v>8533</v>
      </c>
      <c r="B568" s="269" t="s">
        <v>14340</v>
      </c>
      <c r="C568" s="270" t="s">
        <v>22</v>
      </c>
      <c r="D568" s="37">
        <v>67.83</v>
      </c>
    </row>
    <row r="569" spans="1:4">
      <c r="A569" s="269" t="s">
        <v>8534</v>
      </c>
      <c r="B569" s="269" t="s">
        <v>8535</v>
      </c>
      <c r="C569" s="270" t="s">
        <v>22</v>
      </c>
      <c r="D569" s="37">
        <v>24.06</v>
      </c>
    </row>
    <row r="570" spans="1:4" ht="25.5">
      <c r="A570" s="269" t="s">
        <v>8536</v>
      </c>
      <c r="B570" s="269" t="s">
        <v>8537</v>
      </c>
      <c r="C570" s="270" t="s">
        <v>47</v>
      </c>
      <c r="D570" s="37">
        <v>6.41</v>
      </c>
    </row>
    <row r="571" spans="1:4">
      <c r="A571" s="269" t="s">
        <v>8538</v>
      </c>
      <c r="B571" s="269" t="s">
        <v>8539</v>
      </c>
      <c r="C571" s="270" t="s">
        <v>4</v>
      </c>
      <c r="D571" s="37">
        <v>9.99</v>
      </c>
    </row>
    <row r="572" spans="1:4">
      <c r="A572" s="269" t="s">
        <v>8540</v>
      </c>
      <c r="B572" s="269" t="s">
        <v>8541</v>
      </c>
      <c r="C572" s="270" t="s">
        <v>47</v>
      </c>
      <c r="D572" s="37">
        <v>6.98</v>
      </c>
    </row>
    <row r="573" spans="1:4">
      <c r="A573" s="269" t="s">
        <v>8542</v>
      </c>
      <c r="B573" s="269" t="s">
        <v>8543</v>
      </c>
      <c r="C573" s="270" t="s">
        <v>47</v>
      </c>
      <c r="D573" s="37">
        <v>3.7</v>
      </c>
    </row>
    <row r="574" spans="1:4" ht="25.5">
      <c r="A574" s="269" t="s">
        <v>8544</v>
      </c>
      <c r="B574" s="269" t="s">
        <v>8545</v>
      </c>
      <c r="C574" s="270" t="s">
        <v>47</v>
      </c>
      <c r="D574" s="37">
        <v>3.16</v>
      </c>
    </row>
    <row r="575" spans="1:4">
      <c r="A575" s="269" t="s">
        <v>8546</v>
      </c>
      <c r="B575" s="269" t="s">
        <v>13896</v>
      </c>
      <c r="C575" s="270" t="s">
        <v>47</v>
      </c>
      <c r="D575" s="37">
        <v>9.75</v>
      </c>
    </row>
    <row r="576" spans="1:4" ht="25.5">
      <c r="A576" s="269" t="s">
        <v>14341</v>
      </c>
      <c r="B576" s="269" t="s">
        <v>13993</v>
      </c>
      <c r="C576" s="270" t="s">
        <v>4</v>
      </c>
      <c r="D576" s="37">
        <v>185.33</v>
      </c>
    </row>
    <row r="577" spans="1:4" ht="25.5">
      <c r="A577" s="269" t="s">
        <v>8547</v>
      </c>
      <c r="B577" s="269" t="s">
        <v>8548</v>
      </c>
      <c r="C577" s="270" t="s">
        <v>47</v>
      </c>
      <c r="D577" s="37">
        <v>29.36</v>
      </c>
    </row>
    <row r="578" spans="1:4">
      <c r="A578" s="269" t="s">
        <v>8549</v>
      </c>
      <c r="B578" s="269" t="s">
        <v>8550</v>
      </c>
      <c r="C578" s="270" t="s">
        <v>47</v>
      </c>
      <c r="D578" s="37">
        <v>9.41</v>
      </c>
    </row>
    <row r="579" spans="1:4" ht="25.5">
      <c r="A579" s="269" t="s">
        <v>8551</v>
      </c>
      <c r="B579" s="269" t="s">
        <v>8552</v>
      </c>
      <c r="C579" s="270" t="s">
        <v>4</v>
      </c>
      <c r="D579" s="37">
        <v>110.62</v>
      </c>
    </row>
    <row r="580" spans="1:4" ht="25.5">
      <c r="A580" s="269" t="s">
        <v>8553</v>
      </c>
      <c r="B580" s="269" t="s">
        <v>8554</v>
      </c>
      <c r="C580" s="270" t="s">
        <v>4</v>
      </c>
      <c r="D580" s="37">
        <v>86.37</v>
      </c>
    </row>
    <row r="581" spans="1:4" ht="25.5">
      <c r="A581" s="269" t="s">
        <v>8555</v>
      </c>
      <c r="B581" s="269" t="s">
        <v>8556</v>
      </c>
      <c r="C581" s="270" t="s">
        <v>4</v>
      </c>
      <c r="D581" s="37">
        <v>121.16</v>
      </c>
    </row>
    <row r="582" spans="1:4" ht="25.5">
      <c r="A582" s="269" t="s">
        <v>8557</v>
      </c>
      <c r="B582" s="269" t="s">
        <v>8558</v>
      </c>
      <c r="C582" s="270" t="s">
        <v>4</v>
      </c>
      <c r="D582" s="37">
        <v>156.94</v>
      </c>
    </row>
    <row r="583" spans="1:4" ht="25.5">
      <c r="A583" s="269" t="s">
        <v>8559</v>
      </c>
      <c r="B583" s="269" t="s">
        <v>8560</v>
      </c>
      <c r="C583" s="270" t="s">
        <v>4</v>
      </c>
      <c r="D583" s="37">
        <v>325.76</v>
      </c>
    </row>
    <row r="584" spans="1:4" ht="38.25">
      <c r="A584" s="269" t="s">
        <v>13897</v>
      </c>
      <c r="B584" s="269" t="s">
        <v>13898</v>
      </c>
      <c r="C584" s="270" t="s">
        <v>47</v>
      </c>
      <c r="D584" s="37">
        <v>281.77</v>
      </c>
    </row>
    <row r="585" spans="1:4" ht="25.5">
      <c r="A585" s="269" t="s">
        <v>8561</v>
      </c>
      <c r="B585" s="269" t="s">
        <v>8562</v>
      </c>
      <c r="C585" s="270" t="s">
        <v>47</v>
      </c>
      <c r="D585" s="37">
        <v>737.5</v>
      </c>
    </row>
    <row r="586" spans="1:4" ht="25.5">
      <c r="A586" s="269" t="s">
        <v>8563</v>
      </c>
      <c r="B586" s="269" t="s">
        <v>8564</v>
      </c>
      <c r="C586" s="270" t="s">
        <v>47</v>
      </c>
      <c r="D586" s="37">
        <v>632</v>
      </c>
    </row>
    <row r="587" spans="1:4" ht="25.5">
      <c r="A587" s="269" t="s">
        <v>8565</v>
      </c>
      <c r="B587" s="269" t="s">
        <v>8566</v>
      </c>
      <c r="C587" s="270" t="s">
        <v>22</v>
      </c>
      <c r="D587" s="37">
        <v>763.39</v>
      </c>
    </row>
    <row r="588" spans="1:4" ht="25.5">
      <c r="A588" s="269" t="s">
        <v>8567</v>
      </c>
      <c r="B588" s="269" t="s">
        <v>8568</v>
      </c>
      <c r="C588" s="270" t="s">
        <v>4</v>
      </c>
      <c r="D588" s="37">
        <v>1462.53</v>
      </c>
    </row>
    <row r="589" spans="1:4">
      <c r="A589" s="269" t="s">
        <v>8569</v>
      </c>
      <c r="B589" s="269" t="s">
        <v>8570</v>
      </c>
      <c r="C589" s="270" t="s">
        <v>47</v>
      </c>
      <c r="D589" s="37">
        <v>1465.64</v>
      </c>
    </row>
    <row r="590" spans="1:4" ht="25.5">
      <c r="A590" s="269" t="s">
        <v>8571</v>
      </c>
      <c r="B590" s="269" t="s">
        <v>14342</v>
      </c>
      <c r="C590" s="270" t="s">
        <v>4</v>
      </c>
      <c r="D590" s="37">
        <v>1765.35</v>
      </c>
    </row>
    <row r="591" spans="1:4" ht="25.5">
      <c r="A591" s="269" t="s">
        <v>8572</v>
      </c>
      <c r="B591" s="269" t="s">
        <v>8573</v>
      </c>
      <c r="C591" s="270" t="s">
        <v>4</v>
      </c>
      <c r="D591" s="37">
        <v>2780.23</v>
      </c>
    </row>
    <row r="592" spans="1:4" ht="25.5">
      <c r="A592" s="269" t="s">
        <v>8574</v>
      </c>
      <c r="B592" s="269" t="s">
        <v>8575</v>
      </c>
      <c r="C592" s="270" t="s">
        <v>4</v>
      </c>
      <c r="D592" s="37">
        <v>3949.78</v>
      </c>
    </row>
    <row r="593" spans="1:4" ht="25.5">
      <c r="A593" s="269" t="s">
        <v>8576</v>
      </c>
      <c r="B593" s="269" t="s">
        <v>8577</v>
      </c>
      <c r="C593" s="270" t="s">
        <v>4</v>
      </c>
      <c r="D593" s="37">
        <v>73.89</v>
      </c>
    </row>
    <row r="594" spans="1:4" ht="38.25">
      <c r="A594" s="269" t="s">
        <v>8578</v>
      </c>
      <c r="B594" s="269" t="s">
        <v>14343</v>
      </c>
      <c r="C594" s="270" t="s">
        <v>22</v>
      </c>
      <c r="D594" s="37">
        <v>587</v>
      </c>
    </row>
    <row r="595" spans="1:4" ht="38.25">
      <c r="A595" s="269" t="s">
        <v>8579</v>
      </c>
      <c r="B595" s="269" t="s">
        <v>14344</v>
      </c>
      <c r="C595" s="270" t="s">
        <v>22</v>
      </c>
      <c r="D595" s="37">
        <v>261.25</v>
      </c>
    </row>
    <row r="596" spans="1:4" ht="38.25">
      <c r="A596" s="269" t="s">
        <v>8580</v>
      </c>
      <c r="B596" s="269" t="s">
        <v>8581</v>
      </c>
      <c r="C596" s="270" t="s">
        <v>22</v>
      </c>
      <c r="D596" s="37">
        <v>196.68</v>
      </c>
    </row>
    <row r="597" spans="1:4" ht="38.25">
      <c r="A597" s="269" t="s">
        <v>8582</v>
      </c>
      <c r="B597" s="269" t="s">
        <v>14345</v>
      </c>
      <c r="C597" s="270" t="s">
        <v>22</v>
      </c>
      <c r="D597" s="37">
        <v>320</v>
      </c>
    </row>
    <row r="598" spans="1:4" ht="38.25">
      <c r="A598" s="269" t="s">
        <v>8583</v>
      </c>
      <c r="B598" s="269" t="s">
        <v>14346</v>
      </c>
      <c r="C598" s="270" t="s">
        <v>22</v>
      </c>
      <c r="D598" s="37">
        <v>584.88</v>
      </c>
    </row>
    <row r="599" spans="1:4" ht="38.25">
      <c r="A599" s="269" t="s">
        <v>8584</v>
      </c>
      <c r="B599" s="269" t="s">
        <v>14347</v>
      </c>
      <c r="C599" s="270" t="s">
        <v>22</v>
      </c>
      <c r="D599" s="37">
        <v>434.56</v>
      </c>
    </row>
    <row r="600" spans="1:4">
      <c r="A600" s="269" t="s">
        <v>8585</v>
      </c>
      <c r="B600" s="269" t="s">
        <v>8586</v>
      </c>
      <c r="C600" s="270" t="s">
        <v>7027</v>
      </c>
      <c r="D600" s="37">
        <v>313.91000000000003</v>
      </c>
    </row>
    <row r="601" spans="1:4">
      <c r="A601" s="269" t="s">
        <v>8587</v>
      </c>
      <c r="B601" s="269" t="s">
        <v>8588</v>
      </c>
      <c r="C601" s="270" t="s">
        <v>7027</v>
      </c>
      <c r="D601" s="37">
        <v>312.02999999999997</v>
      </c>
    </row>
    <row r="602" spans="1:4" ht="25.5">
      <c r="A602" s="269" t="s">
        <v>8589</v>
      </c>
      <c r="B602" s="269" t="s">
        <v>8590</v>
      </c>
      <c r="C602" s="270" t="s">
        <v>22</v>
      </c>
      <c r="D602" s="37">
        <v>37.090000000000003</v>
      </c>
    </row>
    <row r="603" spans="1:4" ht="25.5">
      <c r="A603" s="269" t="s">
        <v>8591</v>
      </c>
      <c r="B603" s="269" t="s">
        <v>8592</v>
      </c>
      <c r="C603" s="270" t="s">
        <v>22</v>
      </c>
      <c r="D603" s="37">
        <v>49.47</v>
      </c>
    </row>
    <row r="604" spans="1:4">
      <c r="A604" s="269" t="s">
        <v>8593</v>
      </c>
      <c r="B604" s="269" t="s">
        <v>8594</v>
      </c>
      <c r="C604" s="270" t="s">
        <v>22</v>
      </c>
      <c r="D604" s="37">
        <v>2.39</v>
      </c>
    </row>
    <row r="605" spans="1:4" ht="25.5">
      <c r="A605" s="269" t="s">
        <v>8595</v>
      </c>
      <c r="B605" s="269" t="s">
        <v>8596</v>
      </c>
      <c r="C605" s="270" t="s">
        <v>424</v>
      </c>
      <c r="D605" s="37">
        <v>7.24</v>
      </c>
    </row>
    <row r="606" spans="1:4">
      <c r="A606" s="269" t="s">
        <v>8597</v>
      </c>
      <c r="B606" s="269" t="s">
        <v>8598</v>
      </c>
      <c r="C606" s="270" t="s">
        <v>424</v>
      </c>
      <c r="D606" s="37">
        <v>12.64</v>
      </c>
    </row>
    <row r="607" spans="1:4" ht="25.5">
      <c r="A607" s="269" t="s">
        <v>8599</v>
      </c>
      <c r="B607" s="269" t="s">
        <v>8600</v>
      </c>
      <c r="C607" s="270" t="s">
        <v>424</v>
      </c>
      <c r="D607" s="37">
        <v>11.2</v>
      </c>
    </row>
    <row r="608" spans="1:4">
      <c r="A608" s="269" t="s">
        <v>8601</v>
      </c>
      <c r="B608" s="269" t="s">
        <v>8602</v>
      </c>
      <c r="C608" s="270" t="s">
        <v>7027</v>
      </c>
      <c r="D608" s="37">
        <v>301.37</v>
      </c>
    </row>
    <row r="609" spans="1:4">
      <c r="A609" s="269" t="s">
        <v>8603</v>
      </c>
      <c r="B609" s="269" t="s">
        <v>8604</v>
      </c>
      <c r="C609" s="270" t="s">
        <v>7027</v>
      </c>
      <c r="D609" s="37">
        <v>341.49</v>
      </c>
    </row>
    <row r="610" spans="1:4" ht="38.25">
      <c r="A610" s="269" t="s">
        <v>8605</v>
      </c>
      <c r="B610" s="269" t="s">
        <v>8606</v>
      </c>
      <c r="C610" s="270" t="s">
        <v>22</v>
      </c>
      <c r="D610" s="37">
        <v>32.32</v>
      </c>
    </row>
    <row r="611" spans="1:4" ht="38.25">
      <c r="A611" s="269" t="s">
        <v>8607</v>
      </c>
      <c r="B611" s="269" t="s">
        <v>8608</v>
      </c>
      <c r="C611" s="270" t="s">
        <v>22</v>
      </c>
      <c r="D611" s="37">
        <v>36.590000000000003</v>
      </c>
    </row>
    <row r="612" spans="1:4" ht="25.5">
      <c r="A612" s="269" t="s">
        <v>8609</v>
      </c>
      <c r="B612" s="269" t="s">
        <v>8610</v>
      </c>
      <c r="C612" s="270" t="s">
        <v>22</v>
      </c>
      <c r="D612" s="37">
        <v>35.729999999999997</v>
      </c>
    </row>
    <row r="613" spans="1:4" ht="25.5">
      <c r="A613" s="269" t="s">
        <v>8611</v>
      </c>
      <c r="B613" s="269" t="s">
        <v>8612</v>
      </c>
      <c r="C613" s="270" t="s">
        <v>47</v>
      </c>
      <c r="D613" s="37">
        <v>2.2799999999999998</v>
      </c>
    </row>
    <row r="614" spans="1:4" ht="25.5">
      <c r="A614" s="269" t="s">
        <v>8613</v>
      </c>
      <c r="B614" s="269" t="s">
        <v>8614</v>
      </c>
      <c r="C614" s="270" t="s">
        <v>47</v>
      </c>
      <c r="D614" s="37">
        <v>3.02</v>
      </c>
    </row>
    <row r="615" spans="1:4" ht="25.5">
      <c r="A615" s="269" t="s">
        <v>8615</v>
      </c>
      <c r="B615" s="269" t="s">
        <v>8616</v>
      </c>
      <c r="C615" s="270" t="s">
        <v>22</v>
      </c>
      <c r="D615" s="37">
        <v>99.72</v>
      </c>
    </row>
    <row r="616" spans="1:4" ht="25.5">
      <c r="A616" s="269" t="s">
        <v>8617</v>
      </c>
      <c r="B616" s="269" t="s">
        <v>8618</v>
      </c>
      <c r="C616" s="270" t="s">
        <v>47</v>
      </c>
      <c r="D616" s="37">
        <v>6.58</v>
      </c>
    </row>
    <row r="617" spans="1:4" ht="25.5">
      <c r="A617" s="269" t="s">
        <v>8619</v>
      </c>
      <c r="B617" s="269" t="s">
        <v>8620</v>
      </c>
      <c r="C617" s="270" t="s">
        <v>47</v>
      </c>
      <c r="D617" s="37">
        <v>8.2200000000000006</v>
      </c>
    </row>
    <row r="618" spans="1:4">
      <c r="A618" s="269" t="s">
        <v>8621</v>
      </c>
      <c r="B618" s="269" t="s">
        <v>8622</v>
      </c>
      <c r="C618" s="270" t="s">
        <v>424</v>
      </c>
      <c r="D618" s="37">
        <v>4.43</v>
      </c>
    </row>
    <row r="619" spans="1:4">
      <c r="A619" s="269" t="s">
        <v>8623</v>
      </c>
      <c r="B619" s="269" t="s">
        <v>8624</v>
      </c>
      <c r="C619" s="270" t="s">
        <v>424</v>
      </c>
      <c r="D619" s="37">
        <v>3.25</v>
      </c>
    </row>
    <row r="620" spans="1:4">
      <c r="A620" s="269" t="s">
        <v>8625</v>
      </c>
      <c r="B620" s="269" t="s">
        <v>8626</v>
      </c>
      <c r="C620" s="270" t="s">
        <v>424</v>
      </c>
      <c r="D620" s="37">
        <v>6.62</v>
      </c>
    </row>
    <row r="621" spans="1:4" ht="25.5">
      <c r="A621" s="269" t="s">
        <v>8627</v>
      </c>
      <c r="B621" s="269" t="s">
        <v>8628</v>
      </c>
      <c r="C621" s="270" t="s">
        <v>683</v>
      </c>
      <c r="D621" s="37">
        <v>11.81</v>
      </c>
    </row>
    <row r="622" spans="1:4">
      <c r="A622" s="269" t="s">
        <v>8629</v>
      </c>
      <c r="B622" s="269" t="s">
        <v>8630</v>
      </c>
      <c r="C622" s="270" t="s">
        <v>47</v>
      </c>
      <c r="D622" s="37">
        <v>78.63</v>
      </c>
    </row>
    <row r="623" spans="1:4" ht="25.5">
      <c r="A623" s="269" t="s">
        <v>8631</v>
      </c>
      <c r="B623" s="269" t="s">
        <v>14348</v>
      </c>
      <c r="C623" s="270" t="s">
        <v>4</v>
      </c>
      <c r="D623" s="37">
        <v>589.83000000000004</v>
      </c>
    </row>
    <row r="624" spans="1:4">
      <c r="A624" s="269" t="s">
        <v>8632</v>
      </c>
      <c r="B624" s="269" t="s">
        <v>14349</v>
      </c>
      <c r="C624" s="270" t="s">
        <v>4</v>
      </c>
      <c r="D624" s="37">
        <v>315.38</v>
      </c>
    </row>
    <row r="625" spans="1:4">
      <c r="A625" s="269" t="s">
        <v>13899</v>
      </c>
      <c r="B625" s="269" t="s">
        <v>13900</v>
      </c>
      <c r="C625" s="270" t="s">
        <v>22</v>
      </c>
      <c r="D625" s="37">
        <v>443.68</v>
      </c>
    </row>
    <row r="626" spans="1:4">
      <c r="A626" s="269" t="s">
        <v>13901</v>
      </c>
      <c r="B626" s="269" t="s">
        <v>13902</v>
      </c>
      <c r="C626" s="270" t="s">
        <v>22</v>
      </c>
      <c r="D626" s="37">
        <v>261.47000000000003</v>
      </c>
    </row>
    <row r="627" spans="1:4">
      <c r="A627" s="269" t="s">
        <v>13903</v>
      </c>
      <c r="B627" s="269" t="s">
        <v>13904</v>
      </c>
      <c r="C627" s="270" t="s">
        <v>22</v>
      </c>
      <c r="D627" s="37">
        <v>458.99</v>
      </c>
    </row>
    <row r="628" spans="1:4">
      <c r="A628" s="269" t="s">
        <v>8633</v>
      </c>
      <c r="B628" s="269" t="s">
        <v>8634</v>
      </c>
      <c r="C628" s="270" t="s">
        <v>22</v>
      </c>
      <c r="D628" s="37">
        <v>54.75</v>
      </c>
    </row>
    <row r="629" spans="1:4">
      <c r="A629" s="269" t="s">
        <v>8635</v>
      </c>
      <c r="B629" s="269" t="s">
        <v>14350</v>
      </c>
      <c r="C629" s="270" t="s">
        <v>4</v>
      </c>
      <c r="D629" s="37">
        <v>678.9</v>
      </c>
    </row>
    <row r="630" spans="1:4">
      <c r="A630" s="269" t="s">
        <v>8636</v>
      </c>
      <c r="B630" s="269" t="s">
        <v>14351</v>
      </c>
      <c r="C630" s="270" t="s">
        <v>4</v>
      </c>
      <c r="D630" s="37">
        <v>658.59</v>
      </c>
    </row>
    <row r="631" spans="1:4">
      <c r="A631" s="269" t="s">
        <v>8637</v>
      </c>
      <c r="B631" s="269" t="s">
        <v>8638</v>
      </c>
      <c r="C631" s="270" t="s">
        <v>4</v>
      </c>
      <c r="D631" s="37">
        <v>1.1100000000000001</v>
      </c>
    </row>
    <row r="632" spans="1:4">
      <c r="A632" s="269" t="s">
        <v>8639</v>
      </c>
      <c r="B632" s="269" t="s">
        <v>8640</v>
      </c>
      <c r="C632" s="270" t="s">
        <v>4</v>
      </c>
      <c r="D632" s="37">
        <v>0.98</v>
      </c>
    </row>
    <row r="633" spans="1:4">
      <c r="A633" s="269" t="s">
        <v>8641</v>
      </c>
      <c r="B633" s="269" t="s">
        <v>8642</v>
      </c>
      <c r="C633" s="270" t="s">
        <v>72</v>
      </c>
      <c r="D633" s="37">
        <v>201.68</v>
      </c>
    </row>
    <row r="634" spans="1:4">
      <c r="A634" s="269" t="s">
        <v>8643</v>
      </c>
      <c r="B634" s="269" t="s">
        <v>8644</v>
      </c>
      <c r="C634" s="270" t="s">
        <v>22</v>
      </c>
      <c r="D634" s="37">
        <v>16.91</v>
      </c>
    </row>
    <row r="635" spans="1:4">
      <c r="A635" s="269" t="s">
        <v>8645</v>
      </c>
      <c r="B635" s="269" t="s">
        <v>8646</v>
      </c>
      <c r="C635" s="270" t="s">
        <v>22</v>
      </c>
      <c r="D635" s="37">
        <v>6.2</v>
      </c>
    </row>
    <row r="636" spans="1:4">
      <c r="A636" s="269" t="s">
        <v>8647</v>
      </c>
      <c r="B636" s="269" t="s">
        <v>8648</v>
      </c>
      <c r="C636" s="270" t="s">
        <v>22</v>
      </c>
      <c r="D636" s="37">
        <v>11.37</v>
      </c>
    </row>
    <row r="637" spans="1:4" ht="25.5">
      <c r="A637" s="269" t="s">
        <v>8649</v>
      </c>
      <c r="B637" s="269" t="s">
        <v>8650</v>
      </c>
      <c r="C637" s="270" t="s">
        <v>47</v>
      </c>
      <c r="D637" s="37">
        <v>2.58</v>
      </c>
    </row>
    <row r="638" spans="1:4" ht="25.5">
      <c r="A638" s="269" t="s">
        <v>8651</v>
      </c>
      <c r="B638" s="269" t="s">
        <v>8652</v>
      </c>
      <c r="C638" s="270" t="s">
        <v>47</v>
      </c>
      <c r="D638" s="37">
        <v>3.88</v>
      </c>
    </row>
    <row r="639" spans="1:4" ht="25.5">
      <c r="A639" s="269" t="s">
        <v>8653</v>
      </c>
      <c r="B639" s="269" t="s">
        <v>8654</v>
      </c>
      <c r="C639" s="270" t="s">
        <v>47</v>
      </c>
      <c r="D639" s="37">
        <v>9.52</v>
      </c>
    </row>
    <row r="640" spans="1:4" ht="25.5">
      <c r="A640" s="269" t="s">
        <v>8655</v>
      </c>
      <c r="B640" s="269" t="s">
        <v>8656</v>
      </c>
      <c r="C640" s="270" t="s">
        <v>47</v>
      </c>
      <c r="D640" s="37">
        <v>11.77</v>
      </c>
    </row>
    <row r="641" spans="1:4" ht="25.5">
      <c r="A641" s="269" t="s">
        <v>8657</v>
      </c>
      <c r="B641" s="269" t="s">
        <v>8658</v>
      </c>
      <c r="C641" s="270" t="s">
        <v>47</v>
      </c>
      <c r="D641" s="37">
        <v>14</v>
      </c>
    </row>
    <row r="642" spans="1:4" ht="25.5">
      <c r="A642" s="269" t="s">
        <v>8659</v>
      </c>
      <c r="B642" s="269" t="s">
        <v>8660</v>
      </c>
      <c r="C642" s="270" t="s">
        <v>47</v>
      </c>
      <c r="D642" s="37">
        <v>16.36</v>
      </c>
    </row>
    <row r="643" spans="1:4" ht="25.5">
      <c r="A643" s="269" t="s">
        <v>8661</v>
      </c>
      <c r="B643" s="269" t="s">
        <v>8662</v>
      </c>
      <c r="C643" s="270" t="s">
        <v>47</v>
      </c>
      <c r="D643" s="37">
        <v>19.739999999999998</v>
      </c>
    </row>
    <row r="644" spans="1:4" ht="25.5">
      <c r="A644" s="269" t="s">
        <v>8663</v>
      </c>
      <c r="B644" s="269" t="s">
        <v>8664</v>
      </c>
      <c r="C644" s="270" t="s">
        <v>47</v>
      </c>
      <c r="D644" s="37">
        <v>22.16</v>
      </c>
    </row>
    <row r="645" spans="1:4" ht="25.5">
      <c r="A645" s="269" t="s">
        <v>8665</v>
      </c>
      <c r="B645" s="269" t="s">
        <v>8666</v>
      </c>
      <c r="C645" s="270" t="s">
        <v>47</v>
      </c>
      <c r="D645" s="37">
        <v>27.57</v>
      </c>
    </row>
    <row r="646" spans="1:4" ht="25.5">
      <c r="A646" s="269" t="s">
        <v>8667</v>
      </c>
      <c r="B646" s="269" t="s">
        <v>8668</v>
      </c>
      <c r="C646" s="270" t="s">
        <v>47</v>
      </c>
      <c r="D646" s="37">
        <v>29.98</v>
      </c>
    </row>
    <row r="647" spans="1:4" ht="25.5">
      <c r="A647" s="269" t="s">
        <v>8669</v>
      </c>
      <c r="B647" s="269" t="s">
        <v>8670</v>
      </c>
      <c r="C647" s="270" t="s">
        <v>47</v>
      </c>
      <c r="D647" s="37">
        <v>45.35</v>
      </c>
    </row>
    <row r="648" spans="1:4" ht="25.5">
      <c r="A648" s="269" t="s">
        <v>8671</v>
      </c>
      <c r="B648" s="269" t="s">
        <v>8672</v>
      </c>
      <c r="C648" s="270" t="s">
        <v>47</v>
      </c>
      <c r="D648" s="37">
        <v>52.78</v>
      </c>
    </row>
    <row r="649" spans="1:4" ht="25.5">
      <c r="A649" s="269" t="s">
        <v>8673</v>
      </c>
      <c r="B649" s="269" t="s">
        <v>8674</v>
      </c>
      <c r="C649" s="270" t="s">
        <v>47</v>
      </c>
      <c r="D649" s="37">
        <v>75.180000000000007</v>
      </c>
    </row>
    <row r="650" spans="1:4" ht="38.25">
      <c r="A650" s="269" t="s">
        <v>8675</v>
      </c>
      <c r="B650" s="269" t="s">
        <v>8676</v>
      </c>
      <c r="C650" s="270" t="s">
        <v>22</v>
      </c>
      <c r="D650" s="37">
        <v>40.729999999999997</v>
      </c>
    </row>
    <row r="651" spans="1:4">
      <c r="A651" s="269" t="s">
        <v>8677</v>
      </c>
      <c r="B651" s="269" t="s">
        <v>8678</v>
      </c>
      <c r="C651" s="270" t="s">
        <v>22</v>
      </c>
      <c r="D651" s="37">
        <v>11.18</v>
      </c>
    </row>
    <row r="652" spans="1:4">
      <c r="A652" s="269" t="s">
        <v>8679</v>
      </c>
      <c r="B652" s="269" t="s">
        <v>8680</v>
      </c>
      <c r="C652" s="270" t="s">
        <v>2777</v>
      </c>
      <c r="D652" s="37">
        <v>119.4</v>
      </c>
    </row>
    <row r="653" spans="1:4">
      <c r="A653" s="269" t="s">
        <v>8681</v>
      </c>
      <c r="B653" s="269" t="s">
        <v>8682</v>
      </c>
      <c r="C653" s="270" t="s">
        <v>7999</v>
      </c>
      <c r="D653" s="37">
        <v>20.149999999999999</v>
      </c>
    </row>
    <row r="654" spans="1:4" ht="25.5">
      <c r="A654" s="269" t="s">
        <v>8683</v>
      </c>
      <c r="B654" s="269" t="s">
        <v>8684</v>
      </c>
      <c r="C654" s="270" t="s">
        <v>47</v>
      </c>
      <c r="D654" s="37">
        <v>217.5</v>
      </c>
    </row>
    <row r="655" spans="1:4" ht="25.5">
      <c r="A655" s="269" t="s">
        <v>8685</v>
      </c>
      <c r="B655" s="269" t="s">
        <v>8686</v>
      </c>
      <c r="C655" s="270" t="s">
        <v>47</v>
      </c>
      <c r="D655" s="37">
        <v>218.5</v>
      </c>
    </row>
    <row r="656" spans="1:4" ht="25.5">
      <c r="A656" s="269" t="s">
        <v>8687</v>
      </c>
      <c r="B656" s="269" t="s">
        <v>8688</v>
      </c>
      <c r="C656" s="270" t="s">
        <v>47</v>
      </c>
      <c r="D656" s="37">
        <v>134.5</v>
      </c>
    </row>
    <row r="657" spans="1:4" ht="25.5">
      <c r="A657" s="269" t="s">
        <v>8689</v>
      </c>
      <c r="B657" s="269" t="s">
        <v>8690</v>
      </c>
      <c r="C657" s="270" t="s">
        <v>47</v>
      </c>
      <c r="D657" s="37">
        <v>134.5</v>
      </c>
    </row>
    <row r="658" spans="1:4" ht="25.5">
      <c r="A658" s="269" t="s">
        <v>8691</v>
      </c>
      <c r="B658" s="269" t="s">
        <v>8692</v>
      </c>
      <c r="C658" s="270" t="s">
        <v>7999</v>
      </c>
      <c r="D658" s="37">
        <v>31.92</v>
      </c>
    </row>
    <row r="659" spans="1:4">
      <c r="A659" s="269" t="s">
        <v>8693</v>
      </c>
      <c r="B659" s="269" t="s">
        <v>8694</v>
      </c>
      <c r="C659" s="270" t="s">
        <v>47</v>
      </c>
      <c r="D659" s="37">
        <v>7.89</v>
      </c>
    </row>
    <row r="660" spans="1:4">
      <c r="A660" s="269" t="s">
        <v>8695</v>
      </c>
      <c r="B660" s="269" t="s">
        <v>8696</v>
      </c>
      <c r="C660" s="270" t="s">
        <v>47</v>
      </c>
      <c r="D660" s="37">
        <v>125.47</v>
      </c>
    </row>
    <row r="661" spans="1:4">
      <c r="A661" s="269" t="s">
        <v>8697</v>
      </c>
      <c r="B661" s="269" t="s">
        <v>8698</v>
      </c>
      <c r="C661" s="270" t="s">
        <v>47</v>
      </c>
      <c r="D661" s="37">
        <v>257.14</v>
      </c>
    </row>
    <row r="662" spans="1:4">
      <c r="A662" s="269" t="s">
        <v>8699</v>
      </c>
      <c r="B662" s="269" t="s">
        <v>8700</v>
      </c>
      <c r="C662" s="270" t="s">
        <v>47</v>
      </c>
      <c r="D662" s="37">
        <v>615.84</v>
      </c>
    </row>
    <row r="663" spans="1:4">
      <c r="A663" s="269" t="s">
        <v>8701</v>
      </c>
      <c r="B663" s="269" t="s">
        <v>8702</v>
      </c>
      <c r="C663" s="270" t="s">
        <v>47</v>
      </c>
      <c r="D663" s="37">
        <v>825.21</v>
      </c>
    </row>
    <row r="664" spans="1:4">
      <c r="A664" s="269" t="s">
        <v>8703</v>
      </c>
      <c r="B664" s="269" t="s">
        <v>8704</v>
      </c>
      <c r="C664" s="270" t="s">
        <v>47</v>
      </c>
      <c r="D664" s="37">
        <v>33.29</v>
      </c>
    </row>
    <row r="665" spans="1:4">
      <c r="A665" s="269" t="s">
        <v>8705</v>
      </c>
      <c r="B665" s="269" t="s">
        <v>8706</v>
      </c>
      <c r="C665" s="270" t="s">
        <v>47</v>
      </c>
      <c r="D665" s="37">
        <v>69.430000000000007</v>
      </c>
    </row>
    <row r="666" spans="1:4">
      <c r="A666" s="269" t="s">
        <v>8707</v>
      </c>
      <c r="B666" s="269" t="s">
        <v>8708</v>
      </c>
      <c r="C666" s="270" t="s">
        <v>47</v>
      </c>
      <c r="D666" s="37">
        <v>40.840000000000003</v>
      </c>
    </row>
    <row r="667" spans="1:4">
      <c r="A667" s="269" t="s">
        <v>8709</v>
      </c>
      <c r="B667" s="269" t="s">
        <v>8710</v>
      </c>
      <c r="C667" s="270" t="s">
        <v>47</v>
      </c>
      <c r="D667" s="37">
        <v>0.42</v>
      </c>
    </row>
    <row r="668" spans="1:4" ht="25.5">
      <c r="A668" s="269" t="s">
        <v>8711</v>
      </c>
      <c r="B668" s="269" t="s">
        <v>8712</v>
      </c>
      <c r="C668" s="270" t="s">
        <v>22</v>
      </c>
      <c r="D668" s="37">
        <v>8.49</v>
      </c>
    </row>
    <row r="669" spans="1:4" ht="25.5">
      <c r="A669" s="269" t="s">
        <v>8713</v>
      </c>
      <c r="B669" s="269" t="s">
        <v>8714</v>
      </c>
      <c r="C669" s="270" t="s">
        <v>22</v>
      </c>
      <c r="D669" s="37">
        <v>4.24</v>
      </c>
    </row>
    <row r="670" spans="1:4" ht="25.5">
      <c r="A670" s="269" t="s">
        <v>8715</v>
      </c>
      <c r="B670" s="269" t="s">
        <v>8716</v>
      </c>
      <c r="C670" s="270" t="s">
        <v>22</v>
      </c>
      <c r="D670" s="37">
        <v>3.07</v>
      </c>
    </row>
    <row r="671" spans="1:4">
      <c r="A671" s="269" t="s">
        <v>8717</v>
      </c>
      <c r="B671" s="269" t="s">
        <v>8718</v>
      </c>
      <c r="C671" s="270" t="s">
        <v>22</v>
      </c>
      <c r="D671" s="37">
        <v>3.2</v>
      </c>
    </row>
    <row r="672" spans="1:4" ht="25.5">
      <c r="A672" s="269" t="s">
        <v>8719</v>
      </c>
      <c r="B672" s="269" t="s">
        <v>8720</v>
      </c>
      <c r="C672" s="270" t="s">
        <v>22</v>
      </c>
      <c r="D672" s="37">
        <v>79.52</v>
      </c>
    </row>
    <row r="673" spans="1:4" ht="51">
      <c r="A673" s="269" t="s">
        <v>13905</v>
      </c>
      <c r="B673" s="269" t="s">
        <v>13906</v>
      </c>
      <c r="C673" s="270" t="s">
        <v>22</v>
      </c>
      <c r="D673" s="37">
        <v>7.12</v>
      </c>
    </row>
    <row r="674" spans="1:4" ht="38.25">
      <c r="A674" s="269" t="s">
        <v>8721</v>
      </c>
      <c r="B674" s="269" t="s">
        <v>14352</v>
      </c>
      <c r="C674" s="270" t="s">
        <v>22</v>
      </c>
      <c r="D674" s="37">
        <v>66.13</v>
      </c>
    </row>
    <row r="675" spans="1:4">
      <c r="A675" s="269" t="s">
        <v>8722</v>
      </c>
      <c r="B675" s="269" t="s">
        <v>8723</v>
      </c>
      <c r="C675" s="270" t="s">
        <v>22</v>
      </c>
      <c r="D675" s="37">
        <v>23.99</v>
      </c>
    </row>
    <row r="676" spans="1:4">
      <c r="A676" s="269" t="s">
        <v>8724</v>
      </c>
      <c r="B676" s="269" t="s">
        <v>8725</v>
      </c>
      <c r="C676" s="270" t="s">
        <v>4</v>
      </c>
      <c r="D676" s="37">
        <v>56.53</v>
      </c>
    </row>
    <row r="677" spans="1:4">
      <c r="A677" s="269" t="s">
        <v>8726</v>
      </c>
      <c r="B677" s="269" t="s">
        <v>8727</v>
      </c>
      <c r="C677" s="270" t="s">
        <v>47</v>
      </c>
      <c r="D677" s="37">
        <v>2.83</v>
      </c>
    </row>
    <row r="678" spans="1:4" ht="25.5">
      <c r="A678" s="269" t="s">
        <v>8728</v>
      </c>
      <c r="B678" s="269" t="s">
        <v>8729</v>
      </c>
      <c r="C678" s="270" t="s">
        <v>683</v>
      </c>
      <c r="D678" s="37">
        <v>7.17</v>
      </c>
    </row>
    <row r="679" spans="1:4">
      <c r="A679" s="269" t="s">
        <v>8730</v>
      </c>
      <c r="B679" s="269" t="s">
        <v>8731</v>
      </c>
      <c r="C679" s="270" t="s">
        <v>22</v>
      </c>
      <c r="D679" s="37">
        <v>15.59</v>
      </c>
    </row>
    <row r="680" spans="1:4">
      <c r="A680" s="269" t="s">
        <v>8732</v>
      </c>
      <c r="B680" s="269" t="s">
        <v>8733</v>
      </c>
      <c r="C680" s="270" t="s">
        <v>683</v>
      </c>
      <c r="D680" s="37">
        <v>8.25</v>
      </c>
    </row>
    <row r="681" spans="1:4" ht="25.5">
      <c r="A681" s="269" t="s">
        <v>14353</v>
      </c>
      <c r="B681" s="269" t="s">
        <v>14354</v>
      </c>
      <c r="C681" s="270" t="s">
        <v>7999</v>
      </c>
      <c r="D681" s="37">
        <v>43.47</v>
      </c>
    </row>
    <row r="682" spans="1:4" ht="25.5">
      <c r="A682" s="269" t="s">
        <v>8734</v>
      </c>
      <c r="B682" s="269" t="s">
        <v>8735</v>
      </c>
      <c r="C682" s="270" t="s">
        <v>683</v>
      </c>
      <c r="D682" s="37">
        <v>76.400000000000006</v>
      </c>
    </row>
    <row r="683" spans="1:4">
      <c r="A683" s="269" t="s">
        <v>8736</v>
      </c>
      <c r="B683" s="269" t="s">
        <v>8737</v>
      </c>
      <c r="C683" s="270" t="s">
        <v>22</v>
      </c>
      <c r="D683" s="37">
        <v>1.65</v>
      </c>
    </row>
    <row r="684" spans="1:4">
      <c r="A684" s="269" t="s">
        <v>8738</v>
      </c>
      <c r="B684" s="269" t="s">
        <v>8739</v>
      </c>
      <c r="C684" s="270" t="s">
        <v>22</v>
      </c>
      <c r="D684" s="37">
        <v>28.24</v>
      </c>
    </row>
    <row r="685" spans="1:4">
      <c r="A685" s="269" t="s">
        <v>8740</v>
      </c>
      <c r="B685" s="269" t="s">
        <v>8741</v>
      </c>
      <c r="C685" s="270" t="s">
        <v>4</v>
      </c>
      <c r="D685" s="37">
        <v>28.18</v>
      </c>
    </row>
    <row r="686" spans="1:4">
      <c r="A686" s="269" t="s">
        <v>8742</v>
      </c>
      <c r="B686" s="269" t="s">
        <v>8743</v>
      </c>
      <c r="C686" s="270" t="s">
        <v>22</v>
      </c>
      <c r="D686" s="37">
        <v>61.33</v>
      </c>
    </row>
    <row r="687" spans="1:4">
      <c r="A687" s="269" t="s">
        <v>8744</v>
      </c>
      <c r="B687" s="269" t="s">
        <v>8745</v>
      </c>
      <c r="C687" s="270" t="s">
        <v>47</v>
      </c>
      <c r="D687" s="37">
        <v>25.75</v>
      </c>
    </row>
    <row r="688" spans="1:4">
      <c r="A688" s="269" t="s">
        <v>8746</v>
      </c>
      <c r="B688" s="269" t="s">
        <v>8747</v>
      </c>
      <c r="C688" s="270" t="s">
        <v>4</v>
      </c>
      <c r="D688" s="37">
        <v>33.69</v>
      </c>
    </row>
    <row r="689" spans="1:4">
      <c r="A689" s="269" t="s">
        <v>8748</v>
      </c>
      <c r="B689" s="269" t="s">
        <v>8749</v>
      </c>
      <c r="C689" s="270" t="s">
        <v>22</v>
      </c>
      <c r="D689" s="37">
        <v>21.15</v>
      </c>
    </row>
    <row r="690" spans="1:4">
      <c r="A690" s="269" t="s">
        <v>8750</v>
      </c>
      <c r="B690" s="269" t="s">
        <v>8751</v>
      </c>
      <c r="C690" s="270" t="s">
        <v>4</v>
      </c>
      <c r="D690" s="37">
        <v>19.84</v>
      </c>
    </row>
    <row r="691" spans="1:4">
      <c r="A691" s="269" t="s">
        <v>8752</v>
      </c>
      <c r="B691" s="269" t="s">
        <v>8753</v>
      </c>
      <c r="C691" s="270" t="s">
        <v>22</v>
      </c>
      <c r="D691" s="37">
        <v>63.21</v>
      </c>
    </row>
    <row r="692" spans="1:4">
      <c r="A692" s="269" t="s">
        <v>8754</v>
      </c>
      <c r="B692" s="269" t="s">
        <v>8755</v>
      </c>
      <c r="C692" s="270" t="s">
        <v>4</v>
      </c>
      <c r="D692" s="37">
        <v>31.12</v>
      </c>
    </row>
    <row r="693" spans="1:4">
      <c r="A693" s="269" t="s">
        <v>8756</v>
      </c>
      <c r="B693" s="269" t="s">
        <v>8757</v>
      </c>
      <c r="C693" s="270" t="s">
        <v>4</v>
      </c>
      <c r="D693" s="37">
        <v>32.700000000000003</v>
      </c>
    </row>
    <row r="694" spans="1:4">
      <c r="A694" s="269" t="s">
        <v>8758</v>
      </c>
      <c r="B694" s="269" t="s">
        <v>8759</v>
      </c>
      <c r="C694" s="270" t="s">
        <v>4</v>
      </c>
      <c r="D694" s="37">
        <v>29.66</v>
      </c>
    </row>
    <row r="695" spans="1:4" ht="25.5">
      <c r="A695" s="269" t="s">
        <v>8760</v>
      </c>
      <c r="B695" s="269" t="s">
        <v>8761</v>
      </c>
      <c r="C695" s="270" t="s">
        <v>22</v>
      </c>
      <c r="D695" s="37">
        <v>47.18</v>
      </c>
    </row>
    <row r="696" spans="1:4" ht="25.5">
      <c r="A696" s="269" t="s">
        <v>8762</v>
      </c>
      <c r="B696" s="269" t="s">
        <v>8763</v>
      </c>
      <c r="C696" s="270" t="s">
        <v>47</v>
      </c>
      <c r="D696" s="37">
        <v>38.270000000000003</v>
      </c>
    </row>
    <row r="697" spans="1:4" ht="25.5">
      <c r="A697" s="269" t="s">
        <v>8764</v>
      </c>
      <c r="B697" s="269" t="s">
        <v>8765</v>
      </c>
      <c r="C697" s="270" t="s">
        <v>47</v>
      </c>
      <c r="D697" s="37">
        <v>39.979999999999997</v>
      </c>
    </row>
    <row r="698" spans="1:4" ht="25.5">
      <c r="A698" s="269" t="s">
        <v>8766</v>
      </c>
      <c r="B698" s="269" t="s">
        <v>8767</v>
      </c>
      <c r="C698" s="270" t="s">
        <v>22</v>
      </c>
      <c r="D698" s="37">
        <v>50.37</v>
      </c>
    </row>
    <row r="699" spans="1:4" ht="25.5">
      <c r="A699" s="269" t="s">
        <v>8768</v>
      </c>
      <c r="B699" s="269" t="s">
        <v>8769</v>
      </c>
      <c r="C699" s="270" t="s">
        <v>22</v>
      </c>
      <c r="D699" s="37">
        <v>89.42</v>
      </c>
    </row>
    <row r="700" spans="1:4" ht="25.5">
      <c r="A700" s="269" t="s">
        <v>8770</v>
      </c>
      <c r="B700" s="269" t="s">
        <v>8771</v>
      </c>
      <c r="C700" s="270" t="s">
        <v>22</v>
      </c>
      <c r="D700" s="37">
        <v>62.53</v>
      </c>
    </row>
    <row r="701" spans="1:4" ht="25.5">
      <c r="A701" s="269" t="s">
        <v>8772</v>
      </c>
      <c r="B701" s="269" t="s">
        <v>8773</v>
      </c>
      <c r="C701" s="270" t="s">
        <v>22</v>
      </c>
      <c r="D701" s="37">
        <v>45.52</v>
      </c>
    </row>
    <row r="702" spans="1:4" ht="25.5">
      <c r="A702" s="269" t="s">
        <v>8774</v>
      </c>
      <c r="B702" s="269" t="s">
        <v>13907</v>
      </c>
      <c r="C702" s="270" t="s">
        <v>22</v>
      </c>
      <c r="D702" s="37">
        <v>88.95</v>
      </c>
    </row>
    <row r="703" spans="1:4">
      <c r="A703" s="269" t="s">
        <v>8775</v>
      </c>
      <c r="B703" s="269" t="s">
        <v>8776</v>
      </c>
      <c r="C703" s="270" t="s">
        <v>47</v>
      </c>
      <c r="D703" s="37">
        <v>16.82</v>
      </c>
    </row>
    <row r="704" spans="1:4">
      <c r="A704" s="269" t="s">
        <v>8777</v>
      </c>
      <c r="B704" s="269" t="s">
        <v>8778</v>
      </c>
      <c r="C704" s="270" t="s">
        <v>47</v>
      </c>
      <c r="D704" s="37">
        <v>26.14</v>
      </c>
    </row>
    <row r="705" spans="1:4">
      <c r="A705" s="269" t="s">
        <v>8779</v>
      </c>
      <c r="B705" s="269" t="s">
        <v>8780</v>
      </c>
      <c r="C705" s="270" t="s">
        <v>47</v>
      </c>
      <c r="D705" s="37">
        <v>22.6</v>
      </c>
    </row>
    <row r="706" spans="1:4">
      <c r="A706" s="269" t="s">
        <v>8781</v>
      </c>
      <c r="B706" s="269" t="s">
        <v>8782</v>
      </c>
      <c r="C706" s="270" t="s">
        <v>47</v>
      </c>
      <c r="D706" s="37">
        <v>34.24</v>
      </c>
    </row>
    <row r="707" spans="1:4">
      <c r="A707" s="269" t="s">
        <v>8783</v>
      </c>
      <c r="B707" s="269" t="s">
        <v>8784</v>
      </c>
      <c r="C707" s="270" t="s">
        <v>47</v>
      </c>
      <c r="D707" s="37">
        <v>67.290000000000006</v>
      </c>
    </row>
    <row r="708" spans="1:4" ht="25.5">
      <c r="A708" s="269" t="s">
        <v>8785</v>
      </c>
      <c r="B708" s="269" t="s">
        <v>8786</v>
      </c>
      <c r="C708" s="270" t="s">
        <v>22</v>
      </c>
      <c r="D708" s="37">
        <v>109.75</v>
      </c>
    </row>
    <row r="709" spans="1:4" ht="25.5">
      <c r="A709" s="269" t="s">
        <v>8787</v>
      </c>
      <c r="B709" s="269" t="s">
        <v>8788</v>
      </c>
      <c r="C709" s="270" t="s">
        <v>22</v>
      </c>
      <c r="D709" s="37">
        <v>126.13</v>
      </c>
    </row>
    <row r="710" spans="1:4">
      <c r="A710" s="269" t="s">
        <v>8789</v>
      </c>
      <c r="B710" s="269" t="s">
        <v>8790</v>
      </c>
      <c r="C710" s="270" t="s">
        <v>4</v>
      </c>
      <c r="D710" s="37">
        <v>1.1499999999999999</v>
      </c>
    </row>
    <row r="711" spans="1:4">
      <c r="A711" s="269" t="s">
        <v>8791</v>
      </c>
      <c r="B711" s="269" t="s">
        <v>8792</v>
      </c>
      <c r="C711" s="270" t="s">
        <v>4</v>
      </c>
      <c r="D711" s="37">
        <v>0.33</v>
      </c>
    </row>
    <row r="712" spans="1:4">
      <c r="A712" s="269" t="s">
        <v>8793</v>
      </c>
      <c r="B712" s="269" t="s">
        <v>8794</v>
      </c>
      <c r="C712" s="270" t="s">
        <v>4</v>
      </c>
      <c r="D712" s="37">
        <v>0.6</v>
      </c>
    </row>
    <row r="713" spans="1:4">
      <c r="A713" s="269" t="s">
        <v>8795</v>
      </c>
      <c r="B713" s="269" t="s">
        <v>8796</v>
      </c>
      <c r="C713" s="270" t="s">
        <v>4</v>
      </c>
      <c r="D713" s="37">
        <v>1.67</v>
      </c>
    </row>
    <row r="714" spans="1:4">
      <c r="A714" s="269" t="s">
        <v>8797</v>
      </c>
      <c r="B714" s="269" t="s">
        <v>8798</v>
      </c>
      <c r="C714" s="270" t="s">
        <v>4</v>
      </c>
      <c r="D714" s="37">
        <v>1.51</v>
      </c>
    </row>
    <row r="715" spans="1:4">
      <c r="A715" s="269" t="s">
        <v>8799</v>
      </c>
      <c r="B715" s="269" t="s">
        <v>8800</v>
      </c>
      <c r="C715" s="270" t="s">
        <v>4</v>
      </c>
      <c r="D715" s="37">
        <v>1.88</v>
      </c>
    </row>
    <row r="716" spans="1:4">
      <c r="A716" s="269" t="s">
        <v>8801</v>
      </c>
      <c r="B716" s="269" t="s">
        <v>8802</v>
      </c>
      <c r="C716" s="270" t="s">
        <v>4</v>
      </c>
      <c r="D716" s="37">
        <v>2.12</v>
      </c>
    </row>
    <row r="717" spans="1:4">
      <c r="A717" s="269" t="s">
        <v>8803</v>
      </c>
      <c r="B717" s="269" t="s">
        <v>8804</v>
      </c>
      <c r="C717" s="270" t="s">
        <v>4</v>
      </c>
      <c r="D717" s="37">
        <v>1.84</v>
      </c>
    </row>
    <row r="718" spans="1:4">
      <c r="A718" s="269" t="s">
        <v>8805</v>
      </c>
      <c r="B718" s="269" t="s">
        <v>8806</v>
      </c>
      <c r="C718" s="270" t="s">
        <v>4</v>
      </c>
      <c r="D718" s="37">
        <v>2.31</v>
      </c>
    </row>
    <row r="719" spans="1:4">
      <c r="A719" s="269" t="s">
        <v>8807</v>
      </c>
      <c r="B719" s="269" t="s">
        <v>1447</v>
      </c>
      <c r="C719" s="270" t="s">
        <v>4</v>
      </c>
      <c r="D719" s="37">
        <v>1.96</v>
      </c>
    </row>
    <row r="720" spans="1:4">
      <c r="A720" s="269" t="s">
        <v>8808</v>
      </c>
      <c r="B720" s="269" t="s">
        <v>1451</v>
      </c>
      <c r="C720" s="270" t="s">
        <v>4</v>
      </c>
      <c r="D720" s="37">
        <v>2.02</v>
      </c>
    </row>
    <row r="721" spans="1:4">
      <c r="A721" s="269" t="s">
        <v>8809</v>
      </c>
      <c r="B721" s="269" t="s">
        <v>1445</v>
      </c>
      <c r="C721" s="270" t="s">
        <v>4</v>
      </c>
      <c r="D721" s="37">
        <v>1.28</v>
      </c>
    </row>
    <row r="722" spans="1:4">
      <c r="A722" s="269" t="s">
        <v>8810</v>
      </c>
      <c r="B722" s="269" t="s">
        <v>1449</v>
      </c>
      <c r="C722" s="270" t="s">
        <v>4</v>
      </c>
      <c r="D722" s="37">
        <v>1.21</v>
      </c>
    </row>
    <row r="723" spans="1:4">
      <c r="A723" s="269" t="s">
        <v>8811</v>
      </c>
      <c r="B723" s="269" t="s">
        <v>8812</v>
      </c>
      <c r="C723" s="270" t="s">
        <v>4</v>
      </c>
      <c r="D723" s="37">
        <v>2.06</v>
      </c>
    </row>
    <row r="724" spans="1:4">
      <c r="A724" s="269" t="s">
        <v>8813</v>
      </c>
      <c r="B724" s="269" t="s">
        <v>8814</v>
      </c>
      <c r="C724" s="270" t="s">
        <v>4</v>
      </c>
      <c r="D724" s="37">
        <v>23.12</v>
      </c>
    </row>
    <row r="725" spans="1:4">
      <c r="A725" s="269" t="s">
        <v>8815</v>
      </c>
      <c r="B725" s="269" t="s">
        <v>8816</v>
      </c>
      <c r="C725" s="270" t="s">
        <v>4</v>
      </c>
      <c r="D725" s="37">
        <v>1.85</v>
      </c>
    </row>
    <row r="726" spans="1:4" ht="38.25">
      <c r="A726" s="269" t="s">
        <v>8817</v>
      </c>
      <c r="B726" s="269" t="s">
        <v>14355</v>
      </c>
      <c r="C726" s="270" t="s">
        <v>22</v>
      </c>
      <c r="D726" s="37">
        <v>113.74</v>
      </c>
    </row>
    <row r="727" spans="1:4" ht="38.25">
      <c r="A727" s="269" t="s">
        <v>8818</v>
      </c>
      <c r="B727" s="269" t="s">
        <v>8819</v>
      </c>
      <c r="C727" s="270" t="s">
        <v>22</v>
      </c>
      <c r="D727" s="37">
        <v>69.37</v>
      </c>
    </row>
    <row r="728" spans="1:4" ht="25.5">
      <c r="A728" s="269" t="s">
        <v>8820</v>
      </c>
      <c r="B728" s="269" t="s">
        <v>8821</v>
      </c>
      <c r="C728" s="270" t="s">
        <v>22</v>
      </c>
      <c r="D728" s="37">
        <v>50.67</v>
      </c>
    </row>
    <row r="729" spans="1:4" ht="38.25">
      <c r="A729" s="269" t="s">
        <v>8822</v>
      </c>
      <c r="B729" s="269" t="s">
        <v>14356</v>
      </c>
      <c r="C729" s="270" t="s">
        <v>22</v>
      </c>
      <c r="D729" s="37">
        <v>57.16</v>
      </c>
    </row>
    <row r="730" spans="1:4" ht="38.25">
      <c r="A730" s="269" t="s">
        <v>8823</v>
      </c>
      <c r="B730" s="269" t="s">
        <v>14357</v>
      </c>
      <c r="C730" s="270" t="s">
        <v>22</v>
      </c>
      <c r="D730" s="37">
        <v>130</v>
      </c>
    </row>
    <row r="731" spans="1:4" ht="38.25">
      <c r="A731" s="269" t="s">
        <v>8824</v>
      </c>
      <c r="B731" s="269" t="s">
        <v>14358</v>
      </c>
      <c r="C731" s="270" t="s">
        <v>22</v>
      </c>
      <c r="D731" s="37">
        <v>51.3</v>
      </c>
    </row>
    <row r="732" spans="1:4" ht="38.25">
      <c r="A732" s="269" t="s">
        <v>8825</v>
      </c>
      <c r="B732" s="269" t="s">
        <v>14359</v>
      </c>
      <c r="C732" s="270" t="s">
        <v>22</v>
      </c>
      <c r="D732" s="37">
        <v>39.01</v>
      </c>
    </row>
    <row r="733" spans="1:4" ht="38.25">
      <c r="A733" s="269" t="s">
        <v>8826</v>
      </c>
      <c r="B733" s="269" t="s">
        <v>14360</v>
      </c>
      <c r="C733" s="270" t="s">
        <v>22</v>
      </c>
      <c r="D733" s="37">
        <v>39.96</v>
      </c>
    </row>
    <row r="734" spans="1:4" ht="25.5">
      <c r="A734" s="269" t="s">
        <v>8827</v>
      </c>
      <c r="B734" s="269" t="s">
        <v>14361</v>
      </c>
      <c r="C734" s="270" t="s">
        <v>22</v>
      </c>
      <c r="D734" s="37">
        <v>44.95</v>
      </c>
    </row>
    <row r="735" spans="1:4" ht="25.5">
      <c r="A735" s="269" t="s">
        <v>8828</v>
      </c>
      <c r="B735" s="269" t="s">
        <v>8829</v>
      </c>
      <c r="C735" s="270" t="s">
        <v>22</v>
      </c>
      <c r="D735" s="37">
        <v>42.95</v>
      </c>
    </row>
    <row r="736" spans="1:4" ht="25.5">
      <c r="A736" s="269" t="s">
        <v>8830</v>
      </c>
      <c r="B736" s="269" t="s">
        <v>13908</v>
      </c>
      <c r="C736" s="270" t="s">
        <v>22</v>
      </c>
      <c r="D736" s="37">
        <v>39.020000000000003</v>
      </c>
    </row>
    <row r="737" spans="1:4" ht="38.25">
      <c r="A737" s="269" t="s">
        <v>8831</v>
      </c>
      <c r="B737" s="269" t="s">
        <v>14362</v>
      </c>
      <c r="C737" s="270" t="s">
        <v>22</v>
      </c>
      <c r="D737" s="37">
        <v>112.81</v>
      </c>
    </row>
    <row r="738" spans="1:4" ht="38.25">
      <c r="A738" s="269" t="s">
        <v>8832</v>
      </c>
      <c r="B738" s="269" t="s">
        <v>14363</v>
      </c>
      <c r="C738" s="270" t="s">
        <v>47</v>
      </c>
      <c r="D738" s="37">
        <v>26.26</v>
      </c>
    </row>
    <row r="739" spans="1:4" ht="25.5">
      <c r="A739" s="269" t="s">
        <v>8833</v>
      </c>
      <c r="B739" s="269" t="s">
        <v>8834</v>
      </c>
      <c r="C739" s="270" t="s">
        <v>22</v>
      </c>
      <c r="D739" s="37">
        <v>60.78</v>
      </c>
    </row>
    <row r="740" spans="1:4" ht="38.25">
      <c r="A740" s="269" t="s">
        <v>8835</v>
      </c>
      <c r="B740" s="269" t="s">
        <v>14364</v>
      </c>
      <c r="C740" s="270" t="s">
        <v>22</v>
      </c>
      <c r="D740" s="37">
        <v>28.09</v>
      </c>
    </row>
    <row r="741" spans="1:4" ht="38.25">
      <c r="A741" s="269" t="s">
        <v>8836</v>
      </c>
      <c r="B741" s="269" t="s">
        <v>14365</v>
      </c>
      <c r="C741" s="270" t="s">
        <v>22</v>
      </c>
      <c r="D741" s="37">
        <v>30.9</v>
      </c>
    </row>
    <row r="742" spans="1:4" ht="38.25">
      <c r="A742" s="269" t="s">
        <v>8837</v>
      </c>
      <c r="B742" s="269" t="s">
        <v>14366</v>
      </c>
      <c r="C742" s="270" t="s">
        <v>22</v>
      </c>
      <c r="D742" s="37">
        <v>22.47</v>
      </c>
    </row>
    <row r="743" spans="1:4" ht="38.25">
      <c r="A743" s="269" t="s">
        <v>8838</v>
      </c>
      <c r="B743" s="269" t="s">
        <v>13909</v>
      </c>
      <c r="C743" s="270" t="s">
        <v>22</v>
      </c>
      <c r="D743" s="37">
        <v>21.56</v>
      </c>
    </row>
    <row r="744" spans="1:4" ht="38.25">
      <c r="A744" s="269" t="s">
        <v>8839</v>
      </c>
      <c r="B744" s="269" t="s">
        <v>14367</v>
      </c>
      <c r="C744" s="270" t="s">
        <v>22</v>
      </c>
      <c r="D744" s="37">
        <v>19.440000000000001</v>
      </c>
    </row>
    <row r="745" spans="1:4" ht="25.5">
      <c r="A745" s="269" t="s">
        <v>8840</v>
      </c>
      <c r="B745" s="269" t="s">
        <v>14368</v>
      </c>
      <c r="C745" s="270" t="s">
        <v>22</v>
      </c>
      <c r="D745" s="37">
        <v>36.44</v>
      </c>
    </row>
    <row r="746" spans="1:4" ht="38.25">
      <c r="A746" s="269" t="s">
        <v>8841</v>
      </c>
      <c r="B746" s="269" t="s">
        <v>14369</v>
      </c>
      <c r="C746" s="270" t="s">
        <v>22</v>
      </c>
      <c r="D746" s="37">
        <v>107.18</v>
      </c>
    </row>
    <row r="747" spans="1:4" ht="38.25">
      <c r="A747" s="269" t="s">
        <v>8842</v>
      </c>
      <c r="B747" s="269" t="s">
        <v>14370</v>
      </c>
      <c r="C747" s="270" t="s">
        <v>22</v>
      </c>
      <c r="D747" s="37">
        <v>152.72</v>
      </c>
    </row>
    <row r="748" spans="1:4" ht="38.25">
      <c r="A748" s="269" t="s">
        <v>8843</v>
      </c>
      <c r="B748" s="269" t="s">
        <v>14371</v>
      </c>
      <c r="C748" s="270" t="s">
        <v>22</v>
      </c>
      <c r="D748" s="37">
        <v>61.18</v>
      </c>
    </row>
    <row r="749" spans="1:4" ht="38.25">
      <c r="A749" s="269" t="s">
        <v>8844</v>
      </c>
      <c r="B749" s="269" t="s">
        <v>14372</v>
      </c>
      <c r="C749" s="270" t="s">
        <v>22</v>
      </c>
      <c r="D749" s="37">
        <v>111.57</v>
      </c>
    </row>
    <row r="750" spans="1:4" ht="38.25">
      <c r="A750" s="269" t="s">
        <v>8845</v>
      </c>
      <c r="B750" s="269" t="s">
        <v>14373</v>
      </c>
      <c r="C750" s="270" t="s">
        <v>47</v>
      </c>
      <c r="D750" s="37">
        <v>26.06</v>
      </c>
    </row>
    <row r="751" spans="1:4" ht="25.5">
      <c r="A751" s="269" t="s">
        <v>8846</v>
      </c>
      <c r="B751" s="269" t="s">
        <v>14374</v>
      </c>
      <c r="C751" s="270" t="s">
        <v>22</v>
      </c>
      <c r="D751" s="37">
        <v>117.54</v>
      </c>
    </row>
    <row r="752" spans="1:4" ht="38.25">
      <c r="A752" s="269" t="s">
        <v>8847</v>
      </c>
      <c r="B752" s="269" t="s">
        <v>14375</v>
      </c>
      <c r="C752" s="270" t="s">
        <v>22</v>
      </c>
      <c r="D752" s="37">
        <v>41.44</v>
      </c>
    </row>
    <row r="753" spans="1:4" ht="38.25">
      <c r="A753" s="269" t="s">
        <v>8848</v>
      </c>
      <c r="B753" s="269" t="s">
        <v>13910</v>
      </c>
      <c r="C753" s="270" t="s">
        <v>47</v>
      </c>
      <c r="D753" s="37">
        <v>16.059999999999999</v>
      </c>
    </row>
    <row r="754" spans="1:4" ht="25.5">
      <c r="A754" s="269" t="s">
        <v>8849</v>
      </c>
      <c r="B754" s="269" t="s">
        <v>8850</v>
      </c>
      <c r="C754" s="270" t="s">
        <v>22</v>
      </c>
      <c r="D754" s="37">
        <v>302.64999999999998</v>
      </c>
    </row>
    <row r="755" spans="1:4" ht="38.25">
      <c r="A755" s="269" t="s">
        <v>8851</v>
      </c>
      <c r="B755" s="269" t="s">
        <v>13911</v>
      </c>
      <c r="C755" s="270" t="s">
        <v>22</v>
      </c>
      <c r="D755" s="37">
        <v>117.61</v>
      </c>
    </row>
    <row r="756" spans="1:4" ht="38.25">
      <c r="A756" s="269" t="s">
        <v>8852</v>
      </c>
      <c r="B756" s="269" t="s">
        <v>14376</v>
      </c>
      <c r="C756" s="270" t="s">
        <v>22</v>
      </c>
      <c r="D756" s="37">
        <v>89.75</v>
      </c>
    </row>
    <row r="757" spans="1:4" ht="25.5">
      <c r="A757" s="269" t="s">
        <v>8853</v>
      </c>
      <c r="B757" s="269" t="s">
        <v>14377</v>
      </c>
      <c r="C757" s="270" t="s">
        <v>22</v>
      </c>
      <c r="D757" s="37">
        <v>79.239999999999995</v>
      </c>
    </row>
    <row r="758" spans="1:4" ht="38.25">
      <c r="A758" s="269" t="s">
        <v>8854</v>
      </c>
      <c r="B758" s="269" t="s">
        <v>14378</v>
      </c>
      <c r="C758" s="270" t="s">
        <v>47</v>
      </c>
      <c r="D758" s="37">
        <v>28.71</v>
      </c>
    </row>
    <row r="759" spans="1:4" ht="25.5">
      <c r="A759" s="269" t="s">
        <v>8855</v>
      </c>
      <c r="B759" s="269" t="s">
        <v>2600</v>
      </c>
      <c r="C759" s="270" t="s">
        <v>197</v>
      </c>
      <c r="D759" s="37">
        <v>1280.29</v>
      </c>
    </row>
    <row r="760" spans="1:4" ht="25.5">
      <c r="A760" s="269" t="s">
        <v>8856</v>
      </c>
      <c r="B760" s="269" t="s">
        <v>2602</v>
      </c>
      <c r="C760" s="270" t="s">
        <v>197</v>
      </c>
      <c r="D760" s="37">
        <v>1316.03</v>
      </c>
    </row>
    <row r="761" spans="1:4" ht="25.5">
      <c r="A761" s="269" t="s">
        <v>8857</v>
      </c>
      <c r="B761" s="269" t="s">
        <v>8858</v>
      </c>
      <c r="C761" s="270" t="s">
        <v>4</v>
      </c>
      <c r="D761" s="37">
        <v>969.78</v>
      </c>
    </row>
    <row r="762" spans="1:4" ht="25.5">
      <c r="A762" s="269" t="s">
        <v>8859</v>
      </c>
      <c r="B762" s="269" t="s">
        <v>14379</v>
      </c>
      <c r="C762" s="270" t="s">
        <v>22</v>
      </c>
      <c r="D762" s="37">
        <v>915.89</v>
      </c>
    </row>
    <row r="763" spans="1:4" ht="25.5">
      <c r="A763" s="269" t="s">
        <v>8860</v>
      </c>
      <c r="B763" s="269" t="s">
        <v>8861</v>
      </c>
      <c r="C763" s="270" t="s">
        <v>4</v>
      </c>
      <c r="D763" s="37">
        <v>1017.76</v>
      </c>
    </row>
    <row r="764" spans="1:4" ht="25.5">
      <c r="A764" s="269" t="s">
        <v>8862</v>
      </c>
      <c r="B764" s="269" t="s">
        <v>8863</v>
      </c>
      <c r="C764" s="270" t="s">
        <v>4</v>
      </c>
      <c r="D764" s="37">
        <v>717.67</v>
      </c>
    </row>
    <row r="765" spans="1:4" ht="25.5">
      <c r="A765" s="269" t="s">
        <v>8864</v>
      </c>
      <c r="B765" s="269" t="s">
        <v>8865</v>
      </c>
      <c r="C765" s="270" t="s">
        <v>4</v>
      </c>
      <c r="D765" s="37">
        <v>796.79</v>
      </c>
    </row>
    <row r="766" spans="1:4" ht="25.5">
      <c r="A766" s="269" t="s">
        <v>8866</v>
      </c>
      <c r="B766" s="269" t="s">
        <v>8867</v>
      </c>
      <c r="C766" s="270" t="s">
        <v>197</v>
      </c>
      <c r="D766" s="37">
        <v>772.83</v>
      </c>
    </row>
    <row r="767" spans="1:4" ht="25.5">
      <c r="A767" s="269" t="s">
        <v>8868</v>
      </c>
      <c r="B767" s="269" t="s">
        <v>8869</v>
      </c>
      <c r="C767" s="270" t="s">
        <v>197</v>
      </c>
      <c r="D767" s="37">
        <v>1525.66</v>
      </c>
    </row>
    <row r="768" spans="1:4">
      <c r="A768" s="269" t="s">
        <v>8870</v>
      </c>
      <c r="B768" s="269" t="s">
        <v>8871</v>
      </c>
      <c r="C768" s="270" t="s">
        <v>22</v>
      </c>
      <c r="D768" s="37">
        <v>503.64</v>
      </c>
    </row>
    <row r="769" spans="1:4" ht="25.5">
      <c r="A769" s="269" t="s">
        <v>8872</v>
      </c>
      <c r="B769" s="269" t="s">
        <v>8873</v>
      </c>
      <c r="C769" s="270" t="s">
        <v>22</v>
      </c>
      <c r="D769" s="37">
        <v>1302.25</v>
      </c>
    </row>
    <row r="770" spans="1:4" ht="25.5">
      <c r="A770" s="269" t="s">
        <v>8874</v>
      </c>
      <c r="B770" s="269" t="s">
        <v>8875</v>
      </c>
      <c r="C770" s="270" t="s">
        <v>22</v>
      </c>
      <c r="D770" s="37">
        <v>1343.27</v>
      </c>
    </row>
    <row r="771" spans="1:4">
      <c r="A771" s="269" t="s">
        <v>8876</v>
      </c>
      <c r="B771" s="269" t="s">
        <v>8877</v>
      </c>
      <c r="C771" s="270" t="s">
        <v>22</v>
      </c>
      <c r="D771" s="37">
        <v>504.45</v>
      </c>
    </row>
    <row r="772" spans="1:4">
      <c r="A772" s="269" t="s">
        <v>8878</v>
      </c>
      <c r="B772" s="269" t="s">
        <v>8879</v>
      </c>
      <c r="C772" s="270" t="s">
        <v>22</v>
      </c>
      <c r="D772" s="37">
        <v>513.36</v>
      </c>
    </row>
    <row r="773" spans="1:4">
      <c r="A773" s="269" t="s">
        <v>8880</v>
      </c>
      <c r="B773" s="269" t="s">
        <v>8881</v>
      </c>
      <c r="C773" s="270" t="s">
        <v>4</v>
      </c>
      <c r="D773" s="37">
        <v>233.08</v>
      </c>
    </row>
    <row r="774" spans="1:4" ht="25.5">
      <c r="A774" s="269" t="s">
        <v>8882</v>
      </c>
      <c r="B774" s="269" t="s">
        <v>8883</v>
      </c>
      <c r="C774" s="270" t="s">
        <v>22</v>
      </c>
      <c r="D774" s="37">
        <v>383.3</v>
      </c>
    </row>
    <row r="775" spans="1:4" ht="25.5">
      <c r="A775" s="269" t="s">
        <v>8884</v>
      </c>
      <c r="B775" s="269" t="s">
        <v>8885</v>
      </c>
      <c r="C775" s="270" t="s">
        <v>22</v>
      </c>
      <c r="D775" s="37">
        <v>1100.4100000000001</v>
      </c>
    </row>
    <row r="776" spans="1:4" ht="25.5">
      <c r="A776" s="269" t="s">
        <v>8886</v>
      </c>
      <c r="B776" s="269" t="s">
        <v>8887</v>
      </c>
      <c r="C776" s="270" t="s">
        <v>47</v>
      </c>
      <c r="D776" s="37">
        <v>442.79</v>
      </c>
    </row>
    <row r="777" spans="1:4" ht="25.5">
      <c r="A777" s="269" t="s">
        <v>8888</v>
      </c>
      <c r="B777" s="269" t="s">
        <v>8889</v>
      </c>
      <c r="C777" s="270" t="s">
        <v>22</v>
      </c>
      <c r="D777" s="37">
        <v>1483.08</v>
      </c>
    </row>
    <row r="778" spans="1:4" ht="25.5">
      <c r="A778" s="269" t="s">
        <v>8890</v>
      </c>
      <c r="B778" s="269" t="s">
        <v>8891</v>
      </c>
      <c r="C778" s="270" t="s">
        <v>22</v>
      </c>
      <c r="D778" s="37">
        <v>447.78</v>
      </c>
    </row>
    <row r="779" spans="1:4" ht="25.5">
      <c r="A779" s="269" t="s">
        <v>8892</v>
      </c>
      <c r="B779" s="269" t="s">
        <v>8893</v>
      </c>
      <c r="C779" s="270" t="s">
        <v>22</v>
      </c>
      <c r="D779" s="37">
        <v>492.13</v>
      </c>
    </row>
    <row r="780" spans="1:4">
      <c r="A780" s="269" t="s">
        <v>8894</v>
      </c>
      <c r="B780" s="269" t="s">
        <v>8895</v>
      </c>
      <c r="C780" s="270" t="s">
        <v>22</v>
      </c>
      <c r="D780" s="37">
        <v>926.23</v>
      </c>
    </row>
    <row r="781" spans="1:4">
      <c r="A781" s="269" t="s">
        <v>8896</v>
      </c>
      <c r="B781" s="269" t="s">
        <v>8897</v>
      </c>
      <c r="C781" s="270" t="s">
        <v>22</v>
      </c>
      <c r="D781" s="37">
        <v>725.08</v>
      </c>
    </row>
    <row r="782" spans="1:4" ht="25.5">
      <c r="A782" s="269" t="s">
        <v>8898</v>
      </c>
      <c r="B782" s="269" t="s">
        <v>8899</v>
      </c>
      <c r="C782" s="270" t="s">
        <v>22</v>
      </c>
      <c r="D782" s="37">
        <v>592.19000000000005</v>
      </c>
    </row>
    <row r="783" spans="1:4" ht="38.25">
      <c r="A783" s="269" t="s">
        <v>8900</v>
      </c>
      <c r="B783" s="269" t="s">
        <v>14380</v>
      </c>
      <c r="C783" s="270" t="s">
        <v>22</v>
      </c>
      <c r="D783" s="37">
        <v>205.77</v>
      </c>
    </row>
    <row r="784" spans="1:4" ht="38.25">
      <c r="A784" s="269" t="s">
        <v>8901</v>
      </c>
      <c r="B784" s="269" t="s">
        <v>14381</v>
      </c>
      <c r="C784" s="270" t="s">
        <v>22</v>
      </c>
      <c r="D784" s="37">
        <v>384.88</v>
      </c>
    </row>
    <row r="785" spans="1:4" ht="38.25">
      <c r="A785" s="269" t="s">
        <v>8902</v>
      </c>
      <c r="B785" s="269" t="s">
        <v>14382</v>
      </c>
      <c r="C785" s="270" t="s">
        <v>22</v>
      </c>
      <c r="D785" s="37">
        <v>340.27</v>
      </c>
    </row>
    <row r="786" spans="1:4" ht="25.5">
      <c r="A786" s="269" t="s">
        <v>8903</v>
      </c>
      <c r="B786" s="269" t="s">
        <v>8904</v>
      </c>
      <c r="C786" s="270" t="s">
        <v>22</v>
      </c>
      <c r="D786" s="37">
        <v>280.3</v>
      </c>
    </row>
    <row r="787" spans="1:4">
      <c r="A787" s="269" t="s">
        <v>8905</v>
      </c>
      <c r="B787" s="269" t="s">
        <v>8906</v>
      </c>
      <c r="C787" s="270" t="s">
        <v>22</v>
      </c>
      <c r="D787" s="37">
        <v>676.69</v>
      </c>
    </row>
    <row r="788" spans="1:4">
      <c r="A788" s="269" t="s">
        <v>8907</v>
      </c>
      <c r="B788" s="269" t="s">
        <v>8908</v>
      </c>
      <c r="C788" s="270" t="s">
        <v>22</v>
      </c>
      <c r="D788" s="37">
        <v>999.63</v>
      </c>
    </row>
    <row r="789" spans="1:4">
      <c r="A789" s="269" t="s">
        <v>8909</v>
      </c>
      <c r="B789" s="269" t="s">
        <v>8910</v>
      </c>
      <c r="C789" s="270" t="s">
        <v>22</v>
      </c>
      <c r="D789" s="37">
        <v>721.98</v>
      </c>
    </row>
    <row r="790" spans="1:4" ht="25.5">
      <c r="A790" s="269" t="s">
        <v>8911</v>
      </c>
      <c r="B790" s="269" t="s">
        <v>8912</v>
      </c>
      <c r="C790" s="270" t="s">
        <v>22</v>
      </c>
      <c r="D790" s="37">
        <v>522.76</v>
      </c>
    </row>
    <row r="791" spans="1:4" ht="25.5">
      <c r="A791" s="269" t="s">
        <v>8913</v>
      </c>
      <c r="B791" s="269" t="s">
        <v>8914</v>
      </c>
      <c r="C791" s="270" t="s">
        <v>22</v>
      </c>
      <c r="D791" s="37">
        <v>652.85</v>
      </c>
    </row>
    <row r="792" spans="1:4">
      <c r="A792" s="269" t="s">
        <v>8915</v>
      </c>
      <c r="B792" s="269" t="s">
        <v>8916</v>
      </c>
      <c r="C792" s="270" t="s">
        <v>22</v>
      </c>
      <c r="D792" s="37">
        <v>866.03</v>
      </c>
    </row>
    <row r="793" spans="1:4">
      <c r="A793" s="269" t="s">
        <v>8917</v>
      </c>
      <c r="B793" s="269" t="s">
        <v>8918</v>
      </c>
      <c r="C793" s="270" t="s">
        <v>22</v>
      </c>
      <c r="D793" s="37">
        <v>452.42</v>
      </c>
    </row>
    <row r="794" spans="1:4">
      <c r="A794" s="269" t="s">
        <v>8919</v>
      </c>
      <c r="B794" s="269" t="s">
        <v>2185</v>
      </c>
      <c r="C794" s="270" t="s">
        <v>22</v>
      </c>
      <c r="D794" s="37">
        <v>604.49</v>
      </c>
    </row>
    <row r="795" spans="1:4">
      <c r="A795" s="269" t="s">
        <v>8920</v>
      </c>
      <c r="B795" s="269" t="s">
        <v>8921</v>
      </c>
      <c r="C795" s="270" t="s">
        <v>22</v>
      </c>
      <c r="D795" s="37">
        <v>386.08</v>
      </c>
    </row>
    <row r="796" spans="1:4" ht="25.5">
      <c r="A796" s="269" t="s">
        <v>8922</v>
      </c>
      <c r="B796" s="269" t="s">
        <v>8923</v>
      </c>
      <c r="C796" s="270" t="s">
        <v>22</v>
      </c>
      <c r="D796" s="37">
        <v>956.36</v>
      </c>
    </row>
    <row r="797" spans="1:4">
      <c r="A797" s="269" t="s">
        <v>8924</v>
      </c>
      <c r="B797" s="269" t="s">
        <v>8925</v>
      </c>
      <c r="C797" s="270" t="s">
        <v>22</v>
      </c>
      <c r="D797" s="37">
        <v>720.38</v>
      </c>
    </row>
    <row r="798" spans="1:4" ht="25.5">
      <c r="A798" s="269" t="s">
        <v>8926</v>
      </c>
      <c r="B798" s="269" t="s">
        <v>8927</v>
      </c>
      <c r="C798" s="270" t="s">
        <v>22</v>
      </c>
      <c r="D798" s="37">
        <v>723.51</v>
      </c>
    </row>
    <row r="799" spans="1:4">
      <c r="A799" s="269" t="s">
        <v>8928</v>
      </c>
      <c r="B799" s="269" t="s">
        <v>8929</v>
      </c>
      <c r="C799" s="270" t="s">
        <v>22</v>
      </c>
      <c r="D799" s="37">
        <v>1457.83</v>
      </c>
    </row>
    <row r="800" spans="1:4">
      <c r="A800" s="269" t="s">
        <v>8930</v>
      </c>
      <c r="B800" s="269" t="s">
        <v>8931</v>
      </c>
      <c r="C800" s="270" t="s">
        <v>22</v>
      </c>
      <c r="D800" s="37">
        <v>454.08</v>
      </c>
    </row>
    <row r="801" spans="1:4" ht="25.5">
      <c r="A801" s="269" t="s">
        <v>8932</v>
      </c>
      <c r="B801" s="269" t="s">
        <v>8933</v>
      </c>
      <c r="C801" s="270" t="s">
        <v>22</v>
      </c>
      <c r="D801" s="37">
        <v>613.97</v>
      </c>
    </row>
    <row r="802" spans="1:4">
      <c r="A802" s="269" t="s">
        <v>8934</v>
      </c>
      <c r="B802" s="269" t="s">
        <v>14383</v>
      </c>
      <c r="C802" s="270" t="s">
        <v>22</v>
      </c>
      <c r="D802" s="37">
        <v>1059.4000000000001</v>
      </c>
    </row>
    <row r="803" spans="1:4">
      <c r="A803" s="269" t="s">
        <v>8935</v>
      </c>
      <c r="B803" s="269" t="s">
        <v>8936</v>
      </c>
      <c r="C803" s="270" t="s">
        <v>22</v>
      </c>
      <c r="D803" s="37">
        <v>458.93</v>
      </c>
    </row>
    <row r="804" spans="1:4" ht="25.5">
      <c r="A804" s="269" t="s">
        <v>8937</v>
      </c>
      <c r="B804" s="269" t="s">
        <v>8938</v>
      </c>
      <c r="C804" s="270" t="s">
        <v>22</v>
      </c>
      <c r="D804" s="37">
        <v>638.75</v>
      </c>
    </row>
    <row r="805" spans="1:4" ht="25.5">
      <c r="A805" s="269" t="s">
        <v>8939</v>
      </c>
      <c r="B805" s="269" t="s">
        <v>8940</v>
      </c>
      <c r="C805" s="270" t="s">
        <v>22</v>
      </c>
      <c r="D805" s="37">
        <v>541.47</v>
      </c>
    </row>
    <row r="806" spans="1:4">
      <c r="A806" s="269" t="s">
        <v>8941</v>
      </c>
      <c r="B806" s="269" t="s">
        <v>8942</v>
      </c>
      <c r="C806" s="270" t="s">
        <v>22</v>
      </c>
      <c r="D806" s="37">
        <v>595.1</v>
      </c>
    </row>
    <row r="807" spans="1:4" ht="25.5">
      <c r="A807" s="269" t="s">
        <v>8943</v>
      </c>
      <c r="B807" s="269" t="s">
        <v>8944</v>
      </c>
      <c r="C807" s="270" t="s">
        <v>22</v>
      </c>
      <c r="D807" s="37">
        <v>339.3</v>
      </c>
    </row>
    <row r="808" spans="1:4" ht="25.5">
      <c r="A808" s="269" t="s">
        <v>8945</v>
      </c>
      <c r="B808" s="269" t="s">
        <v>8946</v>
      </c>
      <c r="C808" s="270" t="s">
        <v>22</v>
      </c>
      <c r="D808" s="37">
        <v>505.15</v>
      </c>
    </row>
    <row r="809" spans="1:4" ht="25.5">
      <c r="A809" s="269" t="s">
        <v>8947</v>
      </c>
      <c r="B809" s="269" t="s">
        <v>14384</v>
      </c>
      <c r="C809" s="270" t="s">
        <v>22</v>
      </c>
      <c r="D809" s="37">
        <v>441.36</v>
      </c>
    </row>
    <row r="810" spans="1:4">
      <c r="A810" s="269" t="s">
        <v>8948</v>
      </c>
      <c r="B810" s="269" t="s">
        <v>8949</v>
      </c>
      <c r="C810" s="270" t="s">
        <v>47</v>
      </c>
      <c r="D810" s="37">
        <v>322.5</v>
      </c>
    </row>
    <row r="811" spans="1:4" ht="25.5">
      <c r="A811" s="269" t="s">
        <v>8950</v>
      </c>
      <c r="B811" s="269" t="s">
        <v>8951</v>
      </c>
      <c r="C811" s="270" t="s">
        <v>22</v>
      </c>
      <c r="D811" s="37">
        <v>850.78</v>
      </c>
    </row>
    <row r="812" spans="1:4">
      <c r="A812" s="269" t="s">
        <v>8952</v>
      </c>
      <c r="B812" s="269" t="s">
        <v>8953</v>
      </c>
      <c r="C812" s="270" t="s">
        <v>22</v>
      </c>
      <c r="D812" s="37">
        <v>116.8</v>
      </c>
    </row>
    <row r="813" spans="1:4" ht="25.5">
      <c r="A813" s="269" t="s">
        <v>8954</v>
      </c>
      <c r="B813" s="269" t="s">
        <v>8955</v>
      </c>
      <c r="C813" s="270" t="s">
        <v>22</v>
      </c>
      <c r="D813" s="37">
        <v>129.22999999999999</v>
      </c>
    </row>
    <row r="814" spans="1:4">
      <c r="A814" s="269" t="s">
        <v>8956</v>
      </c>
      <c r="B814" s="269" t="s">
        <v>8957</v>
      </c>
      <c r="C814" s="270" t="s">
        <v>22</v>
      </c>
      <c r="D814" s="37">
        <v>519.03</v>
      </c>
    </row>
    <row r="815" spans="1:4" ht="38.25">
      <c r="A815" s="269" t="s">
        <v>8958</v>
      </c>
      <c r="B815" s="269" t="s">
        <v>8959</v>
      </c>
      <c r="C815" s="270" t="s">
        <v>22</v>
      </c>
      <c r="D815" s="37">
        <v>141.16</v>
      </c>
    </row>
    <row r="816" spans="1:4">
      <c r="A816" s="269" t="s">
        <v>8960</v>
      </c>
      <c r="B816" s="269" t="s">
        <v>8961</v>
      </c>
      <c r="C816" s="270" t="s">
        <v>47</v>
      </c>
      <c r="D816" s="37">
        <v>103.61</v>
      </c>
    </row>
    <row r="817" spans="1:4">
      <c r="A817" s="269" t="s">
        <v>8962</v>
      </c>
      <c r="B817" s="269" t="s">
        <v>8963</v>
      </c>
      <c r="C817" s="270" t="s">
        <v>47</v>
      </c>
      <c r="D817" s="37">
        <v>112.32</v>
      </c>
    </row>
    <row r="818" spans="1:4" ht="25.5">
      <c r="A818" s="269" t="s">
        <v>8964</v>
      </c>
      <c r="B818" s="269" t="s">
        <v>14385</v>
      </c>
      <c r="C818" s="270" t="s">
        <v>22</v>
      </c>
      <c r="D818" s="37">
        <v>361.68</v>
      </c>
    </row>
    <row r="819" spans="1:4" ht="25.5">
      <c r="A819" s="269" t="s">
        <v>8965</v>
      </c>
      <c r="B819" s="269" t="s">
        <v>8966</v>
      </c>
      <c r="C819" s="270" t="s">
        <v>22</v>
      </c>
      <c r="D819" s="37">
        <v>37.42</v>
      </c>
    </row>
    <row r="820" spans="1:4">
      <c r="A820" s="269" t="s">
        <v>8967</v>
      </c>
      <c r="B820" s="269" t="s">
        <v>8968</v>
      </c>
      <c r="C820" s="270" t="s">
        <v>22</v>
      </c>
      <c r="D820" s="37">
        <v>495.54</v>
      </c>
    </row>
    <row r="821" spans="1:4">
      <c r="A821" s="269" t="s">
        <v>8969</v>
      </c>
      <c r="B821" s="269" t="s">
        <v>8970</v>
      </c>
      <c r="C821" s="270" t="s">
        <v>22</v>
      </c>
      <c r="D821" s="37">
        <v>975.84</v>
      </c>
    </row>
    <row r="822" spans="1:4" ht="25.5">
      <c r="A822" s="269" t="s">
        <v>8971</v>
      </c>
      <c r="B822" s="269" t="s">
        <v>8972</v>
      </c>
      <c r="C822" s="270" t="s">
        <v>22</v>
      </c>
      <c r="D822" s="37">
        <v>387.63</v>
      </c>
    </row>
    <row r="823" spans="1:4" ht="25.5">
      <c r="A823" s="269" t="s">
        <v>8973</v>
      </c>
      <c r="B823" s="269" t="s">
        <v>8974</v>
      </c>
      <c r="C823" s="270" t="s">
        <v>22</v>
      </c>
      <c r="D823" s="37">
        <v>305.27999999999997</v>
      </c>
    </row>
    <row r="824" spans="1:4">
      <c r="A824" s="269" t="s">
        <v>8975</v>
      </c>
      <c r="B824" s="269" t="s">
        <v>14386</v>
      </c>
      <c r="C824" s="270" t="s">
        <v>22</v>
      </c>
      <c r="D824" s="37">
        <v>437.98</v>
      </c>
    </row>
    <row r="825" spans="1:4">
      <c r="A825" s="269" t="s">
        <v>8976</v>
      </c>
      <c r="B825" s="269" t="s">
        <v>8977</v>
      </c>
      <c r="C825" s="270" t="s">
        <v>22</v>
      </c>
      <c r="D825" s="37">
        <v>807.98</v>
      </c>
    </row>
    <row r="826" spans="1:4">
      <c r="A826" s="269" t="s">
        <v>14387</v>
      </c>
      <c r="B826" s="269" t="s">
        <v>8978</v>
      </c>
      <c r="C826" s="270" t="s">
        <v>47</v>
      </c>
      <c r="D826" s="37">
        <v>47.95</v>
      </c>
    </row>
    <row r="827" spans="1:4">
      <c r="A827" s="269" t="s">
        <v>8979</v>
      </c>
      <c r="B827" s="269" t="s">
        <v>8980</v>
      </c>
      <c r="C827" s="270" t="s">
        <v>47</v>
      </c>
      <c r="D827" s="37">
        <v>485.63</v>
      </c>
    </row>
    <row r="828" spans="1:4">
      <c r="A828" s="269" t="s">
        <v>8981</v>
      </c>
      <c r="B828" s="269" t="s">
        <v>8982</v>
      </c>
      <c r="C828" s="270" t="s">
        <v>47</v>
      </c>
      <c r="D828" s="37">
        <v>938.02</v>
      </c>
    </row>
    <row r="829" spans="1:4">
      <c r="A829" s="269" t="s">
        <v>8983</v>
      </c>
      <c r="B829" s="269" t="s">
        <v>8984</v>
      </c>
      <c r="C829" s="270" t="s">
        <v>47</v>
      </c>
      <c r="D829" s="37">
        <v>501.46</v>
      </c>
    </row>
    <row r="830" spans="1:4">
      <c r="A830" s="269" t="s">
        <v>8985</v>
      </c>
      <c r="B830" s="269" t="s">
        <v>14388</v>
      </c>
      <c r="C830" s="270" t="s">
        <v>4</v>
      </c>
      <c r="D830" s="37">
        <v>669.92</v>
      </c>
    </row>
    <row r="831" spans="1:4" ht="25.5">
      <c r="A831" s="269" t="s">
        <v>8986</v>
      </c>
      <c r="B831" s="269" t="s">
        <v>8987</v>
      </c>
      <c r="C831" s="270" t="s">
        <v>22</v>
      </c>
      <c r="D831" s="37">
        <v>364.23</v>
      </c>
    </row>
    <row r="832" spans="1:4" ht="25.5">
      <c r="A832" s="269" t="s">
        <v>8988</v>
      </c>
      <c r="B832" s="269" t="s">
        <v>14389</v>
      </c>
      <c r="C832" s="270" t="s">
        <v>4</v>
      </c>
      <c r="D832" s="37">
        <v>1719.7</v>
      </c>
    </row>
    <row r="833" spans="1:4" ht="25.5">
      <c r="A833" s="269" t="s">
        <v>8989</v>
      </c>
      <c r="B833" s="269" t="s">
        <v>14390</v>
      </c>
      <c r="C833" s="270" t="s">
        <v>4</v>
      </c>
      <c r="D833" s="37">
        <v>5729.91</v>
      </c>
    </row>
    <row r="834" spans="1:4" ht="25.5">
      <c r="A834" s="269" t="s">
        <v>8990</v>
      </c>
      <c r="B834" s="269" t="s">
        <v>14391</v>
      </c>
      <c r="C834" s="270" t="s">
        <v>4</v>
      </c>
      <c r="D834" s="37">
        <v>548.71</v>
      </c>
    </row>
    <row r="835" spans="1:4" ht="25.5">
      <c r="A835" s="269" t="s">
        <v>8991</v>
      </c>
      <c r="B835" s="269" t="s">
        <v>8992</v>
      </c>
      <c r="C835" s="270" t="s">
        <v>4</v>
      </c>
      <c r="D835" s="37">
        <v>110.75</v>
      </c>
    </row>
    <row r="836" spans="1:4" ht="25.5">
      <c r="A836" s="269" t="s">
        <v>8993</v>
      </c>
      <c r="B836" s="269" t="s">
        <v>14392</v>
      </c>
      <c r="C836" s="270" t="s">
        <v>4</v>
      </c>
      <c r="D836" s="37">
        <v>2537.61</v>
      </c>
    </row>
    <row r="837" spans="1:4" ht="25.5">
      <c r="A837" s="269" t="s">
        <v>8994</v>
      </c>
      <c r="B837" s="269" t="s">
        <v>14393</v>
      </c>
      <c r="C837" s="270" t="s">
        <v>22</v>
      </c>
      <c r="D837" s="37">
        <v>603.33000000000004</v>
      </c>
    </row>
    <row r="838" spans="1:4">
      <c r="A838" s="269" t="s">
        <v>8995</v>
      </c>
      <c r="B838" s="269" t="s">
        <v>8996</v>
      </c>
      <c r="C838" s="270" t="s">
        <v>22</v>
      </c>
      <c r="D838" s="37">
        <v>408.58</v>
      </c>
    </row>
    <row r="839" spans="1:4" ht="25.5">
      <c r="A839" s="269" t="s">
        <v>8997</v>
      </c>
      <c r="B839" s="269" t="s">
        <v>8998</v>
      </c>
      <c r="C839" s="270" t="s">
        <v>22</v>
      </c>
      <c r="D839" s="37">
        <v>153.94999999999999</v>
      </c>
    </row>
    <row r="840" spans="1:4" ht="25.5">
      <c r="A840" s="269" t="s">
        <v>8999</v>
      </c>
      <c r="B840" s="269" t="s">
        <v>9000</v>
      </c>
      <c r="C840" s="270" t="s">
        <v>22</v>
      </c>
      <c r="D840" s="37">
        <v>352.69</v>
      </c>
    </row>
    <row r="841" spans="1:4" ht="25.5">
      <c r="A841" s="269" t="s">
        <v>9001</v>
      </c>
      <c r="B841" s="269" t="s">
        <v>9002</v>
      </c>
      <c r="C841" s="270" t="s">
        <v>22</v>
      </c>
      <c r="D841" s="37">
        <v>134.55000000000001</v>
      </c>
    </row>
    <row r="842" spans="1:4" ht="25.5">
      <c r="A842" s="269" t="s">
        <v>9003</v>
      </c>
      <c r="B842" s="269" t="s">
        <v>9004</v>
      </c>
      <c r="C842" s="270" t="s">
        <v>22</v>
      </c>
      <c r="D842" s="37">
        <v>327.45</v>
      </c>
    </row>
    <row r="843" spans="1:4" ht="25.5">
      <c r="A843" s="269" t="s">
        <v>9005</v>
      </c>
      <c r="B843" s="269" t="s">
        <v>9006</v>
      </c>
      <c r="C843" s="270" t="s">
        <v>22</v>
      </c>
      <c r="D843" s="37">
        <v>431.76</v>
      </c>
    </row>
    <row r="844" spans="1:4">
      <c r="A844" s="269" t="s">
        <v>9007</v>
      </c>
      <c r="B844" s="269" t="s">
        <v>9008</v>
      </c>
      <c r="C844" s="270" t="s">
        <v>22</v>
      </c>
      <c r="D844" s="37">
        <v>622.29999999999995</v>
      </c>
    </row>
    <row r="845" spans="1:4">
      <c r="A845" s="269" t="s">
        <v>9009</v>
      </c>
      <c r="B845" s="269" t="s">
        <v>9010</v>
      </c>
      <c r="C845" s="270" t="s">
        <v>22</v>
      </c>
      <c r="D845" s="37">
        <v>602.61</v>
      </c>
    </row>
    <row r="846" spans="1:4" ht="25.5">
      <c r="A846" s="269" t="s">
        <v>9011</v>
      </c>
      <c r="B846" s="269" t="s">
        <v>9012</v>
      </c>
      <c r="C846" s="270" t="s">
        <v>22</v>
      </c>
      <c r="D846" s="37">
        <v>620</v>
      </c>
    </row>
    <row r="847" spans="1:4">
      <c r="A847" s="269" t="s">
        <v>9013</v>
      </c>
      <c r="B847" s="269" t="s">
        <v>9014</v>
      </c>
      <c r="C847" s="270" t="s">
        <v>22</v>
      </c>
      <c r="D847" s="37">
        <v>400</v>
      </c>
    </row>
    <row r="848" spans="1:4" ht="25.5">
      <c r="A848" s="269" t="s">
        <v>9015</v>
      </c>
      <c r="B848" s="269" t="s">
        <v>9016</v>
      </c>
      <c r="C848" s="270" t="s">
        <v>22</v>
      </c>
      <c r="D848" s="37">
        <v>460</v>
      </c>
    </row>
    <row r="849" spans="1:4">
      <c r="A849" s="269" t="s">
        <v>9017</v>
      </c>
      <c r="B849" s="269" t="s">
        <v>9018</v>
      </c>
      <c r="C849" s="270" t="s">
        <v>22</v>
      </c>
      <c r="D849" s="37">
        <v>402.76</v>
      </c>
    </row>
    <row r="850" spans="1:4">
      <c r="A850" s="269" t="s">
        <v>9019</v>
      </c>
      <c r="B850" s="269" t="s">
        <v>9020</v>
      </c>
      <c r="C850" s="270" t="s">
        <v>22</v>
      </c>
      <c r="D850" s="37">
        <v>475</v>
      </c>
    </row>
    <row r="851" spans="1:4">
      <c r="A851" s="269" t="s">
        <v>9021</v>
      </c>
      <c r="B851" s="269" t="s">
        <v>9022</v>
      </c>
      <c r="C851" s="270" t="s">
        <v>22</v>
      </c>
      <c r="D851" s="37">
        <v>650</v>
      </c>
    </row>
    <row r="852" spans="1:4">
      <c r="A852" s="269" t="s">
        <v>9023</v>
      </c>
      <c r="B852" s="269" t="s">
        <v>9024</v>
      </c>
      <c r="C852" s="270" t="s">
        <v>22</v>
      </c>
      <c r="D852" s="37">
        <v>419.92</v>
      </c>
    </row>
    <row r="853" spans="1:4" ht="25.5">
      <c r="A853" s="269" t="s">
        <v>9025</v>
      </c>
      <c r="B853" s="269" t="s">
        <v>9026</v>
      </c>
      <c r="C853" s="270" t="s">
        <v>22</v>
      </c>
      <c r="D853" s="37">
        <v>660.9</v>
      </c>
    </row>
    <row r="854" spans="1:4" ht="25.5">
      <c r="A854" s="269" t="s">
        <v>9027</v>
      </c>
      <c r="B854" s="269" t="s">
        <v>9028</v>
      </c>
      <c r="C854" s="270" t="s">
        <v>22</v>
      </c>
      <c r="D854" s="37">
        <v>567.49</v>
      </c>
    </row>
    <row r="855" spans="1:4" ht="25.5">
      <c r="A855" s="269" t="s">
        <v>9029</v>
      </c>
      <c r="B855" s="269" t="s">
        <v>9030</v>
      </c>
      <c r="C855" s="270" t="s">
        <v>22</v>
      </c>
      <c r="D855" s="37">
        <v>687.36</v>
      </c>
    </row>
    <row r="856" spans="1:4" ht="25.5">
      <c r="A856" s="269" t="s">
        <v>9031</v>
      </c>
      <c r="B856" s="269" t="s">
        <v>13912</v>
      </c>
      <c r="C856" s="270" t="s">
        <v>22</v>
      </c>
      <c r="D856" s="37">
        <v>750.39</v>
      </c>
    </row>
    <row r="857" spans="1:4" ht="25.5">
      <c r="A857" s="269" t="s">
        <v>9032</v>
      </c>
      <c r="B857" s="269" t="s">
        <v>14394</v>
      </c>
      <c r="C857" s="270" t="s">
        <v>22</v>
      </c>
      <c r="D857" s="37">
        <v>411.85</v>
      </c>
    </row>
    <row r="858" spans="1:4">
      <c r="A858" s="269" t="s">
        <v>9033</v>
      </c>
      <c r="B858" s="269" t="s">
        <v>9034</v>
      </c>
      <c r="C858" s="270" t="s">
        <v>22</v>
      </c>
      <c r="D858" s="37">
        <v>617.55999999999995</v>
      </c>
    </row>
    <row r="859" spans="1:4">
      <c r="A859" s="269" t="s">
        <v>9035</v>
      </c>
      <c r="B859" s="269" t="s">
        <v>9036</v>
      </c>
      <c r="C859" s="270" t="s">
        <v>22</v>
      </c>
      <c r="D859" s="37">
        <v>598.27</v>
      </c>
    </row>
    <row r="860" spans="1:4" ht="25.5">
      <c r="A860" s="269" t="s">
        <v>9037</v>
      </c>
      <c r="B860" s="269" t="s">
        <v>9038</v>
      </c>
      <c r="C860" s="270" t="s">
        <v>4</v>
      </c>
      <c r="D860" s="37">
        <v>126.25</v>
      </c>
    </row>
    <row r="861" spans="1:4" ht="25.5">
      <c r="A861" s="269" t="s">
        <v>9039</v>
      </c>
      <c r="B861" s="269" t="s">
        <v>9040</v>
      </c>
      <c r="C861" s="270" t="s">
        <v>4</v>
      </c>
      <c r="D861" s="37">
        <v>210.02</v>
      </c>
    </row>
    <row r="862" spans="1:4">
      <c r="A862" s="269" t="s">
        <v>9041</v>
      </c>
      <c r="B862" s="269" t="s">
        <v>9042</v>
      </c>
      <c r="C862" s="270" t="s">
        <v>22</v>
      </c>
      <c r="D862" s="37">
        <v>250.42</v>
      </c>
    </row>
    <row r="863" spans="1:4">
      <c r="A863" s="269" t="s">
        <v>9043</v>
      </c>
      <c r="B863" s="269" t="s">
        <v>9044</v>
      </c>
      <c r="C863" s="270" t="s">
        <v>22</v>
      </c>
      <c r="D863" s="37">
        <v>627.71</v>
      </c>
    </row>
    <row r="864" spans="1:4">
      <c r="A864" s="269" t="s">
        <v>9045</v>
      </c>
      <c r="B864" s="269" t="s">
        <v>9046</v>
      </c>
      <c r="C864" s="270" t="s">
        <v>22</v>
      </c>
      <c r="D864" s="37">
        <v>330.04</v>
      </c>
    </row>
    <row r="865" spans="1:4">
      <c r="A865" s="269" t="s">
        <v>9047</v>
      </c>
      <c r="B865" s="269" t="s">
        <v>2336</v>
      </c>
      <c r="C865" s="270" t="s">
        <v>22</v>
      </c>
      <c r="D865" s="37">
        <v>576.78</v>
      </c>
    </row>
    <row r="866" spans="1:4">
      <c r="A866" s="269" t="s">
        <v>9048</v>
      </c>
      <c r="B866" s="269" t="s">
        <v>14395</v>
      </c>
      <c r="C866" s="270" t="s">
        <v>22</v>
      </c>
      <c r="D866" s="37">
        <v>520.53</v>
      </c>
    </row>
    <row r="867" spans="1:4">
      <c r="A867" s="269" t="s">
        <v>9049</v>
      </c>
      <c r="B867" s="269" t="s">
        <v>9050</v>
      </c>
      <c r="C867" s="270" t="s">
        <v>22</v>
      </c>
      <c r="D867" s="37">
        <v>459.69</v>
      </c>
    </row>
    <row r="868" spans="1:4">
      <c r="A868" s="269" t="s">
        <v>9051</v>
      </c>
      <c r="B868" s="269" t="s">
        <v>9052</v>
      </c>
      <c r="C868" s="270" t="s">
        <v>22</v>
      </c>
      <c r="D868" s="37">
        <v>480.98</v>
      </c>
    </row>
    <row r="869" spans="1:4" ht="25.5">
      <c r="A869" s="269" t="s">
        <v>9053</v>
      </c>
      <c r="B869" s="269" t="s">
        <v>9054</v>
      </c>
      <c r="C869" s="270" t="s">
        <v>22</v>
      </c>
      <c r="D869" s="37">
        <v>164.33</v>
      </c>
    </row>
    <row r="870" spans="1:4" ht="25.5">
      <c r="A870" s="269" t="s">
        <v>9055</v>
      </c>
      <c r="B870" s="269" t="s">
        <v>9056</v>
      </c>
      <c r="C870" s="270" t="s">
        <v>22</v>
      </c>
      <c r="D870" s="37">
        <v>677.66</v>
      </c>
    </row>
    <row r="871" spans="1:4" ht="25.5">
      <c r="A871" s="269" t="s">
        <v>9057</v>
      </c>
      <c r="B871" s="269" t="s">
        <v>9058</v>
      </c>
      <c r="C871" s="270" t="s">
        <v>22</v>
      </c>
      <c r="D871" s="37">
        <v>701.68</v>
      </c>
    </row>
    <row r="872" spans="1:4" ht="25.5">
      <c r="A872" s="269" t="s">
        <v>9059</v>
      </c>
      <c r="B872" s="269" t="s">
        <v>9060</v>
      </c>
      <c r="C872" s="270" t="s">
        <v>22</v>
      </c>
      <c r="D872" s="37">
        <v>636.61</v>
      </c>
    </row>
    <row r="873" spans="1:4">
      <c r="A873" s="269" t="s">
        <v>9061</v>
      </c>
      <c r="B873" s="269" t="s">
        <v>9062</v>
      </c>
      <c r="C873" s="270" t="s">
        <v>22</v>
      </c>
      <c r="D873" s="37">
        <v>628.79</v>
      </c>
    </row>
    <row r="874" spans="1:4">
      <c r="A874" s="269" t="s">
        <v>9063</v>
      </c>
      <c r="B874" s="269" t="s">
        <v>14396</v>
      </c>
      <c r="C874" s="270" t="s">
        <v>22</v>
      </c>
      <c r="D874" s="37">
        <v>540</v>
      </c>
    </row>
    <row r="875" spans="1:4">
      <c r="A875" s="269" t="s">
        <v>9064</v>
      </c>
      <c r="B875" s="269" t="s">
        <v>9065</v>
      </c>
      <c r="C875" s="270" t="s">
        <v>22</v>
      </c>
      <c r="D875" s="37">
        <v>483.88</v>
      </c>
    </row>
    <row r="876" spans="1:4">
      <c r="A876" s="269" t="s">
        <v>9066</v>
      </c>
      <c r="B876" s="269" t="s">
        <v>9067</v>
      </c>
      <c r="C876" s="270" t="s">
        <v>22</v>
      </c>
      <c r="D876" s="37">
        <v>518.41999999999996</v>
      </c>
    </row>
    <row r="877" spans="1:4" ht="25.5">
      <c r="A877" s="269" t="s">
        <v>14397</v>
      </c>
      <c r="B877" s="269" t="s">
        <v>14398</v>
      </c>
      <c r="C877" s="270" t="s">
        <v>22</v>
      </c>
      <c r="D877" s="37">
        <v>1287.8399999999999</v>
      </c>
    </row>
    <row r="878" spans="1:4" ht="25.5">
      <c r="A878" s="269" t="s">
        <v>14399</v>
      </c>
      <c r="B878" s="269" t="s">
        <v>14400</v>
      </c>
      <c r="C878" s="270" t="s">
        <v>22</v>
      </c>
      <c r="D878" s="37">
        <v>857.16</v>
      </c>
    </row>
    <row r="879" spans="1:4" ht="38.25">
      <c r="A879" s="269" t="s">
        <v>14401</v>
      </c>
      <c r="B879" s="269" t="s">
        <v>14402</v>
      </c>
      <c r="C879" s="270" t="s">
        <v>22</v>
      </c>
      <c r="D879" s="37">
        <v>1181.22</v>
      </c>
    </row>
    <row r="880" spans="1:4" ht="25.5">
      <c r="A880" s="269" t="s">
        <v>9068</v>
      </c>
      <c r="B880" s="269" t="s">
        <v>14403</v>
      </c>
      <c r="C880" s="270" t="s">
        <v>22</v>
      </c>
      <c r="D880" s="37">
        <v>1513.73</v>
      </c>
    </row>
    <row r="881" spans="1:4" ht="25.5">
      <c r="A881" s="269" t="s">
        <v>9069</v>
      </c>
      <c r="B881" s="269" t="s">
        <v>14404</v>
      </c>
      <c r="C881" s="270" t="s">
        <v>22</v>
      </c>
      <c r="D881" s="37">
        <v>984.26</v>
      </c>
    </row>
    <row r="882" spans="1:4">
      <c r="A882" s="269" t="s">
        <v>9070</v>
      </c>
      <c r="B882" s="269" t="s">
        <v>9071</v>
      </c>
      <c r="C882" s="270" t="s">
        <v>22</v>
      </c>
      <c r="D882" s="37">
        <v>539.54</v>
      </c>
    </row>
    <row r="883" spans="1:4">
      <c r="A883" s="269" t="s">
        <v>9072</v>
      </c>
      <c r="B883" s="269" t="s">
        <v>9073</v>
      </c>
      <c r="C883" s="270" t="s">
        <v>22</v>
      </c>
      <c r="D883" s="37">
        <v>460</v>
      </c>
    </row>
    <row r="884" spans="1:4" ht="25.5">
      <c r="A884" s="269" t="s">
        <v>9074</v>
      </c>
      <c r="B884" s="269" t="s">
        <v>9075</v>
      </c>
      <c r="C884" s="270" t="s">
        <v>22</v>
      </c>
      <c r="D884" s="37">
        <v>675.76</v>
      </c>
    </row>
    <row r="885" spans="1:4">
      <c r="A885" s="269" t="s">
        <v>9076</v>
      </c>
      <c r="B885" s="269" t="s">
        <v>9077</v>
      </c>
      <c r="C885" s="270" t="s">
        <v>47</v>
      </c>
      <c r="D885" s="37">
        <v>132.71</v>
      </c>
    </row>
    <row r="886" spans="1:4" ht="25.5">
      <c r="A886" s="269" t="s">
        <v>9078</v>
      </c>
      <c r="B886" s="269" t="s">
        <v>9079</v>
      </c>
      <c r="C886" s="270" t="s">
        <v>47</v>
      </c>
      <c r="D886" s="37">
        <v>152.44</v>
      </c>
    </row>
    <row r="887" spans="1:4" ht="51">
      <c r="A887" s="269" t="s">
        <v>14405</v>
      </c>
      <c r="B887" s="269" t="s">
        <v>14406</v>
      </c>
      <c r="C887" s="270" t="s">
        <v>47</v>
      </c>
      <c r="D887" s="37">
        <v>168.54</v>
      </c>
    </row>
    <row r="888" spans="1:4">
      <c r="A888" s="269" t="s">
        <v>9080</v>
      </c>
      <c r="B888" s="269" t="s">
        <v>9081</v>
      </c>
      <c r="C888" s="270" t="s">
        <v>22</v>
      </c>
      <c r="D888" s="37">
        <v>655.25</v>
      </c>
    </row>
    <row r="889" spans="1:4" ht="25.5">
      <c r="A889" s="269" t="s">
        <v>9082</v>
      </c>
      <c r="B889" s="269" t="s">
        <v>9083</v>
      </c>
      <c r="C889" s="270" t="s">
        <v>22</v>
      </c>
      <c r="D889" s="37">
        <v>566.23</v>
      </c>
    </row>
    <row r="890" spans="1:4" ht="25.5">
      <c r="A890" s="269" t="s">
        <v>9084</v>
      </c>
      <c r="B890" s="269" t="s">
        <v>9085</v>
      </c>
      <c r="C890" s="270" t="s">
        <v>4</v>
      </c>
      <c r="D890" s="37">
        <v>104.52</v>
      </c>
    </row>
    <row r="891" spans="1:4" ht="25.5">
      <c r="A891" s="269" t="s">
        <v>9086</v>
      </c>
      <c r="B891" s="269" t="s">
        <v>9087</v>
      </c>
      <c r="C891" s="270" t="s">
        <v>4</v>
      </c>
      <c r="D891" s="37">
        <v>117.31</v>
      </c>
    </row>
    <row r="892" spans="1:4" ht="25.5">
      <c r="A892" s="269" t="s">
        <v>9088</v>
      </c>
      <c r="B892" s="269" t="s">
        <v>9089</v>
      </c>
      <c r="C892" s="270" t="s">
        <v>4</v>
      </c>
      <c r="D892" s="37">
        <v>282.55</v>
      </c>
    </row>
    <row r="893" spans="1:4" ht="25.5">
      <c r="A893" s="269" t="s">
        <v>9090</v>
      </c>
      <c r="B893" s="269" t="s">
        <v>9091</v>
      </c>
      <c r="C893" s="270" t="s">
        <v>22</v>
      </c>
      <c r="D893" s="37">
        <v>143.76</v>
      </c>
    </row>
    <row r="894" spans="1:4">
      <c r="A894" s="269" t="s">
        <v>9092</v>
      </c>
      <c r="B894" s="269" t="s">
        <v>9093</v>
      </c>
      <c r="C894" s="270" t="s">
        <v>22</v>
      </c>
      <c r="D894" s="37">
        <v>664.39</v>
      </c>
    </row>
    <row r="895" spans="1:4">
      <c r="A895" s="269" t="s">
        <v>9094</v>
      </c>
      <c r="B895" s="269" t="s">
        <v>9095</v>
      </c>
      <c r="C895" s="270" t="s">
        <v>22</v>
      </c>
      <c r="D895" s="37">
        <v>103.08</v>
      </c>
    </row>
    <row r="896" spans="1:4">
      <c r="A896" s="269" t="s">
        <v>9096</v>
      </c>
      <c r="B896" s="269" t="s">
        <v>14407</v>
      </c>
      <c r="C896" s="270" t="s">
        <v>22</v>
      </c>
      <c r="D896" s="37">
        <v>423.15</v>
      </c>
    </row>
    <row r="897" spans="1:4">
      <c r="A897" s="269" t="s">
        <v>9097</v>
      </c>
      <c r="B897" s="269" t="s">
        <v>14408</v>
      </c>
      <c r="C897" s="270" t="s">
        <v>22</v>
      </c>
      <c r="D897" s="37">
        <v>290.33</v>
      </c>
    </row>
    <row r="898" spans="1:4">
      <c r="A898" s="269" t="s">
        <v>9098</v>
      </c>
      <c r="B898" s="269" t="s">
        <v>14409</v>
      </c>
      <c r="C898" s="270" t="s">
        <v>22</v>
      </c>
      <c r="D898" s="37">
        <v>273.83999999999997</v>
      </c>
    </row>
    <row r="899" spans="1:4" ht="25.5">
      <c r="A899" s="269" t="s">
        <v>9099</v>
      </c>
      <c r="B899" s="269" t="s">
        <v>9100</v>
      </c>
      <c r="C899" s="270" t="s">
        <v>22</v>
      </c>
      <c r="D899" s="37">
        <v>415.2</v>
      </c>
    </row>
    <row r="900" spans="1:4">
      <c r="A900" s="269" t="s">
        <v>9101</v>
      </c>
      <c r="B900" s="269" t="s">
        <v>14410</v>
      </c>
      <c r="C900" s="270" t="s">
        <v>22</v>
      </c>
      <c r="D900" s="37">
        <v>465.29</v>
      </c>
    </row>
    <row r="901" spans="1:4" ht="25.5">
      <c r="A901" s="269" t="s">
        <v>9102</v>
      </c>
      <c r="B901" s="269" t="s">
        <v>9103</v>
      </c>
      <c r="C901" s="270" t="s">
        <v>22</v>
      </c>
      <c r="D901" s="37">
        <v>286</v>
      </c>
    </row>
    <row r="902" spans="1:4" ht="25.5">
      <c r="A902" s="269" t="s">
        <v>9104</v>
      </c>
      <c r="B902" s="269" t="s">
        <v>14411</v>
      </c>
      <c r="C902" s="270" t="s">
        <v>22</v>
      </c>
      <c r="D902" s="37">
        <v>3900</v>
      </c>
    </row>
    <row r="903" spans="1:4">
      <c r="A903" s="269" t="s">
        <v>9105</v>
      </c>
      <c r="B903" s="269" t="s">
        <v>14412</v>
      </c>
      <c r="C903" s="270" t="s">
        <v>22</v>
      </c>
      <c r="D903" s="37">
        <v>254.05</v>
      </c>
    </row>
    <row r="904" spans="1:4">
      <c r="A904" s="269" t="s">
        <v>9106</v>
      </c>
      <c r="B904" s="269" t="s">
        <v>14413</v>
      </c>
      <c r="C904" s="270" t="s">
        <v>22</v>
      </c>
      <c r="D904" s="37">
        <v>71.150000000000006</v>
      </c>
    </row>
    <row r="905" spans="1:4">
      <c r="A905" s="269" t="s">
        <v>9107</v>
      </c>
      <c r="B905" s="269" t="s">
        <v>14414</v>
      </c>
      <c r="C905" s="270" t="s">
        <v>22</v>
      </c>
      <c r="D905" s="37">
        <v>98.2</v>
      </c>
    </row>
    <row r="906" spans="1:4" ht="25.5">
      <c r="A906" s="269" t="s">
        <v>9108</v>
      </c>
      <c r="B906" s="269" t="s">
        <v>14415</v>
      </c>
      <c r="C906" s="270" t="s">
        <v>22</v>
      </c>
      <c r="D906" s="37">
        <v>748.6</v>
      </c>
    </row>
    <row r="907" spans="1:4">
      <c r="A907" s="269" t="s">
        <v>9109</v>
      </c>
      <c r="B907" s="269" t="s">
        <v>14416</v>
      </c>
      <c r="C907" s="270" t="s">
        <v>22</v>
      </c>
      <c r="D907" s="37">
        <v>346.54</v>
      </c>
    </row>
    <row r="908" spans="1:4" ht="25.5">
      <c r="A908" s="269" t="s">
        <v>9110</v>
      </c>
      <c r="B908" s="269" t="s">
        <v>14417</v>
      </c>
      <c r="C908" s="270" t="s">
        <v>22</v>
      </c>
      <c r="D908" s="37">
        <v>624.5</v>
      </c>
    </row>
    <row r="909" spans="1:4">
      <c r="A909" s="269" t="s">
        <v>9111</v>
      </c>
      <c r="B909" s="269" t="s">
        <v>14418</v>
      </c>
      <c r="C909" s="270" t="s">
        <v>22</v>
      </c>
      <c r="D909" s="37">
        <v>184.68</v>
      </c>
    </row>
    <row r="910" spans="1:4">
      <c r="A910" s="269" t="s">
        <v>9112</v>
      </c>
      <c r="B910" s="269" t="s">
        <v>14419</v>
      </c>
      <c r="C910" s="270" t="s">
        <v>22</v>
      </c>
      <c r="D910" s="37">
        <v>209.9</v>
      </c>
    </row>
    <row r="911" spans="1:4">
      <c r="A911" s="269" t="s">
        <v>9113</v>
      </c>
      <c r="B911" s="269" t="s">
        <v>14420</v>
      </c>
      <c r="C911" s="270" t="s">
        <v>22</v>
      </c>
      <c r="D911" s="37">
        <v>275.32</v>
      </c>
    </row>
    <row r="912" spans="1:4">
      <c r="A912" s="269" t="s">
        <v>9114</v>
      </c>
      <c r="B912" s="269" t="s">
        <v>14421</v>
      </c>
      <c r="C912" s="270" t="s">
        <v>22</v>
      </c>
      <c r="D912" s="37">
        <v>339.62</v>
      </c>
    </row>
    <row r="913" spans="1:4">
      <c r="A913" s="269" t="s">
        <v>9115</v>
      </c>
      <c r="B913" s="269" t="s">
        <v>14422</v>
      </c>
      <c r="C913" s="270" t="s">
        <v>22</v>
      </c>
      <c r="D913" s="37">
        <v>50.14</v>
      </c>
    </row>
    <row r="914" spans="1:4">
      <c r="A914" s="269" t="s">
        <v>9116</v>
      </c>
      <c r="B914" s="269" t="s">
        <v>14423</v>
      </c>
      <c r="C914" s="270" t="s">
        <v>22</v>
      </c>
      <c r="D914" s="37">
        <v>60.88</v>
      </c>
    </row>
    <row r="915" spans="1:4">
      <c r="A915" s="269" t="s">
        <v>9117</v>
      </c>
      <c r="B915" s="269" t="s">
        <v>14424</v>
      </c>
      <c r="C915" s="270" t="s">
        <v>22</v>
      </c>
      <c r="D915" s="37">
        <v>75.22</v>
      </c>
    </row>
    <row r="916" spans="1:4">
      <c r="A916" s="269" t="s">
        <v>9118</v>
      </c>
      <c r="B916" s="269" t="s">
        <v>14425</v>
      </c>
      <c r="C916" s="270" t="s">
        <v>22</v>
      </c>
      <c r="D916" s="37">
        <v>65.72</v>
      </c>
    </row>
    <row r="917" spans="1:4">
      <c r="A917" s="269" t="s">
        <v>9119</v>
      </c>
      <c r="B917" s="269" t="s">
        <v>14426</v>
      </c>
      <c r="C917" s="270" t="s">
        <v>22</v>
      </c>
      <c r="D917" s="37">
        <v>188.32</v>
      </c>
    </row>
    <row r="918" spans="1:4">
      <c r="A918" s="269" t="s">
        <v>9120</v>
      </c>
      <c r="B918" s="269" t="s">
        <v>14427</v>
      </c>
      <c r="C918" s="270" t="s">
        <v>22</v>
      </c>
      <c r="D918" s="37">
        <v>238.17</v>
      </c>
    </row>
    <row r="919" spans="1:4">
      <c r="A919" s="269" t="s">
        <v>9121</v>
      </c>
      <c r="B919" s="269" t="s">
        <v>14428</v>
      </c>
      <c r="C919" s="270" t="s">
        <v>22</v>
      </c>
      <c r="D919" s="37">
        <v>217.49</v>
      </c>
    </row>
    <row r="920" spans="1:4">
      <c r="A920" s="269" t="s">
        <v>9122</v>
      </c>
      <c r="B920" s="269" t="s">
        <v>14429</v>
      </c>
      <c r="C920" s="270" t="s">
        <v>22</v>
      </c>
      <c r="D920" s="37">
        <v>135.75</v>
      </c>
    </row>
    <row r="921" spans="1:4">
      <c r="A921" s="269" t="s">
        <v>9123</v>
      </c>
      <c r="B921" s="269" t="s">
        <v>14430</v>
      </c>
      <c r="C921" s="270" t="s">
        <v>22</v>
      </c>
      <c r="D921" s="37">
        <v>142.76</v>
      </c>
    </row>
    <row r="922" spans="1:4">
      <c r="A922" s="269" t="s">
        <v>9124</v>
      </c>
      <c r="B922" s="269" t="s">
        <v>14431</v>
      </c>
      <c r="C922" s="270" t="s">
        <v>22</v>
      </c>
      <c r="D922" s="37">
        <v>298.79000000000002</v>
      </c>
    </row>
    <row r="923" spans="1:4">
      <c r="A923" s="269" t="s">
        <v>9125</v>
      </c>
      <c r="B923" s="269" t="s">
        <v>14432</v>
      </c>
      <c r="C923" s="270" t="s">
        <v>22</v>
      </c>
      <c r="D923" s="37">
        <v>380.63</v>
      </c>
    </row>
    <row r="924" spans="1:4" ht="38.25">
      <c r="A924" s="269" t="s">
        <v>14433</v>
      </c>
      <c r="B924" s="269" t="s">
        <v>14434</v>
      </c>
      <c r="C924" s="270" t="s">
        <v>22</v>
      </c>
      <c r="D924" s="37">
        <v>2580.33</v>
      </c>
    </row>
    <row r="925" spans="1:4">
      <c r="A925" s="269" t="s">
        <v>9126</v>
      </c>
      <c r="B925" s="269" t="s">
        <v>14435</v>
      </c>
      <c r="C925" s="270" t="s">
        <v>22</v>
      </c>
      <c r="D925" s="37">
        <v>482.44</v>
      </c>
    </row>
    <row r="926" spans="1:4">
      <c r="A926" s="269" t="s">
        <v>9127</v>
      </c>
      <c r="B926" s="269" t="s">
        <v>14436</v>
      </c>
      <c r="C926" s="270" t="s">
        <v>22</v>
      </c>
      <c r="D926" s="37">
        <v>1634</v>
      </c>
    </row>
    <row r="927" spans="1:4" ht="25.5">
      <c r="A927" s="269" t="s">
        <v>9128</v>
      </c>
      <c r="B927" s="269" t="s">
        <v>9129</v>
      </c>
      <c r="C927" s="270" t="s">
        <v>4</v>
      </c>
      <c r="D927" s="37">
        <v>184.53</v>
      </c>
    </row>
    <row r="928" spans="1:4">
      <c r="A928" s="269" t="s">
        <v>9130</v>
      </c>
      <c r="B928" s="269" t="s">
        <v>9131</v>
      </c>
      <c r="C928" s="270" t="s">
        <v>4</v>
      </c>
      <c r="D928" s="37">
        <v>607.08000000000004</v>
      </c>
    </row>
    <row r="929" spans="1:4" ht="25.5">
      <c r="A929" s="269" t="s">
        <v>9132</v>
      </c>
      <c r="B929" s="269" t="s">
        <v>9133</v>
      </c>
      <c r="C929" s="270" t="s">
        <v>197</v>
      </c>
      <c r="D929" s="37">
        <v>968.89</v>
      </c>
    </row>
    <row r="930" spans="1:4">
      <c r="A930" s="269" t="s">
        <v>9134</v>
      </c>
      <c r="B930" s="269" t="s">
        <v>9135</v>
      </c>
      <c r="C930" s="270" t="s">
        <v>197</v>
      </c>
      <c r="D930" s="37">
        <v>5.18</v>
      </c>
    </row>
    <row r="931" spans="1:4" ht="25.5">
      <c r="A931" s="269" t="s">
        <v>9136</v>
      </c>
      <c r="B931" s="269" t="s">
        <v>9137</v>
      </c>
      <c r="C931" s="270" t="s">
        <v>4</v>
      </c>
      <c r="D931" s="37">
        <v>227.4</v>
      </c>
    </row>
    <row r="932" spans="1:4" ht="25.5">
      <c r="A932" s="269" t="s">
        <v>9138</v>
      </c>
      <c r="B932" s="269" t="s">
        <v>9139</v>
      </c>
      <c r="C932" s="270" t="s">
        <v>4</v>
      </c>
      <c r="D932" s="37">
        <v>25.96</v>
      </c>
    </row>
    <row r="933" spans="1:4" ht="25.5">
      <c r="A933" s="269" t="s">
        <v>9140</v>
      </c>
      <c r="B933" s="269" t="s">
        <v>9141</v>
      </c>
      <c r="C933" s="270" t="s">
        <v>4</v>
      </c>
      <c r="D933" s="37">
        <v>82.6</v>
      </c>
    </row>
    <row r="934" spans="1:4" ht="25.5">
      <c r="A934" s="269" t="s">
        <v>9142</v>
      </c>
      <c r="B934" s="269" t="s">
        <v>9143</v>
      </c>
      <c r="C934" s="270" t="s">
        <v>4</v>
      </c>
      <c r="D934" s="37">
        <v>118.8</v>
      </c>
    </row>
    <row r="935" spans="1:4" ht="25.5">
      <c r="A935" s="269" t="s">
        <v>9144</v>
      </c>
      <c r="B935" s="269" t="s">
        <v>9145</v>
      </c>
      <c r="C935" s="270" t="s">
        <v>4</v>
      </c>
      <c r="D935" s="37">
        <v>22.37</v>
      </c>
    </row>
    <row r="936" spans="1:4" ht="25.5">
      <c r="A936" s="269" t="s">
        <v>9146</v>
      </c>
      <c r="B936" s="269" t="s">
        <v>9147</v>
      </c>
      <c r="C936" s="270" t="s">
        <v>4</v>
      </c>
      <c r="D936" s="37">
        <v>73.08</v>
      </c>
    </row>
    <row r="937" spans="1:4" ht="25.5">
      <c r="A937" s="269" t="s">
        <v>9148</v>
      </c>
      <c r="B937" s="269" t="s">
        <v>9149</v>
      </c>
      <c r="C937" s="270" t="s">
        <v>4</v>
      </c>
      <c r="D937" s="37">
        <v>76.2</v>
      </c>
    </row>
    <row r="938" spans="1:4" ht="25.5">
      <c r="A938" s="269" t="s">
        <v>9150</v>
      </c>
      <c r="B938" s="269" t="s">
        <v>9151</v>
      </c>
      <c r="C938" s="270" t="s">
        <v>4</v>
      </c>
      <c r="D938" s="37">
        <v>118.02</v>
      </c>
    </row>
    <row r="939" spans="1:4" ht="25.5">
      <c r="A939" s="269" t="s">
        <v>9152</v>
      </c>
      <c r="B939" s="269" t="s">
        <v>9153</v>
      </c>
      <c r="C939" s="270" t="s">
        <v>4</v>
      </c>
      <c r="D939" s="37">
        <v>131.88999999999999</v>
      </c>
    </row>
    <row r="940" spans="1:4" ht="38.25">
      <c r="A940" s="269" t="s">
        <v>9154</v>
      </c>
      <c r="B940" s="269" t="s">
        <v>9155</v>
      </c>
      <c r="C940" s="270" t="s">
        <v>4</v>
      </c>
      <c r="D940" s="37">
        <v>87.4</v>
      </c>
    </row>
    <row r="941" spans="1:4" ht="25.5">
      <c r="A941" s="269" t="s">
        <v>9156</v>
      </c>
      <c r="B941" s="269" t="s">
        <v>9157</v>
      </c>
      <c r="C941" s="270" t="s">
        <v>4</v>
      </c>
      <c r="D941" s="37">
        <v>696.84</v>
      </c>
    </row>
    <row r="942" spans="1:4">
      <c r="A942" s="269" t="s">
        <v>9158</v>
      </c>
      <c r="B942" s="269" t="s">
        <v>9159</v>
      </c>
      <c r="C942" s="270" t="s">
        <v>4</v>
      </c>
      <c r="D942" s="37">
        <v>17.329999999999998</v>
      </c>
    </row>
    <row r="943" spans="1:4" ht="25.5">
      <c r="A943" s="269" t="s">
        <v>9160</v>
      </c>
      <c r="B943" s="269" t="s">
        <v>9161</v>
      </c>
      <c r="C943" s="270" t="s">
        <v>4</v>
      </c>
      <c r="D943" s="37">
        <v>103.2</v>
      </c>
    </row>
    <row r="944" spans="1:4" ht="25.5">
      <c r="A944" s="269" t="s">
        <v>9162</v>
      </c>
      <c r="B944" s="269" t="s">
        <v>9163</v>
      </c>
      <c r="C944" s="270" t="s">
        <v>4</v>
      </c>
      <c r="D944" s="37">
        <v>22.95</v>
      </c>
    </row>
    <row r="945" spans="1:4">
      <c r="A945" s="269" t="s">
        <v>9164</v>
      </c>
      <c r="B945" s="269" t="s">
        <v>9165</v>
      </c>
      <c r="C945" s="270" t="s">
        <v>4</v>
      </c>
      <c r="D945" s="37">
        <v>38.14</v>
      </c>
    </row>
    <row r="946" spans="1:4" ht="25.5">
      <c r="A946" s="269" t="s">
        <v>9166</v>
      </c>
      <c r="B946" s="269" t="s">
        <v>9167</v>
      </c>
      <c r="C946" s="270" t="s">
        <v>4</v>
      </c>
      <c r="D946" s="37">
        <v>18.53</v>
      </c>
    </row>
    <row r="947" spans="1:4">
      <c r="A947" s="269" t="s">
        <v>9168</v>
      </c>
      <c r="B947" s="269" t="s">
        <v>9169</v>
      </c>
      <c r="C947" s="270" t="s">
        <v>4</v>
      </c>
      <c r="D947" s="37">
        <v>157.85</v>
      </c>
    </row>
    <row r="948" spans="1:4">
      <c r="A948" s="269" t="s">
        <v>9170</v>
      </c>
      <c r="B948" s="269" t="s">
        <v>9171</v>
      </c>
      <c r="C948" s="270" t="s">
        <v>4</v>
      </c>
      <c r="D948" s="37">
        <v>245.54</v>
      </c>
    </row>
    <row r="949" spans="1:4" ht="25.5">
      <c r="A949" s="269" t="s">
        <v>9172</v>
      </c>
      <c r="B949" s="269" t="s">
        <v>9173</v>
      </c>
      <c r="C949" s="270" t="s">
        <v>197</v>
      </c>
      <c r="D949" s="37">
        <v>17.78</v>
      </c>
    </row>
    <row r="950" spans="1:4" ht="25.5">
      <c r="A950" s="269" t="s">
        <v>9174</v>
      </c>
      <c r="B950" s="269" t="s">
        <v>9175</v>
      </c>
      <c r="C950" s="270" t="s">
        <v>4</v>
      </c>
      <c r="D950" s="37">
        <v>70.680000000000007</v>
      </c>
    </row>
    <row r="951" spans="1:4">
      <c r="A951" s="269" t="s">
        <v>9176</v>
      </c>
      <c r="B951" s="269" t="s">
        <v>9177</v>
      </c>
      <c r="C951" s="270" t="s">
        <v>4</v>
      </c>
      <c r="D951" s="37">
        <v>111.89</v>
      </c>
    </row>
    <row r="952" spans="1:4" ht="25.5">
      <c r="A952" s="269" t="s">
        <v>9178</v>
      </c>
      <c r="B952" s="269" t="s">
        <v>9179</v>
      </c>
      <c r="C952" s="270" t="s">
        <v>4</v>
      </c>
      <c r="D952" s="37">
        <v>20.65</v>
      </c>
    </row>
    <row r="953" spans="1:4">
      <c r="A953" s="269" t="s">
        <v>9180</v>
      </c>
      <c r="B953" s="269" t="s">
        <v>9181</v>
      </c>
      <c r="C953" s="270" t="s">
        <v>4</v>
      </c>
      <c r="D953" s="37">
        <v>52.77</v>
      </c>
    </row>
    <row r="954" spans="1:4" ht="25.5">
      <c r="A954" s="269" t="s">
        <v>9182</v>
      </c>
      <c r="B954" s="269" t="s">
        <v>9183</v>
      </c>
      <c r="C954" s="270" t="s">
        <v>4</v>
      </c>
      <c r="D954" s="37">
        <v>14.33</v>
      </c>
    </row>
    <row r="955" spans="1:4" ht="25.5">
      <c r="A955" s="269" t="s">
        <v>9184</v>
      </c>
      <c r="B955" s="269" t="s">
        <v>9185</v>
      </c>
      <c r="C955" s="270" t="s">
        <v>4</v>
      </c>
      <c r="D955" s="37">
        <v>660</v>
      </c>
    </row>
    <row r="956" spans="1:4">
      <c r="A956" s="269" t="s">
        <v>9186</v>
      </c>
      <c r="B956" s="269" t="s">
        <v>9187</v>
      </c>
      <c r="C956" s="270" t="s">
        <v>4</v>
      </c>
      <c r="D956" s="37">
        <v>33.090000000000003</v>
      </c>
    </row>
    <row r="957" spans="1:4" ht="25.5">
      <c r="A957" s="269" t="s">
        <v>9188</v>
      </c>
      <c r="B957" s="269" t="s">
        <v>9189</v>
      </c>
      <c r="C957" s="270" t="s">
        <v>4</v>
      </c>
      <c r="D957" s="37">
        <v>29.22</v>
      </c>
    </row>
    <row r="958" spans="1:4" ht="25.5">
      <c r="A958" s="269" t="s">
        <v>9190</v>
      </c>
      <c r="B958" s="269" t="s">
        <v>9191</v>
      </c>
      <c r="C958" s="270" t="s">
        <v>4</v>
      </c>
      <c r="D958" s="37">
        <v>22.96</v>
      </c>
    </row>
    <row r="959" spans="1:4" ht="25.5">
      <c r="A959" s="269" t="s">
        <v>9192</v>
      </c>
      <c r="B959" s="269" t="s">
        <v>9193</v>
      </c>
      <c r="C959" s="270" t="s">
        <v>4</v>
      </c>
      <c r="D959" s="37">
        <v>11017.53</v>
      </c>
    </row>
    <row r="960" spans="1:4" ht="25.5">
      <c r="A960" s="269" t="s">
        <v>9194</v>
      </c>
      <c r="B960" s="269" t="s">
        <v>9195</v>
      </c>
      <c r="C960" s="270" t="s">
        <v>4</v>
      </c>
      <c r="D960" s="37">
        <v>13784.27</v>
      </c>
    </row>
    <row r="961" spans="1:4" ht="25.5">
      <c r="A961" s="269" t="s">
        <v>9196</v>
      </c>
      <c r="B961" s="269" t="s">
        <v>9197</v>
      </c>
      <c r="C961" s="270" t="s">
        <v>197</v>
      </c>
      <c r="D961" s="37">
        <v>78.36</v>
      </c>
    </row>
    <row r="962" spans="1:4" ht="38.25">
      <c r="A962" s="269" t="s">
        <v>9198</v>
      </c>
      <c r="B962" s="269" t="s">
        <v>14437</v>
      </c>
      <c r="C962" s="270" t="s">
        <v>197</v>
      </c>
      <c r="D962" s="37">
        <v>58.16</v>
      </c>
    </row>
    <row r="963" spans="1:4">
      <c r="A963" s="269" t="s">
        <v>9199</v>
      </c>
      <c r="B963" s="269" t="s">
        <v>9200</v>
      </c>
      <c r="C963" s="270" t="s">
        <v>4</v>
      </c>
      <c r="D963" s="37">
        <v>215.5</v>
      </c>
    </row>
    <row r="964" spans="1:4" ht="25.5">
      <c r="A964" s="269" t="s">
        <v>9201</v>
      </c>
      <c r="B964" s="269" t="s">
        <v>9202</v>
      </c>
      <c r="C964" s="270" t="s">
        <v>197</v>
      </c>
      <c r="D964" s="37">
        <v>314.51</v>
      </c>
    </row>
    <row r="965" spans="1:4" ht="25.5">
      <c r="A965" s="269" t="s">
        <v>9203</v>
      </c>
      <c r="B965" s="269" t="s">
        <v>9204</v>
      </c>
      <c r="C965" s="270" t="s">
        <v>4</v>
      </c>
      <c r="D965" s="37">
        <v>184.16</v>
      </c>
    </row>
    <row r="966" spans="1:4" ht="25.5">
      <c r="A966" s="269" t="s">
        <v>9205</v>
      </c>
      <c r="B966" s="269" t="s">
        <v>9206</v>
      </c>
      <c r="C966" s="270" t="s">
        <v>4</v>
      </c>
      <c r="D966" s="37">
        <v>198.67</v>
      </c>
    </row>
    <row r="967" spans="1:4" ht="38.25">
      <c r="A967" s="269" t="s">
        <v>9207</v>
      </c>
      <c r="B967" s="269" t="s">
        <v>9208</v>
      </c>
      <c r="C967" s="270" t="s">
        <v>4</v>
      </c>
      <c r="D967" s="37">
        <v>2200.7600000000002</v>
      </c>
    </row>
    <row r="968" spans="1:4" ht="25.5">
      <c r="A968" s="269" t="s">
        <v>9209</v>
      </c>
      <c r="B968" s="269" t="s">
        <v>9210</v>
      </c>
      <c r="C968" s="270" t="s">
        <v>4</v>
      </c>
      <c r="D968" s="37">
        <v>220.97</v>
      </c>
    </row>
    <row r="969" spans="1:4" ht="25.5">
      <c r="A969" s="269" t="s">
        <v>9211</v>
      </c>
      <c r="B969" s="269" t="s">
        <v>9212</v>
      </c>
      <c r="C969" s="270" t="s">
        <v>22</v>
      </c>
      <c r="D969" s="37">
        <v>1775.13</v>
      </c>
    </row>
    <row r="970" spans="1:4">
      <c r="A970" s="269" t="s">
        <v>13913</v>
      </c>
      <c r="B970" s="269" t="s">
        <v>9243</v>
      </c>
      <c r="C970" s="270" t="s">
        <v>197</v>
      </c>
      <c r="D970" s="37">
        <v>1889.59</v>
      </c>
    </row>
    <row r="971" spans="1:4">
      <c r="A971" s="269" t="s">
        <v>9213</v>
      </c>
      <c r="B971" s="269" t="s">
        <v>9214</v>
      </c>
      <c r="C971" s="270" t="s">
        <v>22</v>
      </c>
      <c r="D971" s="37">
        <v>1116.52</v>
      </c>
    </row>
    <row r="972" spans="1:4" ht="25.5">
      <c r="A972" s="269" t="s">
        <v>9215</v>
      </c>
      <c r="B972" s="269" t="s">
        <v>9216</v>
      </c>
      <c r="C972" s="270" t="s">
        <v>22</v>
      </c>
      <c r="D972" s="37">
        <v>1138.06</v>
      </c>
    </row>
    <row r="973" spans="1:4" ht="25.5">
      <c r="A973" s="269" t="s">
        <v>9217</v>
      </c>
      <c r="B973" s="269" t="s">
        <v>9218</v>
      </c>
      <c r="C973" s="270" t="s">
        <v>22</v>
      </c>
      <c r="D973" s="37">
        <v>1517.68</v>
      </c>
    </row>
    <row r="974" spans="1:4" ht="25.5">
      <c r="A974" s="269" t="s">
        <v>9219</v>
      </c>
      <c r="B974" s="269" t="s">
        <v>9220</v>
      </c>
      <c r="C974" s="270" t="s">
        <v>22</v>
      </c>
      <c r="D974" s="37">
        <v>2053.4299999999998</v>
      </c>
    </row>
    <row r="975" spans="1:4" ht="25.5">
      <c r="A975" s="269" t="s">
        <v>9221</v>
      </c>
      <c r="B975" s="269" t="s">
        <v>9222</v>
      </c>
      <c r="C975" s="270" t="s">
        <v>22</v>
      </c>
      <c r="D975" s="37">
        <v>1498.32</v>
      </c>
    </row>
    <row r="976" spans="1:4" ht="25.5">
      <c r="A976" s="269" t="s">
        <v>9223</v>
      </c>
      <c r="B976" s="269" t="s">
        <v>9224</v>
      </c>
      <c r="C976" s="270" t="s">
        <v>22</v>
      </c>
      <c r="D976" s="37">
        <v>2144.09</v>
      </c>
    </row>
    <row r="977" spans="1:4" ht="25.5">
      <c r="A977" s="269" t="s">
        <v>9225</v>
      </c>
      <c r="B977" s="269" t="s">
        <v>9226</v>
      </c>
      <c r="C977" s="270" t="s">
        <v>22</v>
      </c>
      <c r="D977" s="37">
        <v>1641.57</v>
      </c>
    </row>
    <row r="978" spans="1:4" ht="25.5">
      <c r="A978" s="269" t="s">
        <v>13914</v>
      </c>
      <c r="B978" s="269" t="s">
        <v>2307</v>
      </c>
      <c r="C978" s="270" t="s">
        <v>47</v>
      </c>
      <c r="D978" s="37">
        <v>164.05</v>
      </c>
    </row>
    <row r="979" spans="1:4" ht="25.5">
      <c r="A979" s="269" t="s">
        <v>13915</v>
      </c>
      <c r="B979" s="269" t="s">
        <v>9244</v>
      </c>
      <c r="C979" s="270" t="s">
        <v>4</v>
      </c>
      <c r="D979" s="37">
        <v>641.39</v>
      </c>
    </row>
    <row r="980" spans="1:4" ht="25.5">
      <c r="A980" s="269" t="s">
        <v>13916</v>
      </c>
      <c r="B980" s="269" t="s">
        <v>9235</v>
      </c>
      <c r="C980" s="270" t="s">
        <v>22</v>
      </c>
      <c r="D980" s="37">
        <v>899.59</v>
      </c>
    </row>
    <row r="981" spans="1:4" ht="25.5">
      <c r="A981" s="269" t="s">
        <v>13917</v>
      </c>
      <c r="B981" s="269" t="s">
        <v>9236</v>
      </c>
      <c r="C981" s="270" t="s">
        <v>22</v>
      </c>
      <c r="D981" s="37">
        <v>1043.0899999999999</v>
      </c>
    </row>
    <row r="982" spans="1:4" ht="25.5">
      <c r="A982" s="269" t="s">
        <v>13918</v>
      </c>
      <c r="B982" s="269" t="s">
        <v>9237</v>
      </c>
      <c r="C982" s="270" t="s">
        <v>22</v>
      </c>
      <c r="D982" s="37">
        <v>1286.3800000000001</v>
      </c>
    </row>
    <row r="983" spans="1:4" ht="25.5">
      <c r="A983" s="269" t="s">
        <v>13919</v>
      </c>
      <c r="B983" s="269" t="s">
        <v>9238</v>
      </c>
      <c r="C983" s="270" t="s">
        <v>22</v>
      </c>
      <c r="D983" s="37">
        <v>1809.21</v>
      </c>
    </row>
    <row r="984" spans="1:4" ht="25.5">
      <c r="A984" s="269" t="s">
        <v>13920</v>
      </c>
      <c r="B984" s="269" t="s">
        <v>9239</v>
      </c>
      <c r="C984" s="270" t="s">
        <v>22</v>
      </c>
      <c r="D984" s="37">
        <v>1528.67</v>
      </c>
    </row>
    <row r="985" spans="1:4" ht="25.5">
      <c r="A985" s="269" t="s">
        <v>13921</v>
      </c>
      <c r="B985" s="269" t="s">
        <v>9240</v>
      </c>
      <c r="C985" s="270" t="s">
        <v>22</v>
      </c>
      <c r="D985" s="37">
        <v>1886.59</v>
      </c>
    </row>
    <row r="986" spans="1:4" ht="25.5">
      <c r="A986" s="269" t="s">
        <v>13922</v>
      </c>
      <c r="B986" s="269" t="s">
        <v>9241</v>
      </c>
      <c r="C986" s="270" t="s">
        <v>22</v>
      </c>
      <c r="D986" s="37">
        <v>1389.65</v>
      </c>
    </row>
    <row r="987" spans="1:4" ht="25.5">
      <c r="A987" s="269" t="s">
        <v>13923</v>
      </c>
      <c r="B987" s="269" t="s">
        <v>9247</v>
      </c>
      <c r="C987" s="270" t="s">
        <v>4</v>
      </c>
      <c r="D987" s="37">
        <v>196.96</v>
      </c>
    </row>
    <row r="988" spans="1:4" ht="25.5">
      <c r="A988" s="269" t="s">
        <v>13924</v>
      </c>
      <c r="B988" s="269" t="s">
        <v>9242</v>
      </c>
      <c r="C988" s="270" t="s">
        <v>22</v>
      </c>
      <c r="D988" s="37">
        <v>726.19</v>
      </c>
    </row>
    <row r="989" spans="1:4" ht="25.5">
      <c r="A989" s="269" t="s">
        <v>13925</v>
      </c>
      <c r="B989" s="269" t="s">
        <v>2273</v>
      </c>
      <c r="C989" s="270" t="s">
        <v>22</v>
      </c>
      <c r="D989" s="37">
        <v>1400.19</v>
      </c>
    </row>
    <row r="990" spans="1:4" ht="25.5">
      <c r="A990" s="269" t="s">
        <v>13926</v>
      </c>
      <c r="B990" s="269" t="s">
        <v>2275</v>
      </c>
      <c r="C990" s="270" t="s">
        <v>22</v>
      </c>
      <c r="D990" s="37">
        <v>1201.76</v>
      </c>
    </row>
    <row r="991" spans="1:4">
      <c r="A991" s="269" t="s">
        <v>13927</v>
      </c>
      <c r="B991" s="269" t="s">
        <v>2556</v>
      </c>
      <c r="C991" s="270" t="s">
        <v>197</v>
      </c>
      <c r="D991" s="37">
        <v>2083.4299999999998</v>
      </c>
    </row>
    <row r="992" spans="1:4" ht="25.5">
      <c r="A992" s="269" t="s">
        <v>9227</v>
      </c>
      <c r="B992" s="269" t="s">
        <v>9228</v>
      </c>
      <c r="C992" s="270" t="s">
        <v>22</v>
      </c>
      <c r="D992" s="37">
        <v>1718.31</v>
      </c>
    </row>
    <row r="993" spans="1:4" ht="25.5">
      <c r="A993" s="269" t="s">
        <v>9229</v>
      </c>
      <c r="B993" s="269" t="s">
        <v>9230</v>
      </c>
      <c r="C993" s="270" t="s">
        <v>22</v>
      </c>
      <c r="D993" s="37">
        <v>2117.66</v>
      </c>
    </row>
    <row r="994" spans="1:4" ht="25.5">
      <c r="A994" s="269" t="s">
        <v>9231</v>
      </c>
      <c r="B994" s="269" t="s">
        <v>9232</v>
      </c>
      <c r="C994" s="270" t="s">
        <v>22</v>
      </c>
      <c r="D994" s="37">
        <v>1287.79</v>
      </c>
    </row>
    <row r="995" spans="1:4" ht="25.5">
      <c r="A995" s="269" t="s">
        <v>9233</v>
      </c>
      <c r="B995" s="269" t="s">
        <v>9234</v>
      </c>
      <c r="C995" s="270" t="s">
        <v>22</v>
      </c>
      <c r="D995" s="37">
        <v>2067.9699999999998</v>
      </c>
    </row>
    <row r="996" spans="1:4" ht="25.5">
      <c r="A996" s="269" t="s">
        <v>9245</v>
      </c>
      <c r="B996" s="269" t="s">
        <v>9246</v>
      </c>
      <c r="C996" s="270" t="s">
        <v>4</v>
      </c>
      <c r="D996" s="37">
        <v>62.07</v>
      </c>
    </row>
    <row r="997" spans="1:4">
      <c r="A997" s="269" t="s">
        <v>9248</v>
      </c>
      <c r="B997" s="269" t="s">
        <v>9249</v>
      </c>
      <c r="C997" s="270" t="s">
        <v>197</v>
      </c>
      <c r="D997" s="37">
        <v>538.08000000000004</v>
      </c>
    </row>
    <row r="998" spans="1:4">
      <c r="A998" s="269" t="s">
        <v>9250</v>
      </c>
      <c r="B998" s="269" t="s">
        <v>9251</v>
      </c>
      <c r="C998" s="270" t="s">
        <v>197</v>
      </c>
      <c r="D998" s="37">
        <v>810.77</v>
      </c>
    </row>
    <row r="999" spans="1:4" ht="25.5">
      <c r="A999" s="269" t="s">
        <v>9252</v>
      </c>
      <c r="B999" s="269" t="s">
        <v>9253</v>
      </c>
      <c r="C999" s="270" t="s">
        <v>197</v>
      </c>
      <c r="D999" s="37">
        <v>614.46</v>
      </c>
    </row>
    <row r="1000" spans="1:4">
      <c r="A1000" s="269" t="s">
        <v>9254</v>
      </c>
      <c r="B1000" s="269" t="s">
        <v>9255</v>
      </c>
      <c r="C1000" s="270" t="s">
        <v>424</v>
      </c>
      <c r="D1000" s="37">
        <v>90.04</v>
      </c>
    </row>
    <row r="1001" spans="1:4">
      <c r="A1001" s="269" t="s">
        <v>9256</v>
      </c>
      <c r="B1001" s="269" t="s">
        <v>9257</v>
      </c>
      <c r="C1001" s="270" t="s">
        <v>424</v>
      </c>
      <c r="D1001" s="37">
        <v>51.04</v>
      </c>
    </row>
    <row r="1002" spans="1:4" ht="25.5">
      <c r="A1002" s="269" t="s">
        <v>9258</v>
      </c>
      <c r="B1002" s="269" t="s">
        <v>9259</v>
      </c>
      <c r="C1002" s="270" t="s">
        <v>424</v>
      </c>
      <c r="D1002" s="37">
        <v>27.33</v>
      </c>
    </row>
    <row r="1003" spans="1:4" ht="25.5">
      <c r="A1003" s="269" t="s">
        <v>9260</v>
      </c>
      <c r="B1003" s="269" t="s">
        <v>9261</v>
      </c>
      <c r="C1003" s="270" t="s">
        <v>22</v>
      </c>
      <c r="D1003" s="37">
        <v>98.56</v>
      </c>
    </row>
    <row r="1004" spans="1:4" ht="25.5">
      <c r="A1004" s="269" t="s">
        <v>9262</v>
      </c>
      <c r="B1004" s="269" t="s">
        <v>9263</v>
      </c>
      <c r="C1004" s="270" t="s">
        <v>4</v>
      </c>
      <c r="D1004" s="37">
        <v>682</v>
      </c>
    </row>
    <row r="1005" spans="1:4" ht="25.5">
      <c r="A1005" s="269" t="s">
        <v>9264</v>
      </c>
      <c r="B1005" s="269" t="s">
        <v>9265</v>
      </c>
      <c r="C1005" s="270" t="s">
        <v>22</v>
      </c>
      <c r="D1005" s="37">
        <v>39.520000000000003</v>
      </c>
    </row>
    <row r="1006" spans="1:4" ht="25.5">
      <c r="A1006" s="269" t="s">
        <v>9266</v>
      </c>
      <c r="B1006" s="269" t="s">
        <v>9267</v>
      </c>
      <c r="C1006" s="270" t="s">
        <v>4</v>
      </c>
      <c r="D1006" s="37">
        <v>56.69</v>
      </c>
    </row>
    <row r="1007" spans="1:4">
      <c r="A1007" s="269" t="s">
        <v>9268</v>
      </c>
      <c r="B1007" s="269" t="s">
        <v>9269</v>
      </c>
      <c r="C1007" s="270" t="s">
        <v>4</v>
      </c>
      <c r="D1007" s="37">
        <v>16.53</v>
      </c>
    </row>
    <row r="1008" spans="1:4">
      <c r="A1008" s="269" t="s">
        <v>9270</v>
      </c>
      <c r="B1008" s="269" t="s">
        <v>9271</v>
      </c>
      <c r="C1008" s="270" t="s">
        <v>4</v>
      </c>
      <c r="D1008" s="37">
        <v>20.55</v>
      </c>
    </row>
    <row r="1009" spans="1:4">
      <c r="A1009" s="269" t="s">
        <v>9272</v>
      </c>
      <c r="B1009" s="269" t="s">
        <v>9273</v>
      </c>
      <c r="C1009" s="270" t="s">
        <v>4</v>
      </c>
      <c r="D1009" s="37">
        <v>24.86</v>
      </c>
    </row>
    <row r="1010" spans="1:4">
      <c r="A1010" s="269" t="s">
        <v>9274</v>
      </c>
      <c r="B1010" s="269" t="s">
        <v>9275</v>
      </c>
      <c r="C1010" s="270" t="s">
        <v>4</v>
      </c>
      <c r="D1010" s="37">
        <v>47.46</v>
      </c>
    </row>
    <row r="1011" spans="1:4">
      <c r="A1011" s="269" t="s">
        <v>9276</v>
      </c>
      <c r="B1011" s="269" t="s">
        <v>9277</v>
      </c>
      <c r="C1011" s="270" t="s">
        <v>4</v>
      </c>
      <c r="D1011" s="37">
        <v>47.46</v>
      </c>
    </row>
    <row r="1012" spans="1:4">
      <c r="A1012" s="269" t="s">
        <v>9278</v>
      </c>
      <c r="B1012" s="269" t="s">
        <v>9279</v>
      </c>
      <c r="C1012" s="270" t="s">
        <v>4</v>
      </c>
      <c r="D1012" s="37">
        <v>2.13</v>
      </c>
    </row>
    <row r="1013" spans="1:4">
      <c r="A1013" s="269" t="s">
        <v>9280</v>
      </c>
      <c r="B1013" s="269" t="s">
        <v>9281</v>
      </c>
      <c r="C1013" s="270" t="s">
        <v>4</v>
      </c>
      <c r="D1013" s="37">
        <v>1.88</v>
      </c>
    </row>
    <row r="1014" spans="1:4">
      <c r="A1014" s="269" t="s">
        <v>9282</v>
      </c>
      <c r="B1014" s="269" t="s">
        <v>9283</v>
      </c>
      <c r="C1014" s="270" t="s">
        <v>4</v>
      </c>
      <c r="D1014" s="37">
        <v>0.52</v>
      </c>
    </row>
    <row r="1015" spans="1:4">
      <c r="A1015" s="269" t="s">
        <v>9284</v>
      </c>
      <c r="B1015" s="269" t="s">
        <v>9285</v>
      </c>
      <c r="C1015" s="270" t="s">
        <v>4</v>
      </c>
      <c r="D1015" s="37">
        <v>1.19</v>
      </c>
    </row>
    <row r="1016" spans="1:4">
      <c r="A1016" s="269" t="s">
        <v>9286</v>
      </c>
      <c r="B1016" s="269" t="s">
        <v>9287</v>
      </c>
      <c r="C1016" s="270" t="s">
        <v>683</v>
      </c>
      <c r="D1016" s="37">
        <v>81.69</v>
      </c>
    </row>
    <row r="1017" spans="1:4" ht="38.25">
      <c r="A1017" s="269" t="s">
        <v>9288</v>
      </c>
      <c r="B1017" s="269" t="s">
        <v>14438</v>
      </c>
      <c r="C1017" s="270" t="s">
        <v>683</v>
      </c>
      <c r="D1017" s="37">
        <v>29.73</v>
      </c>
    </row>
    <row r="1018" spans="1:4" ht="25.5">
      <c r="A1018" s="269" t="s">
        <v>9289</v>
      </c>
      <c r="B1018" s="269" t="s">
        <v>9290</v>
      </c>
      <c r="C1018" s="270" t="s">
        <v>683</v>
      </c>
      <c r="D1018" s="37">
        <v>12.06</v>
      </c>
    </row>
    <row r="1019" spans="1:4">
      <c r="A1019" s="269" t="s">
        <v>9291</v>
      </c>
      <c r="B1019" s="269" t="s">
        <v>9292</v>
      </c>
      <c r="C1019" s="270" t="s">
        <v>683</v>
      </c>
      <c r="D1019" s="37">
        <v>21.78</v>
      </c>
    </row>
    <row r="1020" spans="1:4">
      <c r="A1020" s="269" t="s">
        <v>9293</v>
      </c>
      <c r="B1020" s="269" t="s">
        <v>9294</v>
      </c>
      <c r="C1020" s="270" t="s">
        <v>683</v>
      </c>
      <c r="D1020" s="37">
        <v>38.03</v>
      </c>
    </row>
    <row r="1021" spans="1:4">
      <c r="A1021" s="269" t="s">
        <v>9295</v>
      </c>
      <c r="B1021" s="269" t="s">
        <v>9296</v>
      </c>
      <c r="C1021" s="270" t="s">
        <v>683</v>
      </c>
      <c r="D1021" s="37">
        <v>17.170000000000002</v>
      </c>
    </row>
    <row r="1022" spans="1:4">
      <c r="A1022" s="269" t="s">
        <v>9297</v>
      </c>
      <c r="B1022" s="269" t="s">
        <v>9298</v>
      </c>
      <c r="C1022" s="270" t="s">
        <v>683</v>
      </c>
      <c r="D1022" s="37">
        <v>41.33</v>
      </c>
    </row>
    <row r="1023" spans="1:4">
      <c r="A1023" s="269" t="s">
        <v>9299</v>
      </c>
      <c r="B1023" s="269" t="s">
        <v>9300</v>
      </c>
      <c r="C1023" s="270" t="s">
        <v>683</v>
      </c>
      <c r="D1023" s="37">
        <v>36.06</v>
      </c>
    </row>
    <row r="1024" spans="1:4" ht="25.5">
      <c r="A1024" s="269" t="s">
        <v>9301</v>
      </c>
      <c r="B1024" s="269" t="s">
        <v>9302</v>
      </c>
      <c r="C1024" s="270" t="s">
        <v>683</v>
      </c>
      <c r="D1024" s="37">
        <v>19.61</v>
      </c>
    </row>
    <row r="1025" spans="1:4">
      <c r="A1025" s="269" t="s">
        <v>9303</v>
      </c>
      <c r="B1025" s="269" t="s">
        <v>9304</v>
      </c>
      <c r="C1025" s="270" t="s">
        <v>683</v>
      </c>
      <c r="D1025" s="37">
        <v>52.94</v>
      </c>
    </row>
    <row r="1026" spans="1:4" ht="38.25">
      <c r="A1026" s="269" t="s">
        <v>9305</v>
      </c>
      <c r="B1026" s="269" t="s">
        <v>9306</v>
      </c>
      <c r="C1026" s="270" t="s">
        <v>683</v>
      </c>
      <c r="D1026" s="37">
        <v>22.69</v>
      </c>
    </row>
    <row r="1027" spans="1:4" ht="25.5">
      <c r="A1027" s="269" t="s">
        <v>9307</v>
      </c>
      <c r="B1027" s="269" t="s">
        <v>9308</v>
      </c>
      <c r="C1027" s="270" t="s">
        <v>424</v>
      </c>
      <c r="D1027" s="37">
        <v>4.6900000000000004</v>
      </c>
    </row>
    <row r="1028" spans="1:4" ht="25.5">
      <c r="A1028" s="269" t="s">
        <v>9309</v>
      </c>
      <c r="B1028" s="269" t="s">
        <v>9310</v>
      </c>
      <c r="C1028" s="270" t="s">
        <v>683</v>
      </c>
      <c r="D1028" s="37">
        <v>10.27</v>
      </c>
    </row>
    <row r="1029" spans="1:4" ht="25.5">
      <c r="A1029" s="269" t="s">
        <v>9311</v>
      </c>
      <c r="B1029" s="269" t="s">
        <v>14439</v>
      </c>
      <c r="C1029" s="270" t="s">
        <v>683</v>
      </c>
      <c r="D1029" s="37">
        <v>41.29</v>
      </c>
    </row>
    <row r="1030" spans="1:4" ht="25.5">
      <c r="A1030" s="269" t="s">
        <v>9312</v>
      </c>
      <c r="B1030" s="269" t="s">
        <v>9313</v>
      </c>
      <c r="C1030" s="270" t="s">
        <v>424</v>
      </c>
      <c r="D1030" s="37">
        <v>24.28</v>
      </c>
    </row>
    <row r="1031" spans="1:4">
      <c r="A1031" s="269" t="s">
        <v>9314</v>
      </c>
      <c r="B1031" s="269" t="s">
        <v>9315</v>
      </c>
      <c r="C1031" s="270" t="s">
        <v>424</v>
      </c>
      <c r="D1031" s="37">
        <v>35.71</v>
      </c>
    </row>
    <row r="1032" spans="1:4" ht="25.5">
      <c r="A1032" s="269" t="s">
        <v>9316</v>
      </c>
      <c r="B1032" s="269" t="s">
        <v>9317</v>
      </c>
      <c r="C1032" s="270" t="s">
        <v>683</v>
      </c>
      <c r="D1032" s="37">
        <v>6.37</v>
      </c>
    </row>
    <row r="1033" spans="1:4" ht="25.5">
      <c r="A1033" s="269" t="s">
        <v>9318</v>
      </c>
      <c r="B1033" s="269" t="s">
        <v>9319</v>
      </c>
      <c r="C1033" s="270" t="s">
        <v>683</v>
      </c>
      <c r="D1033" s="37">
        <v>13.09</v>
      </c>
    </row>
    <row r="1034" spans="1:4" ht="25.5">
      <c r="A1034" s="269" t="s">
        <v>9320</v>
      </c>
      <c r="B1034" s="269" t="s">
        <v>9321</v>
      </c>
      <c r="C1034" s="270" t="s">
        <v>683</v>
      </c>
      <c r="D1034" s="37">
        <v>18.32</v>
      </c>
    </row>
    <row r="1035" spans="1:4" ht="25.5">
      <c r="A1035" s="269" t="s">
        <v>9322</v>
      </c>
      <c r="B1035" s="269" t="s">
        <v>9323</v>
      </c>
      <c r="C1035" s="270" t="s">
        <v>683</v>
      </c>
      <c r="D1035" s="37">
        <v>9.7200000000000006</v>
      </c>
    </row>
    <row r="1036" spans="1:4">
      <c r="A1036" s="269" t="s">
        <v>9324</v>
      </c>
      <c r="B1036" s="269" t="s">
        <v>9325</v>
      </c>
      <c r="C1036" s="270" t="s">
        <v>683</v>
      </c>
      <c r="D1036" s="37">
        <v>7.85</v>
      </c>
    </row>
    <row r="1037" spans="1:4" ht="25.5">
      <c r="A1037" s="269" t="s">
        <v>9326</v>
      </c>
      <c r="B1037" s="269" t="s">
        <v>9327</v>
      </c>
      <c r="C1037" s="270" t="s">
        <v>683</v>
      </c>
      <c r="D1037" s="37">
        <v>17.64</v>
      </c>
    </row>
    <row r="1038" spans="1:4">
      <c r="A1038" s="269" t="s">
        <v>9328</v>
      </c>
      <c r="B1038" s="269" t="s">
        <v>9329</v>
      </c>
      <c r="C1038" s="270" t="s">
        <v>683</v>
      </c>
      <c r="D1038" s="37">
        <v>32.049999999999997</v>
      </c>
    </row>
    <row r="1039" spans="1:4" ht="25.5">
      <c r="A1039" s="269" t="s">
        <v>9330</v>
      </c>
      <c r="B1039" s="269" t="s">
        <v>9331</v>
      </c>
      <c r="C1039" s="270" t="s">
        <v>683</v>
      </c>
      <c r="D1039" s="37">
        <v>17.02</v>
      </c>
    </row>
    <row r="1040" spans="1:4">
      <c r="A1040" s="269" t="s">
        <v>9332</v>
      </c>
      <c r="B1040" s="269" t="s">
        <v>9333</v>
      </c>
      <c r="C1040" s="270" t="s">
        <v>683</v>
      </c>
      <c r="D1040" s="37">
        <v>53.81</v>
      </c>
    </row>
    <row r="1041" spans="1:4" ht="25.5">
      <c r="A1041" s="269" t="s">
        <v>9334</v>
      </c>
      <c r="B1041" s="269" t="s">
        <v>9335</v>
      </c>
      <c r="C1041" s="270" t="s">
        <v>683</v>
      </c>
      <c r="D1041" s="37">
        <v>56.5</v>
      </c>
    </row>
    <row r="1042" spans="1:4">
      <c r="A1042" s="269" t="s">
        <v>9336</v>
      </c>
      <c r="B1042" s="269" t="s">
        <v>9337</v>
      </c>
      <c r="C1042" s="270" t="s">
        <v>424</v>
      </c>
      <c r="D1042" s="37">
        <v>6.21</v>
      </c>
    </row>
    <row r="1043" spans="1:4" ht="25.5">
      <c r="A1043" s="269" t="s">
        <v>9338</v>
      </c>
      <c r="B1043" s="269" t="s">
        <v>9339</v>
      </c>
      <c r="C1043" s="270" t="s">
        <v>22</v>
      </c>
      <c r="D1043" s="37">
        <v>158.58000000000001</v>
      </c>
    </row>
    <row r="1044" spans="1:4" ht="25.5">
      <c r="A1044" s="269" t="s">
        <v>9340</v>
      </c>
      <c r="B1044" s="269" t="s">
        <v>9341</v>
      </c>
      <c r="C1044" s="270" t="s">
        <v>22</v>
      </c>
      <c r="D1044" s="37">
        <v>433.53</v>
      </c>
    </row>
    <row r="1045" spans="1:4" ht="25.5">
      <c r="A1045" s="269" t="s">
        <v>9342</v>
      </c>
      <c r="B1045" s="269" t="s">
        <v>14440</v>
      </c>
      <c r="C1045" s="270" t="s">
        <v>22</v>
      </c>
      <c r="D1045" s="37">
        <v>203</v>
      </c>
    </row>
    <row r="1046" spans="1:4" ht="25.5">
      <c r="A1046" s="269" t="s">
        <v>9343</v>
      </c>
      <c r="B1046" s="269" t="s">
        <v>9344</v>
      </c>
      <c r="C1046" s="270" t="s">
        <v>22</v>
      </c>
      <c r="D1046" s="37">
        <v>402.5</v>
      </c>
    </row>
    <row r="1047" spans="1:4">
      <c r="A1047" s="269" t="s">
        <v>9345</v>
      </c>
      <c r="B1047" s="269" t="s">
        <v>9346</v>
      </c>
      <c r="C1047" s="270" t="s">
        <v>683</v>
      </c>
      <c r="D1047" s="37">
        <v>9.35</v>
      </c>
    </row>
    <row r="1048" spans="1:4" ht="25.5">
      <c r="A1048" s="269" t="s">
        <v>9347</v>
      </c>
      <c r="B1048" s="269" t="s">
        <v>9348</v>
      </c>
      <c r="C1048" s="270" t="s">
        <v>683</v>
      </c>
      <c r="D1048" s="37">
        <v>28.17</v>
      </c>
    </row>
    <row r="1049" spans="1:4">
      <c r="A1049" s="269" t="s">
        <v>9349</v>
      </c>
      <c r="B1049" s="269" t="s">
        <v>9350</v>
      </c>
      <c r="C1049" s="270" t="s">
        <v>683</v>
      </c>
      <c r="D1049" s="37">
        <v>14.48</v>
      </c>
    </row>
    <row r="1050" spans="1:4">
      <c r="A1050" s="269" t="s">
        <v>9351</v>
      </c>
      <c r="B1050" s="269" t="s">
        <v>9352</v>
      </c>
      <c r="C1050" s="270" t="s">
        <v>683</v>
      </c>
      <c r="D1050" s="37">
        <v>22.91</v>
      </c>
    </row>
    <row r="1051" spans="1:4" ht="25.5">
      <c r="A1051" s="269" t="s">
        <v>9353</v>
      </c>
      <c r="B1051" s="269" t="s">
        <v>9354</v>
      </c>
      <c r="C1051" s="270" t="s">
        <v>683</v>
      </c>
      <c r="D1051" s="37">
        <v>3.61</v>
      </c>
    </row>
    <row r="1052" spans="1:4">
      <c r="A1052" s="269" t="s">
        <v>9355</v>
      </c>
      <c r="B1052" s="269" t="s">
        <v>9356</v>
      </c>
      <c r="C1052" s="270" t="s">
        <v>683</v>
      </c>
      <c r="D1052" s="37">
        <v>27.66</v>
      </c>
    </row>
    <row r="1053" spans="1:4">
      <c r="A1053" s="269" t="s">
        <v>9357</v>
      </c>
      <c r="B1053" s="269" t="s">
        <v>9358</v>
      </c>
      <c r="C1053" s="270" t="s">
        <v>683</v>
      </c>
      <c r="D1053" s="37">
        <v>23.78</v>
      </c>
    </row>
    <row r="1054" spans="1:4" ht="25.5">
      <c r="A1054" s="269" t="s">
        <v>9359</v>
      </c>
      <c r="B1054" s="269" t="s">
        <v>9360</v>
      </c>
      <c r="C1054" s="270" t="s">
        <v>683</v>
      </c>
      <c r="D1054" s="37">
        <v>16.64</v>
      </c>
    </row>
    <row r="1055" spans="1:4">
      <c r="A1055" s="269" t="s">
        <v>9361</v>
      </c>
      <c r="B1055" s="269" t="s">
        <v>9362</v>
      </c>
      <c r="C1055" s="270" t="s">
        <v>424</v>
      </c>
      <c r="D1055" s="37">
        <v>28.92</v>
      </c>
    </row>
    <row r="1056" spans="1:4" ht="38.25">
      <c r="A1056" s="269" t="s">
        <v>9363</v>
      </c>
      <c r="B1056" s="269" t="s">
        <v>14441</v>
      </c>
      <c r="C1056" s="270" t="s">
        <v>683</v>
      </c>
      <c r="D1056" s="37">
        <v>17.82</v>
      </c>
    </row>
    <row r="1057" spans="1:4" ht="25.5">
      <c r="A1057" s="269" t="s">
        <v>9364</v>
      </c>
      <c r="B1057" s="269" t="s">
        <v>9365</v>
      </c>
      <c r="C1057" s="270" t="s">
        <v>683</v>
      </c>
      <c r="D1057" s="37">
        <v>16.46</v>
      </c>
    </row>
    <row r="1058" spans="1:4" ht="25.5">
      <c r="A1058" s="269" t="s">
        <v>9366</v>
      </c>
      <c r="B1058" s="269" t="s">
        <v>9367</v>
      </c>
      <c r="C1058" s="270" t="s">
        <v>683</v>
      </c>
      <c r="D1058" s="37">
        <v>32.909999999999997</v>
      </c>
    </row>
    <row r="1059" spans="1:4">
      <c r="A1059" s="269" t="s">
        <v>9368</v>
      </c>
      <c r="B1059" s="269" t="s">
        <v>9369</v>
      </c>
      <c r="C1059" s="270" t="s">
        <v>683</v>
      </c>
      <c r="D1059" s="37">
        <v>14.09</v>
      </c>
    </row>
    <row r="1060" spans="1:4">
      <c r="A1060" s="269" t="s">
        <v>9370</v>
      </c>
      <c r="B1060" s="269" t="s">
        <v>9371</v>
      </c>
      <c r="C1060" s="270" t="s">
        <v>683</v>
      </c>
      <c r="D1060" s="37">
        <v>11.53</v>
      </c>
    </row>
    <row r="1061" spans="1:4">
      <c r="A1061" s="269" t="s">
        <v>9372</v>
      </c>
      <c r="B1061" s="269" t="s">
        <v>9373</v>
      </c>
      <c r="C1061" s="270" t="s">
        <v>683</v>
      </c>
      <c r="D1061" s="37">
        <v>12.21</v>
      </c>
    </row>
    <row r="1062" spans="1:4" ht="25.5">
      <c r="A1062" s="269" t="s">
        <v>9374</v>
      </c>
      <c r="B1062" s="269" t="s">
        <v>9375</v>
      </c>
      <c r="C1062" s="270" t="s">
        <v>683</v>
      </c>
      <c r="D1062" s="37">
        <v>24.36</v>
      </c>
    </row>
    <row r="1063" spans="1:4">
      <c r="A1063" s="269" t="s">
        <v>9376</v>
      </c>
      <c r="B1063" s="269" t="s">
        <v>9377</v>
      </c>
      <c r="C1063" s="270" t="s">
        <v>22</v>
      </c>
      <c r="D1063" s="37">
        <v>192.68</v>
      </c>
    </row>
    <row r="1064" spans="1:4">
      <c r="A1064" s="269" t="s">
        <v>9378</v>
      </c>
      <c r="B1064" s="269" t="s">
        <v>9379</v>
      </c>
      <c r="C1064" s="270" t="s">
        <v>22</v>
      </c>
      <c r="D1064" s="37">
        <v>178.47</v>
      </c>
    </row>
    <row r="1065" spans="1:4">
      <c r="A1065" s="269" t="s">
        <v>9380</v>
      </c>
      <c r="B1065" s="269" t="s">
        <v>9381</v>
      </c>
      <c r="C1065" s="270" t="s">
        <v>22</v>
      </c>
      <c r="D1065" s="37">
        <v>28.96</v>
      </c>
    </row>
    <row r="1066" spans="1:4">
      <c r="A1066" s="269" t="s">
        <v>9382</v>
      </c>
      <c r="B1066" s="269" t="s">
        <v>9383</v>
      </c>
      <c r="C1066" s="270" t="s">
        <v>47</v>
      </c>
      <c r="D1066" s="37">
        <v>27.81</v>
      </c>
    </row>
    <row r="1067" spans="1:4">
      <c r="A1067" s="269" t="s">
        <v>9384</v>
      </c>
      <c r="B1067" s="269" t="s">
        <v>9385</v>
      </c>
      <c r="C1067" s="270" t="s">
        <v>47</v>
      </c>
      <c r="D1067" s="37">
        <v>19.149999999999999</v>
      </c>
    </row>
    <row r="1068" spans="1:4" ht="25.5">
      <c r="A1068" s="269" t="s">
        <v>9386</v>
      </c>
      <c r="B1068" s="269" t="s">
        <v>9387</v>
      </c>
      <c r="C1068" s="270" t="s">
        <v>47</v>
      </c>
      <c r="D1068" s="37">
        <v>33</v>
      </c>
    </row>
    <row r="1069" spans="1:4" ht="25.5">
      <c r="A1069" s="269" t="s">
        <v>9388</v>
      </c>
      <c r="B1069" s="269" t="s">
        <v>9389</v>
      </c>
      <c r="C1069" s="270" t="s">
        <v>22</v>
      </c>
      <c r="D1069" s="37">
        <v>55.51</v>
      </c>
    </row>
    <row r="1070" spans="1:4" ht="25.5">
      <c r="A1070" s="269" t="s">
        <v>9390</v>
      </c>
      <c r="B1070" s="269" t="s">
        <v>9391</v>
      </c>
      <c r="C1070" s="270" t="s">
        <v>47</v>
      </c>
      <c r="D1070" s="37">
        <v>29.89</v>
      </c>
    </row>
    <row r="1071" spans="1:4" ht="25.5">
      <c r="A1071" s="269" t="s">
        <v>9392</v>
      </c>
      <c r="B1071" s="269" t="s">
        <v>9393</v>
      </c>
      <c r="C1071" s="270" t="s">
        <v>47</v>
      </c>
      <c r="D1071" s="37">
        <v>51.55</v>
      </c>
    </row>
    <row r="1072" spans="1:4">
      <c r="A1072" s="269" t="s">
        <v>9394</v>
      </c>
      <c r="B1072" s="269" t="s">
        <v>9395</v>
      </c>
      <c r="C1072" s="270" t="s">
        <v>22</v>
      </c>
      <c r="D1072" s="37">
        <v>138.43</v>
      </c>
    </row>
    <row r="1073" spans="1:4" ht="25.5">
      <c r="A1073" s="269" t="s">
        <v>9396</v>
      </c>
      <c r="B1073" s="269" t="s">
        <v>9397</v>
      </c>
      <c r="C1073" s="270" t="s">
        <v>22</v>
      </c>
      <c r="D1073" s="37">
        <v>57.77</v>
      </c>
    </row>
    <row r="1074" spans="1:4" ht="25.5">
      <c r="A1074" s="269" t="s">
        <v>9398</v>
      </c>
      <c r="B1074" s="269" t="s">
        <v>9399</v>
      </c>
      <c r="C1074" s="270" t="s">
        <v>47</v>
      </c>
      <c r="D1074" s="37">
        <v>56.44</v>
      </c>
    </row>
    <row r="1075" spans="1:4" ht="25.5">
      <c r="A1075" s="269" t="s">
        <v>9400</v>
      </c>
      <c r="B1075" s="269" t="s">
        <v>9401</v>
      </c>
      <c r="C1075" s="270" t="s">
        <v>47</v>
      </c>
      <c r="D1075" s="37">
        <v>61.19</v>
      </c>
    </row>
    <row r="1076" spans="1:4" ht="25.5">
      <c r="A1076" s="269" t="s">
        <v>9402</v>
      </c>
      <c r="B1076" s="269" t="s">
        <v>9403</v>
      </c>
      <c r="C1076" s="270" t="s">
        <v>47</v>
      </c>
      <c r="D1076" s="37">
        <v>27.6</v>
      </c>
    </row>
    <row r="1077" spans="1:4" ht="25.5">
      <c r="A1077" s="269" t="s">
        <v>9404</v>
      </c>
      <c r="B1077" s="269" t="s">
        <v>9405</v>
      </c>
      <c r="C1077" s="270" t="s">
        <v>47</v>
      </c>
      <c r="D1077" s="37">
        <v>30.77</v>
      </c>
    </row>
    <row r="1078" spans="1:4">
      <c r="A1078" s="269" t="s">
        <v>9406</v>
      </c>
      <c r="B1078" s="269" t="s">
        <v>9407</v>
      </c>
      <c r="C1078" s="270" t="s">
        <v>22</v>
      </c>
      <c r="D1078" s="37">
        <v>27.28</v>
      </c>
    </row>
    <row r="1079" spans="1:4" ht="25.5">
      <c r="A1079" s="269" t="s">
        <v>9408</v>
      </c>
      <c r="B1079" s="269" t="s">
        <v>9409</v>
      </c>
      <c r="C1079" s="270" t="s">
        <v>22</v>
      </c>
      <c r="D1079" s="37">
        <v>687.07</v>
      </c>
    </row>
    <row r="1080" spans="1:4" ht="25.5">
      <c r="A1080" s="269" t="s">
        <v>9410</v>
      </c>
      <c r="B1080" s="269" t="s">
        <v>9411</v>
      </c>
      <c r="C1080" s="270" t="s">
        <v>22</v>
      </c>
      <c r="D1080" s="37">
        <v>799.75</v>
      </c>
    </row>
    <row r="1081" spans="1:4" ht="25.5">
      <c r="A1081" s="269" t="s">
        <v>9412</v>
      </c>
      <c r="B1081" s="269" t="s">
        <v>9413</v>
      </c>
      <c r="C1081" s="270" t="s">
        <v>47</v>
      </c>
      <c r="D1081" s="37">
        <v>118.77</v>
      </c>
    </row>
    <row r="1082" spans="1:4" ht="25.5">
      <c r="A1082" s="269" t="s">
        <v>9414</v>
      </c>
      <c r="B1082" s="269" t="s">
        <v>9415</v>
      </c>
      <c r="C1082" s="270" t="s">
        <v>22</v>
      </c>
      <c r="D1082" s="37">
        <v>310.29000000000002</v>
      </c>
    </row>
    <row r="1083" spans="1:4" ht="25.5">
      <c r="A1083" s="269" t="s">
        <v>9416</v>
      </c>
      <c r="B1083" s="269" t="s">
        <v>9417</v>
      </c>
      <c r="C1083" s="270" t="s">
        <v>47</v>
      </c>
      <c r="D1083" s="37">
        <v>155.04</v>
      </c>
    </row>
    <row r="1084" spans="1:4" ht="25.5">
      <c r="A1084" s="269" t="s">
        <v>9418</v>
      </c>
      <c r="B1084" s="269" t="s">
        <v>14442</v>
      </c>
      <c r="C1084" s="270" t="s">
        <v>47</v>
      </c>
      <c r="D1084" s="37">
        <v>125.09</v>
      </c>
    </row>
    <row r="1085" spans="1:4" ht="25.5">
      <c r="A1085" s="269" t="s">
        <v>9419</v>
      </c>
      <c r="B1085" s="269" t="s">
        <v>9420</v>
      </c>
      <c r="C1085" s="270" t="s">
        <v>22</v>
      </c>
      <c r="D1085" s="37">
        <v>136.19999999999999</v>
      </c>
    </row>
    <row r="1086" spans="1:4" ht="25.5">
      <c r="A1086" s="269" t="s">
        <v>9421</v>
      </c>
      <c r="B1086" s="269" t="s">
        <v>9422</v>
      </c>
      <c r="C1086" s="270" t="s">
        <v>47</v>
      </c>
      <c r="D1086" s="37">
        <v>50.89</v>
      </c>
    </row>
    <row r="1087" spans="1:4" ht="25.5">
      <c r="A1087" s="269" t="s">
        <v>9423</v>
      </c>
      <c r="B1087" s="269" t="s">
        <v>9424</v>
      </c>
      <c r="C1087" s="270" t="s">
        <v>22</v>
      </c>
      <c r="D1087" s="37">
        <v>97.32</v>
      </c>
    </row>
    <row r="1088" spans="1:4" ht="25.5">
      <c r="A1088" s="269" t="s">
        <v>9425</v>
      </c>
      <c r="B1088" s="269" t="s">
        <v>14443</v>
      </c>
      <c r="C1088" s="270" t="s">
        <v>47</v>
      </c>
      <c r="D1088" s="37">
        <v>265.58</v>
      </c>
    </row>
    <row r="1089" spans="1:4" ht="25.5">
      <c r="A1089" s="269" t="s">
        <v>9426</v>
      </c>
      <c r="B1089" s="269" t="s">
        <v>9427</v>
      </c>
      <c r="C1089" s="270" t="s">
        <v>47</v>
      </c>
      <c r="D1089" s="37">
        <v>262.91000000000003</v>
      </c>
    </row>
    <row r="1090" spans="1:4" ht="25.5">
      <c r="A1090" s="269" t="s">
        <v>9428</v>
      </c>
      <c r="B1090" s="269" t="s">
        <v>9429</v>
      </c>
      <c r="C1090" s="270" t="s">
        <v>47</v>
      </c>
      <c r="D1090" s="37">
        <v>258.82</v>
      </c>
    </row>
    <row r="1091" spans="1:4" ht="25.5">
      <c r="A1091" s="269" t="s">
        <v>9430</v>
      </c>
      <c r="B1091" s="269" t="s">
        <v>9431</v>
      </c>
      <c r="C1091" s="270" t="s">
        <v>22</v>
      </c>
      <c r="D1091" s="37">
        <v>420.32</v>
      </c>
    </row>
    <row r="1092" spans="1:4">
      <c r="A1092" s="269" t="s">
        <v>9432</v>
      </c>
      <c r="B1092" s="269" t="s">
        <v>9433</v>
      </c>
      <c r="C1092" s="270" t="s">
        <v>22</v>
      </c>
      <c r="D1092" s="37">
        <v>583.49</v>
      </c>
    </row>
    <row r="1093" spans="1:4">
      <c r="A1093" s="269" t="s">
        <v>9434</v>
      </c>
      <c r="B1093" s="269" t="s">
        <v>9435</v>
      </c>
      <c r="C1093" s="270" t="s">
        <v>22</v>
      </c>
      <c r="D1093" s="37">
        <v>651.85</v>
      </c>
    </row>
    <row r="1094" spans="1:4">
      <c r="A1094" s="269" t="s">
        <v>9436</v>
      </c>
      <c r="B1094" s="269" t="s">
        <v>9437</v>
      </c>
      <c r="C1094" s="270" t="s">
        <v>22</v>
      </c>
      <c r="D1094" s="37">
        <v>685.06</v>
      </c>
    </row>
    <row r="1095" spans="1:4">
      <c r="A1095" s="269" t="s">
        <v>9438</v>
      </c>
      <c r="B1095" s="269" t="s">
        <v>9439</v>
      </c>
      <c r="C1095" s="270" t="s">
        <v>22</v>
      </c>
      <c r="D1095" s="37">
        <v>502.74</v>
      </c>
    </row>
    <row r="1096" spans="1:4">
      <c r="A1096" s="269" t="s">
        <v>9440</v>
      </c>
      <c r="B1096" s="269" t="s">
        <v>9441</v>
      </c>
      <c r="C1096" s="270" t="s">
        <v>47</v>
      </c>
      <c r="D1096" s="37">
        <v>115.88</v>
      </c>
    </row>
    <row r="1097" spans="1:4">
      <c r="A1097" s="269" t="s">
        <v>9442</v>
      </c>
      <c r="B1097" s="269" t="s">
        <v>9443</v>
      </c>
      <c r="C1097" s="270" t="s">
        <v>22</v>
      </c>
      <c r="D1097" s="37">
        <v>156.44999999999999</v>
      </c>
    </row>
    <row r="1098" spans="1:4">
      <c r="A1098" s="269" t="s">
        <v>9444</v>
      </c>
      <c r="B1098" s="269" t="s">
        <v>9445</v>
      </c>
      <c r="C1098" s="270" t="s">
        <v>47</v>
      </c>
      <c r="D1098" s="37">
        <v>15.16</v>
      </c>
    </row>
    <row r="1099" spans="1:4">
      <c r="A1099" s="269" t="s">
        <v>9446</v>
      </c>
      <c r="B1099" s="269" t="s">
        <v>9447</v>
      </c>
      <c r="C1099" s="270" t="s">
        <v>47</v>
      </c>
      <c r="D1099" s="37">
        <v>104.67</v>
      </c>
    </row>
    <row r="1100" spans="1:4" ht="25.5">
      <c r="A1100" s="269" t="s">
        <v>9448</v>
      </c>
      <c r="B1100" s="269" t="s">
        <v>9449</v>
      </c>
      <c r="C1100" s="270" t="s">
        <v>47</v>
      </c>
      <c r="D1100" s="37">
        <v>89.99</v>
      </c>
    </row>
    <row r="1101" spans="1:4" ht="25.5">
      <c r="A1101" s="269" t="s">
        <v>9450</v>
      </c>
      <c r="B1101" s="269" t="s">
        <v>14444</v>
      </c>
      <c r="C1101" s="270" t="s">
        <v>22</v>
      </c>
      <c r="D1101" s="37">
        <v>867.23</v>
      </c>
    </row>
    <row r="1102" spans="1:4" ht="25.5">
      <c r="A1102" s="269" t="s">
        <v>9451</v>
      </c>
      <c r="B1102" s="269" t="s">
        <v>9452</v>
      </c>
      <c r="C1102" s="270" t="s">
        <v>22</v>
      </c>
      <c r="D1102" s="37">
        <v>1077.07</v>
      </c>
    </row>
    <row r="1103" spans="1:4">
      <c r="A1103" s="269" t="s">
        <v>9453</v>
      </c>
      <c r="B1103" s="269" t="s">
        <v>9454</v>
      </c>
      <c r="C1103" s="270" t="s">
        <v>22</v>
      </c>
      <c r="D1103" s="37">
        <v>208.94</v>
      </c>
    </row>
    <row r="1104" spans="1:4">
      <c r="A1104" s="269" t="s">
        <v>9455</v>
      </c>
      <c r="B1104" s="269" t="s">
        <v>9456</v>
      </c>
      <c r="C1104" s="270" t="s">
        <v>47</v>
      </c>
      <c r="D1104" s="37">
        <v>50.65</v>
      </c>
    </row>
    <row r="1105" spans="1:4">
      <c r="A1105" s="269" t="s">
        <v>9457</v>
      </c>
      <c r="B1105" s="269" t="s">
        <v>9458</v>
      </c>
      <c r="C1105" s="270" t="s">
        <v>22</v>
      </c>
      <c r="D1105" s="37">
        <v>61.49</v>
      </c>
    </row>
    <row r="1106" spans="1:4">
      <c r="A1106" s="269" t="s">
        <v>9459</v>
      </c>
      <c r="B1106" s="269" t="s">
        <v>9460</v>
      </c>
      <c r="C1106" s="270" t="s">
        <v>47</v>
      </c>
      <c r="D1106" s="37">
        <v>8.16</v>
      </c>
    </row>
    <row r="1107" spans="1:4">
      <c r="A1107" s="269" t="s">
        <v>9461</v>
      </c>
      <c r="B1107" s="269" t="s">
        <v>9462</v>
      </c>
      <c r="C1107" s="270" t="s">
        <v>22</v>
      </c>
      <c r="D1107" s="37">
        <v>175.82</v>
      </c>
    </row>
    <row r="1108" spans="1:4">
      <c r="A1108" s="269" t="s">
        <v>9463</v>
      </c>
      <c r="B1108" s="269" t="s">
        <v>9464</v>
      </c>
      <c r="C1108" s="270" t="s">
        <v>22</v>
      </c>
      <c r="D1108" s="37">
        <v>157.79</v>
      </c>
    </row>
    <row r="1109" spans="1:4">
      <c r="A1109" s="269" t="s">
        <v>9465</v>
      </c>
      <c r="B1109" s="269" t="s">
        <v>9466</v>
      </c>
      <c r="C1109" s="270" t="s">
        <v>22</v>
      </c>
      <c r="D1109" s="37">
        <v>30.41</v>
      </c>
    </row>
    <row r="1110" spans="1:4">
      <c r="A1110" s="269" t="s">
        <v>9467</v>
      </c>
      <c r="B1110" s="269" t="s">
        <v>9468</v>
      </c>
      <c r="C1110" s="270" t="s">
        <v>22</v>
      </c>
      <c r="D1110" s="37">
        <v>245.33</v>
      </c>
    </row>
    <row r="1111" spans="1:4">
      <c r="A1111" s="269" t="s">
        <v>9469</v>
      </c>
      <c r="B1111" s="269" t="s">
        <v>9470</v>
      </c>
      <c r="C1111" s="270" t="s">
        <v>47</v>
      </c>
      <c r="D1111" s="37">
        <v>69.94</v>
      </c>
    </row>
    <row r="1112" spans="1:4">
      <c r="A1112" s="269" t="s">
        <v>9471</v>
      </c>
      <c r="B1112" s="269" t="s">
        <v>9472</v>
      </c>
      <c r="C1112" s="270" t="s">
        <v>4</v>
      </c>
      <c r="D1112" s="37">
        <v>4.6500000000000004</v>
      </c>
    </row>
    <row r="1113" spans="1:4" ht="25.5">
      <c r="A1113" s="269" t="s">
        <v>9473</v>
      </c>
      <c r="B1113" s="269" t="s">
        <v>9474</v>
      </c>
      <c r="C1113" s="270" t="s">
        <v>22</v>
      </c>
      <c r="D1113" s="37">
        <v>109.21</v>
      </c>
    </row>
    <row r="1114" spans="1:4" ht="25.5">
      <c r="A1114" s="269" t="s">
        <v>9475</v>
      </c>
      <c r="B1114" s="269" t="s">
        <v>9476</v>
      </c>
      <c r="C1114" s="270" t="s">
        <v>22</v>
      </c>
      <c r="D1114" s="37">
        <v>99.74</v>
      </c>
    </row>
    <row r="1115" spans="1:4" ht="25.5">
      <c r="A1115" s="269" t="s">
        <v>9477</v>
      </c>
      <c r="B1115" s="269" t="s">
        <v>9478</v>
      </c>
      <c r="C1115" s="270" t="s">
        <v>22</v>
      </c>
      <c r="D1115" s="37">
        <v>108.56</v>
      </c>
    </row>
    <row r="1116" spans="1:4" ht="25.5">
      <c r="A1116" s="269" t="s">
        <v>9479</v>
      </c>
      <c r="B1116" s="269" t="s">
        <v>9480</v>
      </c>
      <c r="C1116" s="270" t="s">
        <v>22</v>
      </c>
      <c r="D1116" s="37">
        <v>100.01</v>
      </c>
    </row>
    <row r="1117" spans="1:4" ht="25.5">
      <c r="A1117" s="269" t="s">
        <v>9481</v>
      </c>
      <c r="B1117" s="269" t="s">
        <v>9482</v>
      </c>
      <c r="C1117" s="270" t="s">
        <v>22</v>
      </c>
      <c r="D1117" s="37">
        <v>165.27</v>
      </c>
    </row>
    <row r="1118" spans="1:4" ht="25.5">
      <c r="A1118" s="269" t="s">
        <v>9483</v>
      </c>
      <c r="B1118" s="269" t="s">
        <v>9484</v>
      </c>
      <c r="C1118" s="270" t="s">
        <v>22</v>
      </c>
      <c r="D1118" s="37">
        <v>146.72</v>
      </c>
    </row>
    <row r="1119" spans="1:4" ht="25.5">
      <c r="A1119" s="269" t="s">
        <v>9485</v>
      </c>
      <c r="B1119" s="269" t="s">
        <v>9486</v>
      </c>
      <c r="C1119" s="270" t="s">
        <v>22</v>
      </c>
      <c r="D1119" s="37">
        <v>115.25</v>
      </c>
    </row>
    <row r="1120" spans="1:4" ht="25.5">
      <c r="A1120" s="269" t="s">
        <v>9487</v>
      </c>
      <c r="B1120" s="269" t="s">
        <v>9488</v>
      </c>
      <c r="C1120" s="270" t="s">
        <v>22</v>
      </c>
      <c r="D1120" s="37">
        <v>73.42</v>
      </c>
    </row>
    <row r="1121" spans="1:4" ht="25.5">
      <c r="A1121" s="269" t="s">
        <v>9489</v>
      </c>
      <c r="B1121" s="269" t="s">
        <v>9490</v>
      </c>
      <c r="C1121" s="270" t="s">
        <v>22</v>
      </c>
      <c r="D1121" s="37">
        <v>182.87</v>
      </c>
    </row>
    <row r="1122" spans="1:4" ht="25.5">
      <c r="A1122" s="269" t="s">
        <v>9491</v>
      </c>
      <c r="B1122" s="269" t="s">
        <v>9492</v>
      </c>
      <c r="C1122" s="270" t="s">
        <v>22</v>
      </c>
      <c r="D1122" s="37">
        <v>156.97</v>
      </c>
    </row>
    <row r="1123" spans="1:4" ht="25.5">
      <c r="A1123" s="269" t="s">
        <v>9493</v>
      </c>
      <c r="B1123" s="269" t="s">
        <v>9494</v>
      </c>
      <c r="C1123" s="270" t="s">
        <v>22</v>
      </c>
      <c r="D1123" s="37">
        <v>162.76</v>
      </c>
    </row>
    <row r="1124" spans="1:4" ht="25.5">
      <c r="A1124" s="269" t="s">
        <v>9495</v>
      </c>
      <c r="B1124" s="269" t="s">
        <v>9496</v>
      </c>
      <c r="C1124" s="270" t="s">
        <v>22</v>
      </c>
      <c r="D1124" s="37">
        <v>171.21</v>
      </c>
    </row>
    <row r="1125" spans="1:4" ht="25.5">
      <c r="A1125" s="269" t="s">
        <v>9497</v>
      </c>
      <c r="B1125" s="269" t="s">
        <v>9498</v>
      </c>
      <c r="C1125" s="270" t="s">
        <v>22</v>
      </c>
      <c r="D1125" s="37">
        <v>185.41</v>
      </c>
    </row>
    <row r="1126" spans="1:4" ht="25.5">
      <c r="A1126" s="269" t="s">
        <v>9499</v>
      </c>
      <c r="B1126" s="269" t="s">
        <v>9500</v>
      </c>
      <c r="C1126" s="270" t="s">
        <v>22</v>
      </c>
      <c r="D1126" s="37">
        <v>151.76</v>
      </c>
    </row>
    <row r="1127" spans="1:4">
      <c r="A1127" s="269" t="s">
        <v>9501</v>
      </c>
      <c r="B1127" s="269" t="s">
        <v>9502</v>
      </c>
      <c r="C1127" s="270" t="s">
        <v>47</v>
      </c>
      <c r="D1127" s="37">
        <v>12.64</v>
      </c>
    </row>
    <row r="1128" spans="1:4" ht="25.5">
      <c r="A1128" s="269" t="s">
        <v>9503</v>
      </c>
      <c r="B1128" s="269" t="s">
        <v>9504</v>
      </c>
      <c r="C1128" s="270" t="s">
        <v>22</v>
      </c>
      <c r="D1128" s="37">
        <v>63.51</v>
      </c>
    </row>
    <row r="1129" spans="1:4">
      <c r="A1129" s="269" t="s">
        <v>9505</v>
      </c>
      <c r="B1129" s="269" t="s">
        <v>9506</v>
      </c>
      <c r="C1129" s="270" t="s">
        <v>22</v>
      </c>
      <c r="D1129" s="37">
        <v>60.7</v>
      </c>
    </row>
    <row r="1130" spans="1:4" ht="25.5">
      <c r="A1130" s="269" t="s">
        <v>9507</v>
      </c>
      <c r="B1130" s="269" t="s">
        <v>9508</v>
      </c>
      <c r="C1130" s="270" t="s">
        <v>22</v>
      </c>
      <c r="D1130" s="37">
        <v>86.33</v>
      </c>
    </row>
    <row r="1131" spans="1:4">
      <c r="A1131" s="269" t="s">
        <v>9509</v>
      </c>
      <c r="B1131" s="269" t="s">
        <v>1867</v>
      </c>
      <c r="C1131" s="270" t="s">
        <v>4</v>
      </c>
      <c r="D1131" s="37">
        <v>55.23</v>
      </c>
    </row>
    <row r="1132" spans="1:4" ht="25.5">
      <c r="A1132" s="269" t="s">
        <v>9510</v>
      </c>
      <c r="B1132" s="269" t="s">
        <v>9511</v>
      </c>
      <c r="C1132" s="270" t="s">
        <v>22</v>
      </c>
      <c r="D1132" s="37">
        <v>216.72</v>
      </c>
    </row>
    <row r="1133" spans="1:4" ht="63.75">
      <c r="A1133" s="269" t="s">
        <v>9512</v>
      </c>
      <c r="B1133" s="269" t="s">
        <v>14445</v>
      </c>
      <c r="C1133" s="270" t="s">
        <v>22</v>
      </c>
      <c r="D1133" s="37">
        <v>252.5</v>
      </c>
    </row>
    <row r="1134" spans="1:4" ht="25.5">
      <c r="A1134" s="269" t="s">
        <v>14446</v>
      </c>
      <c r="B1134" s="269" t="s">
        <v>14447</v>
      </c>
      <c r="C1134" s="270" t="s">
        <v>22</v>
      </c>
      <c r="D1134" s="37">
        <v>93.35</v>
      </c>
    </row>
    <row r="1135" spans="1:4">
      <c r="A1135" s="269" t="s">
        <v>9513</v>
      </c>
      <c r="B1135" s="269" t="s">
        <v>9514</v>
      </c>
      <c r="C1135" s="270" t="s">
        <v>72</v>
      </c>
      <c r="D1135" s="37">
        <v>133.63999999999999</v>
      </c>
    </row>
    <row r="1136" spans="1:4" ht="25.5">
      <c r="A1136" s="269" t="s">
        <v>9515</v>
      </c>
      <c r="B1136" s="269" t="s">
        <v>9516</v>
      </c>
      <c r="C1136" s="270" t="s">
        <v>22</v>
      </c>
      <c r="D1136" s="37">
        <v>153.15</v>
      </c>
    </row>
    <row r="1137" spans="1:4" ht="51">
      <c r="A1137" s="269" t="s">
        <v>9517</v>
      </c>
      <c r="B1137" s="269" t="s">
        <v>13928</v>
      </c>
      <c r="C1137" s="270" t="s">
        <v>22</v>
      </c>
      <c r="D1137" s="37">
        <v>154.38</v>
      </c>
    </row>
    <row r="1138" spans="1:4" ht="25.5">
      <c r="A1138" s="269" t="s">
        <v>9518</v>
      </c>
      <c r="B1138" s="269" t="s">
        <v>9519</v>
      </c>
      <c r="C1138" s="270" t="s">
        <v>22</v>
      </c>
      <c r="D1138" s="37">
        <v>97.27</v>
      </c>
    </row>
    <row r="1139" spans="1:4" ht="25.5">
      <c r="A1139" s="269" t="s">
        <v>9520</v>
      </c>
      <c r="B1139" s="269" t="s">
        <v>9521</v>
      </c>
      <c r="C1139" s="270" t="s">
        <v>22</v>
      </c>
      <c r="D1139" s="37">
        <v>239.33</v>
      </c>
    </row>
    <row r="1140" spans="1:4" ht="25.5">
      <c r="A1140" s="269" t="s">
        <v>9522</v>
      </c>
      <c r="B1140" s="269" t="s">
        <v>9523</v>
      </c>
      <c r="C1140" s="270" t="s">
        <v>4</v>
      </c>
      <c r="D1140" s="37">
        <v>18.45</v>
      </c>
    </row>
    <row r="1141" spans="1:4" ht="25.5">
      <c r="A1141" s="269" t="s">
        <v>9524</v>
      </c>
      <c r="B1141" s="269" t="s">
        <v>9525</v>
      </c>
      <c r="C1141" s="270" t="s">
        <v>4</v>
      </c>
      <c r="D1141" s="37">
        <v>18.46</v>
      </c>
    </row>
    <row r="1142" spans="1:4">
      <c r="A1142" s="269" t="s">
        <v>9526</v>
      </c>
      <c r="B1142" s="269" t="s">
        <v>9527</v>
      </c>
      <c r="C1142" s="270" t="s">
        <v>4</v>
      </c>
      <c r="D1142" s="37">
        <v>25.93</v>
      </c>
    </row>
    <row r="1143" spans="1:4" ht="25.5">
      <c r="A1143" s="269" t="s">
        <v>9528</v>
      </c>
      <c r="B1143" s="269" t="s">
        <v>9529</v>
      </c>
      <c r="C1143" s="270" t="s">
        <v>47</v>
      </c>
      <c r="D1143" s="37">
        <v>0.68</v>
      </c>
    </row>
    <row r="1144" spans="1:4" ht="25.5">
      <c r="A1144" s="269" t="s">
        <v>9530</v>
      </c>
      <c r="B1144" s="269" t="s">
        <v>9531</v>
      </c>
      <c r="C1144" s="270" t="s">
        <v>47</v>
      </c>
      <c r="D1144" s="37">
        <v>0.91</v>
      </c>
    </row>
    <row r="1145" spans="1:4" ht="25.5">
      <c r="A1145" s="269" t="s">
        <v>9532</v>
      </c>
      <c r="B1145" s="269" t="s">
        <v>9533</v>
      </c>
      <c r="C1145" s="270" t="s">
        <v>47</v>
      </c>
      <c r="D1145" s="37">
        <v>1.2</v>
      </c>
    </row>
    <row r="1146" spans="1:4" ht="25.5">
      <c r="A1146" s="269" t="s">
        <v>9534</v>
      </c>
      <c r="B1146" s="269" t="s">
        <v>9535</v>
      </c>
      <c r="C1146" s="270" t="s">
        <v>47</v>
      </c>
      <c r="D1146" s="37">
        <v>1.24</v>
      </c>
    </row>
    <row r="1147" spans="1:4" ht="25.5">
      <c r="A1147" s="269" t="s">
        <v>9536</v>
      </c>
      <c r="B1147" s="269" t="s">
        <v>9537</v>
      </c>
      <c r="C1147" s="270" t="s">
        <v>47</v>
      </c>
      <c r="D1147" s="37">
        <v>3.76</v>
      </c>
    </row>
    <row r="1148" spans="1:4" ht="25.5">
      <c r="A1148" s="269" t="s">
        <v>9538</v>
      </c>
      <c r="B1148" s="269" t="s">
        <v>9539</v>
      </c>
      <c r="C1148" s="270" t="s">
        <v>47</v>
      </c>
      <c r="D1148" s="37">
        <v>3.91</v>
      </c>
    </row>
    <row r="1149" spans="1:4" ht="38.25">
      <c r="A1149" s="269" t="s">
        <v>9540</v>
      </c>
      <c r="B1149" s="269" t="s">
        <v>9541</v>
      </c>
      <c r="C1149" s="270" t="s">
        <v>22</v>
      </c>
      <c r="D1149" s="37">
        <v>548.63</v>
      </c>
    </row>
    <row r="1150" spans="1:4" ht="25.5">
      <c r="A1150" s="269" t="s">
        <v>9542</v>
      </c>
      <c r="B1150" s="269" t="s">
        <v>9543</v>
      </c>
      <c r="C1150" s="270" t="s">
        <v>22</v>
      </c>
      <c r="D1150" s="37">
        <v>240.21</v>
      </c>
    </row>
    <row r="1151" spans="1:4" ht="25.5">
      <c r="A1151" s="269" t="s">
        <v>9544</v>
      </c>
      <c r="B1151" s="269" t="s">
        <v>9545</v>
      </c>
      <c r="C1151" s="270" t="s">
        <v>47</v>
      </c>
      <c r="D1151" s="37">
        <v>18.04</v>
      </c>
    </row>
    <row r="1152" spans="1:4" ht="25.5">
      <c r="A1152" s="269" t="s">
        <v>9546</v>
      </c>
      <c r="B1152" s="269" t="s">
        <v>9547</v>
      </c>
      <c r="C1152" s="270" t="s">
        <v>47</v>
      </c>
      <c r="D1152" s="37">
        <v>7.5</v>
      </c>
    </row>
    <row r="1153" spans="1:4" ht="25.5">
      <c r="A1153" s="269" t="s">
        <v>9548</v>
      </c>
      <c r="B1153" s="269" t="s">
        <v>9549</v>
      </c>
      <c r="C1153" s="270" t="s">
        <v>47</v>
      </c>
      <c r="D1153" s="37">
        <v>220.09</v>
      </c>
    </row>
    <row r="1154" spans="1:4" ht="25.5">
      <c r="A1154" s="269" t="s">
        <v>9550</v>
      </c>
      <c r="B1154" s="269" t="s">
        <v>9551</v>
      </c>
      <c r="C1154" s="270" t="s">
        <v>47</v>
      </c>
      <c r="D1154" s="37">
        <v>27.55</v>
      </c>
    </row>
    <row r="1155" spans="1:4" ht="25.5">
      <c r="A1155" s="269" t="s">
        <v>9552</v>
      </c>
      <c r="B1155" s="269" t="s">
        <v>9553</v>
      </c>
      <c r="C1155" s="270" t="s">
        <v>47</v>
      </c>
      <c r="D1155" s="37">
        <v>102.77</v>
      </c>
    </row>
    <row r="1156" spans="1:4" ht="25.5">
      <c r="A1156" s="269" t="s">
        <v>9554</v>
      </c>
      <c r="B1156" s="269" t="s">
        <v>9555</v>
      </c>
      <c r="C1156" s="270" t="s">
        <v>47</v>
      </c>
      <c r="D1156" s="37">
        <v>66.19</v>
      </c>
    </row>
    <row r="1157" spans="1:4" ht="38.25">
      <c r="A1157" s="269" t="s">
        <v>9556</v>
      </c>
      <c r="B1157" s="269" t="s">
        <v>9557</v>
      </c>
      <c r="C1157" s="270" t="s">
        <v>47</v>
      </c>
      <c r="D1157" s="37">
        <v>63.21</v>
      </c>
    </row>
    <row r="1158" spans="1:4" ht="38.25">
      <c r="A1158" s="269" t="s">
        <v>14448</v>
      </c>
      <c r="B1158" s="269" t="s">
        <v>14449</v>
      </c>
      <c r="C1158" s="270" t="s">
        <v>47</v>
      </c>
      <c r="D1158" s="37">
        <v>38.56</v>
      </c>
    </row>
    <row r="1159" spans="1:4" ht="25.5">
      <c r="A1159" s="269" t="s">
        <v>9558</v>
      </c>
      <c r="B1159" s="269" t="s">
        <v>9559</v>
      </c>
      <c r="C1159" s="270" t="s">
        <v>47</v>
      </c>
      <c r="D1159" s="37">
        <v>17.77</v>
      </c>
    </row>
    <row r="1160" spans="1:4">
      <c r="A1160" s="269" t="s">
        <v>9560</v>
      </c>
      <c r="B1160" s="269" t="s">
        <v>9561</v>
      </c>
      <c r="C1160" s="270" t="s">
        <v>22</v>
      </c>
      <c r="D1160" s="37">
        <v>35.42</v>
      </c>
    </row>
    <row r="1161" spans="1:4" ht="25.5">
      <c r="A1161" s="269" t="s">
        <v>9562</v>
      </c>
      <c r="B1161" s="269" t="s">
        <v>9563</v>
      </c>
      <c r="C1161" s="270" t="s">
        <v>47</v>
      </c>
      <c r="D1161" s="37">
        <v>8.49</v>
      </c>
    </row>
    <row r="1162" spans="1:4" ht="25.5">
      <c r="A1162" s="269" t="s">
        <v>9564</v>
      </c>
      <c r="B1162" s="269" t="s">
        <v>9565</v>
      </c>
      <c r="C1162" s="270" t="s">
        <v>47</v>
      </c>
      <c r="D1162" s="37">
        <v>61.06</v>
      </c>
    </row>
    <row r="1163" spans="1:4" ht="38.25">
      <c r="A1163" s="269" t="s">
        <v>14450</v>
      </c>
      <c r="B1163" s="269" t="s">
        <v>14451</v>
      </c>
      <c r="C1163" s="270" t="s">
        <v>22</v>
      </c>
      <c r="D1163" s="37">
        <v>114.64</v>
      </c>
    </row>
    <row r="1164" spans="1:4" ht="25.5">
      <c r="A1164" s="269" t="s">
        <v>9566</v>
      </c>
      <c r="B1164" s="269" t="s">
        <v>9567</v>
      </c>
      <c r="C1164" s="270" t="s">
        <v>22</v>
      </c>
      <c r="D1164" s="37">
        <v>82.06</v>
      </c>
    </row>
    <row r="1165" spans="1:4" ht="25.5">
      <c r="A1165" s="269" t="s">
        <v>9568</v>
      </c>
      <c r="B1165" s="269" t="s">
        <v>9569</v>
      </c>
      <c r="C1165" s="270" t="s">
        <v>47</v>
      </c>
      <c r="D1165" s="37">
        <v>20.170000000000002</v>
      </c>
    </row>
    <row r="1166" spans="1:4" ht="25.5">
      <c r="A1166" s="269" t="s">
        <v>9570</v>
      </c>
      <c r="B1166" s="269" t="s">
        <v>9571</v>
      </c>
      <c r="C1166" s="270" t="s">
        <v>22</v>
      </c>
      <c r="D1166" s="37">
        <v>180.46</v>
      </c>
    </row>
    <row r="1167" spans="1:4" ht="25.5">
      <c r="A1167" s="269" t="s">
        <v>9572</v>
      </c>
      <c r="B1167" s="269" t="s">
        <v>9573</v>
      </c>
      <c r="C1167" s="270" t="s">
        <v>22</v>
      </c>
      <c r="D1167" s="37">
        <v>249.88</v>
      </c>
    </row>
    <row r="1168" spans="1:4" ht="25.5">
      <c r="A1168" s="269" t="s">
        <v>9574</v>
      </c>
      <c r="B1168" s="269" t="s">
        <v>9575</v>
      </c>
      <c r="C1168" s="270" t="s">
        <v>47</v>
      </c>
      <c r="D1168" s="37">
        <v>5.27</v>
      </c>
    </row>
    <row r="1169" spans="1:4" ht="25.5">
      <c r="A1169" s="269" t="s">
        <v>9576</v>
      </c>
      <c r="B1169" s="269" t="s">
        <v>9577</v>
      </c>
      <c r="C1169" s="270" t="s">
        <v>47</v>
      </c>
      <c r="D1169" s="37">
        <v>7.96</v>
      </c>
    </row>
    <row r="1170" spans="1:4" ht="25.5">
      <c r="A1170" s="269" t="s">
        <v>9578</v>
      </c>
      <c r="B1170" s="269" t="s">
        <v>9579</v>
      </c>
      <c r="C1170" s="270" t="s">
        <v>47</v>
      </c>
      <c r="D1170" s="37">
        <v>17.23</v>
      </c>
    </row>
    <row r="1171" spans="1:4" ht="25.5">
      <c r="A1171" s="269" t="s">
        <v>9580</v>
      </c>
      <c r="B1171" s="269" t="s">
        <v>9581</v>
      </c>
      <c r="C1171" s="270" t="s">
        <v>47</v>
      </c>
      <c r="D1171" s="37">
        <v>15.16</v>
      </c>
    </row>
    <row r="1172" spans="1:4" ht="25.5">
      <c r="A1172" s="269" t="s">
        <v>9582</v>
      </c>
      <c r="B1172" s="269" t="s">
        <v>9583</v>
      </c>
      <c r="C1172" s="270" t="s">
        <v>22</v>
      </c>
      <c r="D1172" s="37">
        <v>48.69</v>
      </c>
    </row>
    <row r="1173" spans="1:4" ht="25.5">
      <c r="A1173" s="269" t="s">
        <v>9584</v>
      </c>
      <c r="B1173" s="269" t="s">
        <v>9585</v>
      </c>
      <c r="C1173" s="270" t="s">
        <v>22</v>
      </c>
      <c r="D1173" s="37">
        <v>90.44</v>
      </c>
    </row>
    <row r="1174" spans="1:4" ht="25.5">
      <c r="A1174" s="269" t="s">
        <v>9586</v>
      </c>
      <c r="B1174" s="269" t="s">
        <v>9587</v>
      </c>
      <c r="C1174" s="270" t="s">
        <v>22</v>
      </c>
      <c r="D1174" s="37">
        <v>88.76</v>
      </c>
    </row>
    <row r="1175" spans="1:4" ht="25.5">
      <c r="A1175" s="269" t="s">
        <v>9588</v>
      </c>
      <c r="B1175" s="269" t="s">
        <v>9589</v>
      </c>
      <c r="C1175" s="270" t="s">
        <v>22</v>
      </c>
      <c r="D1175" s="37">
        <v>141.63</v>
      </c>
    </row>
    <row r="1176" spans="1:4" ht="25.5">
      <c r="A1176" s="269" t="s">
        <v>9590</v>
      </c>
      <c r="B1176" s="269" t="s">
        <v>9591</v>
      </c>
      <c r="C1176" s="270" t="s">
        <v>22</v>
      </c>
      <c r="D1176" s="37">
        <v>99.9</v>
      </c>
    </row>
    <row r="1177" spans="1:4" ht="25.5">
      <c r="A1177" s="269" t="s">
        <v>9592</v>
      </c>
      <c r="B1177" s="269" t="s">
        <v>9593</v>
      </c>
      <c r="C1177" s="270" t="s">
        <v>22</v>
      </c>
      <c r="D1177" s="37">
        <v>149.07</v>
      </c>
    </row>
    <row r="1178" spans="1:4" ht="25.5">
      <c r="A1178" s="269" t="s">
        <v>9594</v>
      </c>
      <c r="B1178" s="269" t="s">
        <v>9595</v>
      </c>
      <c r="C1178" s="270" t="s">
        <v>22</v>
      </c>
      <c r="D1178" s="37">
        <v>73.09</v>
      </c>
    </row>
    <row r="1179" spans="1:4">
      <c r="A1179" s="269" t="s">
        <v>9596</v>
      </c>
      <c r="B1179" s="269" t="s">
        <v>9597</v>
      </c>
      <c r="C1179" s="270" t="s">
        <v>22</v>
      </c>
      <c r="D1179" s="37">
        <v>40.06</v>
      </c>
    </row>
    <row r="1180" spans="1:4" ht="25.5">
      <c r="A1180" s="269" t="s">
        <v>9598</v>
      </c>
      <c r="B1180" s="269" t="s">
        <v>9599</v>
      </c>
      <c r="C1180" s="270" t="s">
        <v>22</v>
      </c>
      <c r="D1180" s="37">
        <v>48.49</v>
      </c>
    </row>
    <row r="1181" spans="1:4" ht="25.5">
      <c r="A1181" s="269" t="s">
        <v>9600</v>
      </c>
      <c r="B1181" s="269" t="s">
        <v>9601</v>
      </c>
      <c r="C1181" s="270" t="s">
        <v>22</v>
      </c>
      <c r="D1181" s="37">
        <v>52.57</v>
      </c>
    </row>
    <row r="1182" spans="1:4" ht="25.5">
      <c r="A1182" s="269" t="s">
        <v>9602</v>
      </c>
      <c r="B1182" s="269" t="s">
        <v>9603</v>
      </c>
      <c r="C1182" s="270" t="s">
        <v>22</v>
      </c>
      <c r="D1182" s="37">
        <v>75.37</v>
      </c>
    </row>
    <row r="1183" spans="1:4" ht="25.5">
      <c r="A1183" s="269" t="s">
        <v>9604</v>
      </c>
      <c r="B1183" s="269" t="s">
        <v>9605</v>
      </c>
      <c r="C1183" s="270" t="s">
        <v>22</v>
      </c>
      <c r="D1183" s="37">
        <v>114.16</v>
      </c>
    </row>
    <row r="1184" spans="1:4" ht="25.5">
      <c r="A1184" s="269" t="s">
        <v>9606</v>
      </c>
      <c r="B1184" s="269" t="s">
        <v>9607</v>
      </c>
      <c r="C1184" s="270" t="s">
        <v>22</v>
      </c>
      <c r="D1184" s="37">
        <v>88.19</v>
      </c>
    </row>
    <row r="1185" spans="1:4" ht="63.75">
      <c r="A1185" s="269" t="s">
        <v>14452</v>
      </c>
      <c r="B1185" s="269" t="s">
        <v>14453</v>
      </c>
      <c r="C1185" s="270" t="s">
        <v>22</v>
      </c>
      <c r="D1185" s="37">
        <v>153.97</v>
      </c>
    </row>
    <row r="1186" spans="1:4" ht="25.5">
      <c r="A1186" s="269" t="s">
        <v>9608</v>
      </c>
      <c r="B1186" s="269" t="s">
        <v>9609</v>
      </c>
      <c r="C1186" s="270" t="s">
        <v>22</v>
      </c>
      <c r="D1186" s="37">
        <v>118.01</v>
      </c>
    </row>
    <row r="1187" spans="1:4">
      <c r="A1187" s="269" t="s">
        <v>9610</v>
      </c>
      <c r="B1187" s="269" t="s">
        <v>9611</v>
      </c>
      <c r="C1187" s="270" t="s">
        <v>47</v>
      </c>
      <c r="D1187" s="37">
        <v>4.63</v>
      </c>
    </row>
    <row r="1188" spans="1:4" ht="25.5">
      <c r="A1188" s="269" t="s">
        <v>9612</v>
      </c>
      <c r="B1188" s="269" t="s">
        <v>9613</v>
      </c>
      <c r="C1188" s="270" t="s">
        <v>22</v>
      </c>
      <c r="D1188" s="37">
        <v>145.4</v>
      </c>
    </row>
    <row r="1189" spans="1:4" ht="25.5">
      <c r="A1189" s="269" t="s">
        <v>9614</v>
      </c>
      <c r="B1189" s="269" t="s">
        <v>9615</v>
      </c>
      <c r="C1189" s="270" t="s">
        <v>4</v>
      </c>
      <c r="D1189" s="37">
        <v>6169.23</v>
      </c>
    </row>
    <row r="1190" spans="1:4" ht="25.5">
      <c r="A1190" s="269" t="s">
        <v>9616</v>
      </c>
      <c r="B1190" s="269" t="s">
        <v>9617</v>
      </c>
      <c r="C1190" s="270" t="s">
        <v>4</v>
      </c>
      <c r="D1190" s="37">
        <v>9538.92</v>
      </c>
    </row>
    <row r="1191" spans="1:4" ht="25.5">
      <c r="A1191" s="269" t="s">
        <v>9618</v>
      </c>
      <c r="B1191" s="269" t="s">
        <v>9619</v>
      </c>
      <c r="C1191" s="270" t="s">
        <v>22</v>
      </c>
      <c r="D1191" s="37">
        <v>0.37</v>
      </c>
    </row>
    <row r="1192" spans="1:4" ht="25.5">
      <c r="A1192" s="269" t="s">
        <v>9620</v>
      </c>
      <c r="B1192" s="269" t="s">
        <v>9621</v>
      </c>
      <c r="C1192" s="270" t="s">
        <v>22</v>
      </c>
      <c r="D1192" s="37">
        <v>59.5</v>
      </c>
    </row>
    <row r="1193" spans="1:4">
      <c r="A1193" s="269" t="s">
        <v>9622</v>
      </c>
      <c r="B1193" s="269" t="s">
        <v>9623</v>
      </c>
      <c r="C1193" s="270" t="s">
        <v>22</v>
      </c>
      <c r="D1193" s="37">
        <v>4.3600000000000003</v>
      </c>
    </row>
    <row r="1194" spans="1:4">
      <c r="A1194" s="269" t="s">
        <v>9624</v>
      </c>
      <c r="B1194" s="269" t="s">
        <v>9625</v>
      </c>
      <c r="C1194" s="270" t="s">
        <v>4</v>
      </c>
      <c r="D1194" s="37">
        <v>1.28</v>
      </c>
    </row>
    <row r="1195" spans="1:4">
      <c r="A1195" s="269" t="s">
        <v>9626</v>
      </c>
      <c r="B1195" s="269" t="s">
        <v>9627</v>
      </c>
      <c r="C1195" s="270" t="s">
        <v>72</v>
      </c>
      <c r="D1195" s="37">
        <v>129.82</v>
      </c>
    </row>
    <row r="1196" spans="1:4">
      <c r="A1196" s="269" t="s">
        <v>9628</v>
      </c>
      <c r="B1196" s="269" t="s">
        <v>2993</v>
      </c>
      <c r="C1196" s="270" t="s">
        <v>72</v>
      </c>
      <c r="D1196" s="37">
        <v>96.01</v>
      </c>
    </row>
    <row r="1197" spans="1:4">
      <c r="A1197" s="269" t="s">
        <v>9629</v>
      </c>
      <c r="B1197" s="269" t="s">
        <v>9630</v>
      </c>
      <c r="C1197" s="270" t="s">
        <v>22</v>
      </c>
      <c r="D1197" s="37">
        <v>4.26</v>
      </c>
    </row>
    <row r="1198" spans="1:4">
      <c r="A1198" s="269" t="s">
        <v>9631</v>
      </c>
      <c r="B1198" s="269" t="s">
        <v>9632</v>
      </c>
      <c r="C1198" s="270" t="s">
        <v>4</v>
      </c>
      <c r="D1198" s="37">
        <v>10.76</v>
      </c>
    </row>
    <row r="1199" spans="1:4">
      <c r="A1199" s="269" t="s">
        <v>9633</v>
      </c>
      <c r="B1199" s="269" t="s">
        <v>9634</v>
      </c>
      <c r="C1199" s="270" t="s">
        <v>4</v>
      </c>
      <c r="D1199" s="37">
        <v>43.82</v>
      </c>
    </row>
    <row r="1200" spans="1:4">
      <c r="A1200" s="269" t="s">
        <v>9635</v>
      </c>
      <c r="B1200" s="269" t="s">
        <v>9636</v>
      </c>
      <c r="C1200" s="270" t="s">
        <v>22</v>
      </c>
      <c r="D1200" s="37">
        <v>6.78</v>
      </c>
    </row>
    <row r="1201" spans="1:4">
      <c r="A1201" s="269" t="s">
        <v>9637</v>
      </c>
      <c r="B1201" s="269" t="s">
        <v>9638</v>
      </c>
      <c r="C1201" s="270" t="s">
        <v>4</v>
      </c>
      <c r="D1201" s="37">
        <v>53.7</v>
      </c>
    </row>
    <row r="1202" spans="1:4">
      <c r="A1202" s="269" t="s">
        <v>9639</v>
      </c>
      <c r="B1202" s="269" t="s">
        <v>9640</v>
      </c>
      <c r="C1202" s="270" t="s">
        <v>4</v>
      </c>
      <c r="D1202" s="37">
        <v>16.829999999999998</v>
      </c>
    </row>
    <row r="1203" spans="1:4">
      <c r="A1203" s="269" t="s">
        <v>9641</v>
      </c>
      <c r="B1203" s="269" t="s">
        <v>13929</v>
      </c>
      <c r="C1203" s="270" t="s">
        <v>4</v>
      </c>
      <c r="D1203" s="37">
        <v>153.33000000000001</v>
      </c>
    </row>
    <row r="1204" spans="1:4">
      <c r="A1204" s="269" t="s">
        <v>9642</v>
      </c>
      <c r="B1204" s="269" t="s">
        <v>9643</v>
      </c>
      <c r="C1204" s="270" t="s">
        <v>4</v>
      </c>
      <c r="D1204" s="37">
        <v>51.86</v>
      </c>
    </row>
    <row r="1205" spans="1:4">
      <c r="A1205" s="269" t="s">
        <v>9644</v>
      </c>
      <c r="B1205" s="269" t="s">
        <v>9645</v>
      </c>
      <c r="C1205" s="270" t="s">
        <v>4</v>
      </c>
      <c r="D1205" s="37">
        <v>2.59</v>
      </c>
    </row>
    <row r="1206" spans="1:4">
      <c r="A1206" s="269" t="s">
        <v>9646</v>
      </c>
      <c r="B1206" s="269" t="s">
        <v>9647</v>
      </c>
      <c r="C1206" s="270" t="s">
        <v>4</v>
      </c>
      <c r="D1206" s="37">
        <v>11.68</v>
      </c>
    </row>
    <row r="1207" spans="1:4">
      <c r="A1207" s="269" t="s">
        <v>9648</v>
      </c>
      <c r="B1207" s="269" t="s">
        <v>9649</v>
      </c>
      <c r="C1207" s="270" t="s">
        <v>4</v>
      </c>
      <c r="D1207" s="37">
        <v>16.86</v>
      </c>
    </row>
    <row r="1208" spans="1:4">
      <c r="A1208" s="269" t="s">
        <v>9650</v>
      </c>
      <c r="B1208" s="269" t="s">
        <v>9651</v>
      </c>
      <c r="C1208" s="270" t="s">
        <v>4</v>
      </c>
      <c r="D1208" s="37">
        <v>1.32</v>
      </c>
    </row>
    <row r="1209" spans="1:4">
      <c r="A1209" s="269" t="s">
        <v>9652</v>
      </c>
      <c r="B1209" s="269" t="s">
        <v>9653</v>
      </c>
      <c r="C1209" s="270" t="s">
        <v>4</v>
      </c>
      <c r="D1209" s="37">
        <v>132.5</v>
      </c>
    </row>
    <row r="1210" spans="1:4">
      <c r="A1210" s="269" t="s">
        <v>9654</v>
      </c>
      <c r="B1210" s="269" t="s">
        <v>9655</v>
      </c>
      <c r="C1210" s="270" t="s">
        <v>4</v>
      </c>
      <c r="D1210" s="37">
        <v>158.08000000000001</v>
      </c>
    </row>
    <row r="1211" spans="1:4">
      <c r="A1211" s="269" t="s">
        <v>9656</v>
      </c>
      <c r="B1211" s="269" t="s">
        <v>9657</v>
      </c>
      <c r="C1211" s="270" t="s">
        <v>4</v>
      </c>
      <c r="D1211" s="37">
        <v>145</v>
      </c>
    </row>
    <row r="1212" spans="1:4">
      <c r="A1212" s="269" t="s">
        <v>9658</v>
      </c>
      <c r="B1212" s="269" t="s">
        <v>9659</v>
      </c>
      <c r="C1212" s="270" t="s">
        <v>197</v>
      </c>
      <c r="D1212" s="37">
        <v>2883.78</v>
      </c>
    </row>
    <row r="1213" spans="1:4">
      <c r="A1213" s="269" t="s">
        <v>9660</v>
      </c>
      <c r="B1213" s="269" t="s">
        <v>9661</v>
      </c>
      <c r="C1213" s="270" t="s">
        <v>197</v>
      </c>
      <c r="D1213" s="37">
        <v>1211.5899999999999</v>
      </c>
    </row>
    <row r="1214" spans="1:4">
      <c r="A1214" s="269" t="s">
        <v>9662</v>
      </c>
      <c r="B1214" s="269" t="s">
        <v>9663</v>
      </c>
      <c r="C1214" s="270" t="s">
        <v>197</v>
      </c>
      <c r="D1214" s="37">
        <v>690.85</v>
      </c>
    </row>
    <row r="1215" spans="1:4" ht="25.5">
      <c r="A1215" s="269" t="s">
        <v>9664</v>
      </c>
      <c r="B1215" s="269" t="s">
        <v>9665</v>
      </c>
      <c r="C1215" s="270" t="s">
        <v>197</v>
      </c>
      <c r="D1215" s="37">
        <v>1035.24</v>
      </c>
    </row>
    <row r="1216" spans="1:4" ht="25.5">
      <c r="A1216" s="269" t="s">
        <v>9666</v>
      </c>
      <c r="B1216" s="269" t="s">
        <v>9667</v>
      </c>
      <c r="C1216" s="270" t="s">
        <v>4</v>
      </c>
      <c r="D1216" s="37">
        <v>657.45</v>
      </c>
    </row>
    <row r="1217" spans="1:4" ht="25.5">
      <c r="A1217" s="269" t="s">
        <v>9668</v>
      </c>
      <c r="B1217" s="269" t="s">
        <v>9669</v>
      </c>
      <c r="C1217" s="270" t="s">
        <v>4</v>
      </c>
      <c r="D1217" s="37">
        <v>389.07</v>
      </c>
    </row>
    <row r="1218" spans="1:4">
      <c r="A1218" s="269" t="s">
        <v>9670</v>
      </c>
      <c r="B1218" s="269" t="s">
        <v>9671</v>
      </c>
      <c r="C1218" s="270" t="s">
        <v>4</v>
      </c>
      <c r="D1218" s="37">
        <v>117.99</v>
      </c>
    </row>
    <row r="1219" spans="1:4" ht="25.5">
      <c r="A1219" s="269" t="s">
        <v>9672</v>
      </c>
      <c r="B1219" s="269" t="s">
        <v>14454</v>
      </c>
      <c r="C1219" s="270" t="s">
        <v>4</v>
      </c>
      <c r="D1219" s="37">
        <v>85.82</v>
      </c>
    </row>
    <row r="1220" spans="1:4" ht="25.5">
      <c r="A1220" s="269" t="s">
        <v>14455</v>
      </c>
      <c r="B1220" s="269" t="s">
        <v>14456</v>
      </c>
      <c r="C1220" s="270" t="s">
        <v>22</v>
      </c>
      <c r="D1220" s="37">
        <v>2227.11</v>
      </c>
    </row>
    <row r="1221" spans="1:4" ht="38.25">
      <c r="A1221" s="269" t="s">
        <v>9673</v>
      </c>
      <c r="B1221" s="269" t="s">
        <v>14457</v>
      </c>
      <c r="C1221" s="270" t="s">
        <v>4</v>
      </c>
      <c r="D1221" s="37">
        <v>12.92</v>
      </c>
    </row>
    <row r="1222" spans="1:4" ht="38.25">
      <c r="A1222" s="269" t="s">
        <v>9674</v>
      </c>
      <c r="B1222" s="269" t="s">
        <v>14458</v>
      </c>
      <c r="C1222" s="270" t="s">
        <v>4</v>
      </c>
      <c r="D1222" s="37">
        <v>7.94</v>
      </c>
    </row>
    <row r="1223" spans="1:4" ht="38.25">
      <c r="A1223" s="269" t="s">
        <v>9675</v>
      </c>
      <c r="B1223" s="269" t="s">
        <v>9676</v>
      </c>
      <c r="C1223" s="270" t="s">
        <v>4</v>
      </c>
      <c r="D1223" s="37">
        <v>13.01</v>
      </c>
    </row>
    <row r="1224" spans="1:4" ht="25.5">
      <c r="A1224" s="269" t="s">
        <v>9677</v>
      </c>
      <c r="B1224" s="269" t="s">
        <v>9678</v>
      </c>
      <c r="C1224" s="270" t="s">
        <v>4</v>
      </c>
      <c r="D1224" s="37">
        <v>9.5</v>
      </c>
    </row>
    <row r="1225" spans="1:4" ht="25.5">
      <c r="A1225" s="269" t="s">
        <v>9679</v>
      </c>
      <c r="B1225" s="269" t="s">
        <v>9680</v>
      </c>
      <c r="C1225" s="270" t="s">
        <v>4</v>
      </c>
      <c r="D1225" s="37">
        <v>12.64</v>
      </c>
    </row>
    <row r="1226" spans="1:4" ht="25.5">
      <c r="A1226" s="269" t="s">
        <v>9681</v>
      </c>
      <c r="B1226" s="269" t="s">
        <v>9682</v>
      </c>
      <c r="C1226" s="270" t="s">
        <v>4</v>
      </c>
      <c r="D1226" s="37">
        <v>11.97</v>
      </c>
    </row>
    <row r="1227" spans="1:4" ht="25.5">
      <c r="A1227" s="269" t="s">
        <v>9683</v>
      </c>
      <c r="B1227" s="269" t="s">
        <v>9684</v>
      </c>
      <c r="C1227" s="270" t="s">
        <v>22</v>
      </c>
      <c r="D1227" s="37">
        <v>273.19</v>
      </c>
    </row>
    <row r="1228" spans="1:4" ht="38.25">
      <c r="A1228" s="269" t="s">
        <v>9685</v>
      </c>
      <c r="B1228" s="269" t="s">
        <v>9686</v>
      </c>
      <c r="C1228" s="270" t="s">
        <v>4</v>
      </c>
      <c r="D1228" s="37">
        <v>20.059999999999999</v>
      </c>
    </row>
    <row r="1229" spans="1:4" ht="25.5">
      <c r="A1229" s="269" t="s">
        <v>9687</v>
      </c>
      <c r="B1229" s="269" t="s">
        <v>9688</v>
      </c>
      <c r="C1229" s="270" t="s">
        <v>4</v>
      </c>
      <c r="D1229" s="37">
        <v>377.97</v>
      </c>
    </row>
    <row r="1230" spans="1:4">
      <c r="A1230" s="269" t="s">
        <v>14459</v>
      </c>
      <c r="B1230" s="269" t="s">
        <v>14460</v>
      </c>
      <c r="C1230" s="270" t="s">
        <v>22</v>
      </c>
      <c r="D1230" s="37">
        <v>373.26</v>
      </c>
    </row>
    <row r="1231" spans="1:4" ht="25.5">
      <c r="A1231" s="269" t="s">
        <v>9689</v>
      </c>
      <c r="B1231" s="269" t="s">
        <v>9690</v>
      </c>
      <c r="C1231" s="270" t="s">
        <v>22</v>
      </c>
      <c r="D1231" s="37">
        <v>739.27</v>
      </c>
    </row>
    <row r="1232" spans="1:4">
      <c r="A1232" s="269" t="s">
        <v>9691</v>
      </c>
      <c r="B1232" s="269" t="s">
        <v>2685</v>
      </c>
      <c r="C1232" s="270" t="s">
        <v>4</v>
      </c>
      <c r="D1232" s="37">
        <v>21.15</v>
      </c>
    </row>
    <row r="1233" spans="1:4">
      <c r="A1233" s="269" t="s">
        <v>9692</v>
      </c>
      <c r="B1233" s="269" t="s">
        <v>9693</v>
      </c>
      <c r="C1233" s="270" t="s">
        <v>22</v>
      </c>
      <c r="D1233" s="37">
        <v>87.42</v>
      </c>
    </row>
    <row r="1234" spans="1:4">
      <c r="A1234" s="269" t="s">
        <v>9694</v>
      </c>
      <c r="B1234" s="269" t="s">
        <v>9695</v>
      </c>
      <c r="C1234" s="270" t="s">
        <v>47</v>
      </c>
      <c r="D1234" s="37">
        <v>189.56</v>
      </c>
    </row>
    <row r="1235" spans="1:4" ht="25.5">
      <c r="A1235" s="269" t="s">
        <v>9696</v>
      </c>
      <c r="B1235" s="269" t="s">
        <v>9697</v>
      </c>
      <c r="C1235" s="270" t="s">
        <v>4</v>
      </c>
      <c r="D1235" s="37">
        <v>13.53</v>
      </c>
    </row>
    <row r="1236" spans="1:4" ht="38.25">
      <c r="A1236" s="269" t="s">
        <v>14461</v>
      </c>
      <c r="B1236" s="269" t="s">
        <v>14462</v>
      </c>
      <c r="C1236" s="270" t="s">
        <v>4</v>
      </c>
      <c r="D1236" s="37">
        <v>164.13</v>
      </c>
    </row>
    <row r="1237" spans="1:4">
      <c r="A1237" s="269" t="s">
        <v>9698</v>
      </c>
      <c r="B1237" s="269" t="s">
        <v>9699</v>
      </c>
      <c r="C1237" s="270" t="s">
        <v>4</v>
      </c>
      <c r="D1237" s="37">
        <v>410.09</v>
      </c>
    </row>
    <row r="1238" spans="1:4">
      <c r="A1238" s="269" t="s">
        <v>9700</v>
      </c>
      <c r="B1238" s="269" t="s">
        <v>9701</v>
      </c>
      <c r="C1238" s="270" t="s">
        <v>4</v>
      </c>
      <c r="D1238" s="37">
        <v>83.85</v>
      </c>
    </row>
    <row r="1239" spans="1:4">
      <c r="A1239" s="269" t="s">
        <v>9702</v>
      </c>
      <c r="B1239" s="269" t="s">
        <v>9703</v>
      </c>
      <c r="C1239" s="270" t="s">
        <v>4</v>
      </c>
      <c r="D1239" s="37">
        <v>89.36</v>
      </c>
    </row>
    <row r="1240" spans="1:4">
      <c r="A1240" s="269" t="s">
        <v>9704</v>
      </c>
      <c r="B1240" s="269" t="s">
        <v>9705</v>
      </c>
      <c r="C1240" s="270" t="s">
        <v>4</v>
      </c>
      <c r="D1240" s="37">
        <v>5.44</v>
      </c>
    </row>
    <row r="1241" spans="1:4">
      <c r="A1241" s="269" t="s">
        <v>9706</v>
      </c>
      <c r="B1241" s="269" t="s">
        <v>9707</v>
      </c>
      <c r="C1241" s="270" t="s">
        <v>4</v>
      </c>
      <c r="D1241" s="37">
        <v>935.67</v>
      </c>
    </row>
    <row r="1242" spans="1:4">
      <c r="A1242" s="269" t="s">
        <v>9708</v>
      </c>
      <c r="B1242" s="269" t="s">
        <v>9709</v>
      </c>
      <c r="C1242" s="270" t="s">
        <v>4</v>
      </c>
      <c r="D1242" s="37">
        <v>45.81</v>
      </c>
    </row>
    <row r="1243" spans="1:4">
      <c r="A1243" s="269" t="s">
        <v>9710</v>
      </c>
      <c r="B1243" s="269" t="s">
        <v>6670</v>
      </c>
      <c r="C1243" s="270" t="s">
        <v>22</v>
      </c>
      <c r="D1243" s="37">
        <v>5961.1</v>
      </c>
    </row>
    <row r="1244" spans="1:4">
      <c r="A1244" s="269" t="s">
        <v>9711</v>
      </c>
      <c r="B1244" s="269" t="s">
        <v>6672</v>
      </c>
      <c r="C1244" s="270" t="s">
        <v>22</v>
      </c>
      <c r="D1244" s="37">
        <v>6097.4</v>
      </c>
    </row>
    <row r="1245" spans="1:4">
      <c r="A1245" s="269" t="s">
        <v>9712</v>
      </c>
      <c r="B1245" s="269" t="s">
        <v>6674</v>
      </c>
      <c r="C1245" s="270" t="s">
        <v>22</v>
      </c>
      <c r="D1245" s="37">
        <v>3174.01</v>
      </c>
    </row>
    <row r="1246" spans="1:4" ht="38.25">
      <c r="A1246" s="269" t="s">
        <v>9713</v>
      </c>
      <c r="B1246" s="269" t="s">
        <v>9714</v>
      </c>
      <c r="C1246" s="270" t="s">
        <v>4</v>
      </c>
      <c r="D1246" s="37">
        <v>281.52</v>
      </c>
    </row>
    <row r="1247" spans="1:4">
      <c r="A1247" s="269" t="s">
        <v>9715</v>
      </c>
      <c r="B1247" s="269" t="s">
        <v>9716</v>
      </c>
      <c r="C1247" s="270" t="s">
        <v>47</v>
      </c>
      <c r="D1247" s="37">
        <v>45.24</v>
      </c>
    </row>
    <row r="1248" spans="1:4">
      <c r="A1248" s="269" t="s">
        <v>9717</v>
      </c>
      <c r="B1248" s="269" t="s">
        <v>9718</v>
      </c>
      <c r="C1248" s="270" t="s">
        <v>47</v>
      </c>
      <c r="D1248" s="37">
        <v>2.02</v>
      </c>
    </row>
    <row r="1249" spans="1:4">
      <c r="A1249" s="269" t="s">
        <v>9719</v>
      </c>
      <c r="B1249" s="269" t="s">
        <v>9720</v>
      </c>
      <c r="C1249" s="270" t="s">
        <v>47</v>
      </c>
      <c r="D1249" s="37">
        <v>2.4700000000000002</v>
      </c>
    </row>
    <row r="1250" spans="1:4">
      <c r="A1250" s="269" t="s">
        <v>9721</v>
      </c>
      <c r="B1250" s="269" t="s">
        <v>9722</v>
      </c>
      <c r="C1250" s="270" t="s">
        <v>47</v>
      </c>
      <c r="D1250" s="37">
        <v>5.9</v>
      </c>
    </row>
    <row r="1251" spans="1:4">
      <c r="A1251" s="269" t="s">
        <v>9723</v>
      </c>
      <c r="B1251" s="269" t="s">
        <v>9724</v>
      </c>
      <c r="C1251" s="270" t="s">
        <v>47</v>
      </c>
      <c r="D1251" s="37">
        <v>8</v>
      </c>
    </row>
    <row r="1252" spans="1:4">
      <c r="A1252" s="269" t="s">
        <v>9725</v>
      </c>
      <c r="B1252" s="269" t="s">
        <v>9726</v>
      </c>
      <c r="C1252" s="270" t="s">
        <v>47</v>
      </c>
      <c r="D1252" s="37">
        <v>9.11</v>
      </c>
    </row>
    <row r="1253" spans="1:4">
      <c r="A1253" s="269" t="s">
        <v>9727</v>
      </c>
      <c r="B1253" s="269" t="s">
        <v>9728</v>
      </c>
      <c r="C1253" s="270" t="s">
        <v>47</v>
      </c>
      <c r="D1253" s="37">
        <v>16.239999999999998</v>
      </c>
    </row>
    <row r="1254" spans="1:4">
      <c r="A1254" s="269" t="s">
        <v>9729</v>
      </c>
      <c r="B1254" s="269" t="s">
        <v>9730</v>
      </c>
      <c r="C1254" s="270" t="s">
        <v>47</v>
      </c>
      <c r="D1254" s="37">
        <v>21.87</v>
      </c>
    </row>
    <row r="1255" spans="1:4">
      <c r="A1255" s="269" t="s">
        <v>9731</v>
      </c>
      <c r="B1255" s="269" t="s">
        <v>9732</v>
      </c>
      <c r="C1255" s="270" t="s">
        <v>47</v>
      </c>
      <c r="D1255" s="37">
        <v>28.57</v>
      </c>
    </row>
    <row r="1256" spans="1:4">
      <c r="A1256" s="269" t="s">
        <v>9733</v>
      </c>
      <c r="B1256" s="269" t="s">
        <v>9734</v>
      </c>
      <c r="C1256" s="270" t="s">
        <v>47</v>
      </c>
      <c r="D1256" s="37">
        <v>44.82</v>
      </c>
    </row>
    <row r="1257" spans="1:4">
      <c r="A1257" s="269" t="s">
        <v>9735</v>
      </c>
      <c r="B1257" s="269" t="s">
        <v>9736</v>
      </c>
      <c r="C1257" s="270" t="s">
        <v>47</v>
      </c>
      <c r="D1257" s="37">
        <v>170.4</v>
      </c>
    </row>
    <row r="1258" spans="1:4">
      <c r="A1258" s="269" t="s">
        <v>9737</v>
      </c>
      <c r="B1258" s="269" t="s">
        <v>9738</v>
      </c>
      <c r="C1258" s="270" t="s">
        <v>47</v>
      </c>
      <c r="D1258" s="37">
        <v>274.81</v>
      </c>
    </row>
    <row r="1259" spans="1:4">
      <c r="A1259" s="269" t="s">
        <v>9739</v>
      </c>
      <c r="B1259" s="269" t="s">
        <v>9740</v>
      </c>
      <c r="C1259" s="270" t="s">
        <v>47</v>
      </c>
      <c r="D1259" s="37">
        <v>370.14</v>
      </c>
    </row>
    <row r="1260" spans="1:4">
      <c r="A1260" s="269" t="s">
        <v>9741</v>
      </c>
      <c r="B1260" s="269" t="s">
        <v>9742</v>
      </c>
      <c r="C1260" s="270" t="s">
        <v>47</v>
      </c>
      <c r="D1260" s="37">
        <v>248.66</v>
      </c>
    </row>
    <row r="1261" spans="1:4">
      <c r="A1261" s="269" t="s">
        <v>9743</v>
      </c>
      <c r="B1261" s="269" t="s">
        <v>9744</v>
      </c>
      <c r="C1261" s="270" t="s">
        <v>47</v>
      </c>
      <c r="D1261" s="37">
        <v>3.48</v>
      </c>
    </row>
    <row r="1262" spans="1:4">
      <c r="A1262" s="269" t="s">
        <v>9745</v>
      </c>
      <c r="B1262" s="269" t="s">
        <v>9746</v>
      </c>
      <c r="C1262" s="270" t="s">
        <v>47</v>
      </c>
      <c r="D1262" s="37">
        <v>5.82</v>
      </c>
    </row>
    <row r="1263" spans="1:4">
      <c r="A1263" s="269" t="s">
        <v>9747</v>
      </c>
      <c r="B1263" s="269" t="s">
        <v>9748</v>
      </c>
      <c r="C1263" s="270" t="s">
        <v>47</v>
      </c>
      <c r="D1263" s="37">
        <v>8.3800000000000008</v>
      </c>
    </row>
    <row r="1264" spans="1:4">
      <c r="A1264" s="269" t="s">
        <v>9749</v>
      </c>
      <c r="B1264" s="269" t="s">
        <v>9750</v>
      </c>
      <c r="C1264" s="270" t="s">
        <v>47</v>
      </c>
      <c r="D1264" s="37">
        <v>8.9600000000000009</v>
      </c>
    </row>
    <row r="1265" spans="1:4">
      <c r="A1265" s="269" t="s">
        <v>9751</v>
      </c>
      <c r="B1265" s="269" t="s">
        <v>9752</v>
      </c>
      <c r="C1265" s="270" t="s">
        <v>47</v>
      </c>
      <c r="D1265" s="37">
        <v>22.94</v>
      </c>
    </row>
    <row r="1266" spans="1:4">
      <c r="A1266" s="269" t="s">
        <v>9753</v>
      </c>
      <c r="B1266" s="269" t="s">
        <v>9754</v>
      </c>
      <c r="C1266" s="270" t="s">
        <v>4</v>
      </c>
      <c r="D1266" s="37">
        <v>9.81</v>
      </c>
    </row>
    <row r="1267" spans="1:4">
      <c r="A1267" s="269" t="s">
        <v>9755</v>
      </c>
      <c r="B1267" s="269" t="s">
        <v>9756</v>
      </c>
      <c r="C1267" s="270" t="s">
        <v>47</v>
      </c>
      <c r="D1267" s="37">
        <v>7.13</v>
      </c>
    </row>
    <row r="1268" spans="1:4">
      <c r="A1268" s="269" t="s">
        <v>9757</v>
      </c>
      <c r="B1268" s="269" t="s">
        <v>9758</v>
      </c>
      <c r="C1268" s="270" t="s">
        <v>47</v>
      </c>
      <c r="D1268" s="37">
        <v>15.07</v>
      </c>
    </row>
    <row r="1269" spans="1:4">
      <c r="A1269" s="269" t="s">
        <v>9759</v>
      </c>
      <c r="B1269" s="269" t="s">
        <v>9760</v>
      </c>
      <c r="C1269" s="270" t="s">
        <v>47</v>
      </c>
      <c r="D1269" s="37">
        <v>9.5299999999999994</v>
      </c>
    </row>
    <row r="1270" spans="1:4">
      <c r="A1270" s="269" t="s">
        <v>9761</v>
      </c>
      <c r="B1270" s="269" t="s">
        <v>9762</v>
      </c>
      <c r="C1270" s="270" t="s">
        <v>47</v>
      </c>
      <c r="D1270" s="37">
        <v>11.72</v>
      </c>
    </row>
    <row r="1271" spans="1:4">
      <c r="A1271" s="269" t="s">
        <v>9763</v>
      </c>
      <c r="B1271" s="269" t="s">
        <v>9764</v>
      </c>
      <c r="C1271" s="270" t="s">
        <v>47</v>
      </c>
      <c r="D1271" s="37">
        <v>19.98</v>
      </c>
    </row>
    <row r="1272" spans="1:4">
      <c r="A1272" s="269" t="s">
        <v>9765</v>
      </c>
      <c r="B1272" s="269" t="s">
        <v>9766</v>
      </c>
      <c r="C1272" s="270" t="s">
        <v>47</v>
      </c>
      <c r="D1272" s="37">
        <v>43.72</v>
      </c>
    </row>
    <row r="1273" spans="1:4">
      <c r="A1273" s="269" t="s">
        <v>9767</v>
      </c>
      <c r="B1273" s="269" t="s">
        <v>9768</v>
      </c>
      <c r="C1273" s="270" t="s">
        <v>47</v>
      </c>
      <c r="D1273" s="37">
        <v>11.59</v>
      </c>
    </row>
    <row r="1274" spans="1:4">
      <c r="A1274" s="269" t="s">
        <v>9769</v>
      </c>
      <c r="B1274" s="269" t="s">
        <v>9770</v>
      </c>
      <c r="C1274" s="270" t="s">
        <v>47</v>
      </c>
      <c r="D1274" s="37">
        <v>24.19</v>
      </c>
    </row>
    <row r="1275" spans="1:4">
      <c r="A1275" s="269" t="s">
        <v>9771</v>
      </c>
      <c r="B1275" s="269" t="s">
        <v>9772</v>
      </c>
      <c r="C1275" s="270" t="s">
        <v>47</v>
      </c>
      <c r="D1275" s="37">
        <v>43.82</v>
      </c>
    </row>
    <row r="1276" spans="1:4">
      <c r="A1276" s="269" t="s">
        <v>9773</v>
      </c>
      <c r="B1276" s="269" t="s">
        <v>9774</v>
      </c>
      <c r="C1276" s="270" t="s">
        <v>47</v>
      </c>
      <c r="D1276" s="37">
        <v>14.81</v>
      </c>
    </row>
    <row r="1277" spans="1:4">
      <c r="A1277" s="269" t="s">
        <v>9775</v>
      </c>
      <c r="B1277" s="269" t="s">
        <v>9776</v>
      </c>
      <c r="C1277" s="270" t="s">
        <v>47</v>
      </c>
      <c r="D1277" s="37">
        <v>31.77</v>
      </c>
    </row>
    <row r="1278" spans="1:4">
      <c r="A1278" s="269" t="s">
        <v>9777</v>
      </c>
      <c r="B1278" s="269" t="s">
        <v>9778</v>
      </c>
      <c r="C1278" s="270" t="s">
        <v>47</v>
      </c>
      <c r="D1278" s="37">
        <v>51.38</v>
      </c>
    </row>
    <row r="1279" spans="1:4">
      <c r="A1279" s="269" t="s">
        <v>9779</v>
      </c>
      <c r="B1279" s="269" t="s">
        <v>9780</v>
      </c>
      <c r="C1279" s="270" t="s">
        <v>47</v>
      </c>
      <c r="D1279" s="37">
        <v>83.12</v>
      </c>
    </row>
    <row r="1280" spans="1:4">
      <c r="A1280" s="269" t="s">
        <v>9781</v>
      </c>
      <c r="B1280" s="269" t="s">
        <v>9782</v>
      </c>
      <c r="C1280" s="270" t="s">
        <v>47</v>
      </c>
      <c r="D1280" s="37">
        <v>135.32</v>
      </c>
    </row>
    <row r="1281" spans="1:4">
      <c r="A1281" s="269" t="s">
        <v>9783</v>
      </c>
      <c r="B1281" s="269" t="s">
        <v>9784</v>
      </c>
      <c r="C1281" s="270" t="s">
        <v>4</v>
      </c>
      <c r="D1281" s="37">
        <v>277.66000000000003</v>
      </c>
    </row>
    <row r="1282" spans="1:4">
      <c r="A1282" s="269" t="s">
        <v>9785</v>
      </c>
      <c r="B1282" s="269" t="s">
        <v>9786</v>
      </c>
      <c r="C1282" s="270" t="s">
        <v>4</v>
      </c>
      <c r="D1282" s="37">
        <v>6.52</v>
      </c>
    </row>
    <row r="1283" spans="1:4" ht="25.5">
      <c r="A1283" s="269" t="s">
        <v>9787</v>
      </c>
      <c r="B1283" s="269" t="s">
        <v>9788</v>
      </c>
      <c r="C1283" s="270" t="s">
        <v>4</v>
      </c>
      <c r="D1283" s="37">
        <v>14.49</v>
      </c>
    </row>
    <row r="1284" spans="1:4">
      <c r="A1284" s="269" t="s">
        <v>9789</v>
      </c>
      <c r="B1284" s="269" t="s">
        <v>9790</v>
      </c>
      <c r="C1284" s="270" t="s">
        <v>4</v>
      </c>
      <c r="D1284" s="37">
        <v>3.38</v>
      </c>
    </row>
    <row r="1285" spans="1:4">
      <c r="A1285" s="269" t="s">
        <v>9791</v>
      </c>
      <c r="B1285" s="269" t="s">
        <v>9792</v>
      </c>
      <c r="C1285" s="270" t="s">
        <v>4</v>
      </c>
      <c r="D1285" s="37">
        <v>17.93</v>
      </c>
    </row>
    <row r="1286" spans="1:4">
      <c r="A1286" s="269" t="s">
        <v>9793</v>
      </c>
      <c r="B1286" s="269" t="s">
        <v>9794</v>
      </c>
      <c r="C1286" s="270" t="s">
        <v>4</v>
      </c>
      <c r="D1286" s="37">
        <v>48.55</v>
      </c>
    </row>
    <row r="1287" spans="1:4">
      <c r="A1287" s="269" t="s">
        <v>9795</v>
      </c>
      <c r="B1287" s="269" t="s">
        <v>9796</v>
      </c>
      <c r="C1287" s="270" t="s">
        <v>4</v>
      </c>
      <c r="D1287" s="37">
        <v>5.36</v>
      </c>
    </row>
    <row r="1288" spans="1:4">
      <c r="A1288" s="269" t="s">
        <v>9797</v>
      </c>
      <c r="B1288" s="269" t="s">
        <v>9798</v>
      </c>
      <c r="C1288" s="270" t="s">
        <v>4</v>
      </c>
      <c r="D1288" s="37">
        <v>13.47</v>
      </c>
    </row>
    <row r="1289" spans="1:4">
      <c r="A1289" s="269" t="s">
        <v>9799</v>
      </c>
      <c r="B1289" s="269" t="s">
        <v>9800</v>
      </c>
      <c r="C1289" s="270" t="s">
        <v>4</v>
      </c>
      <c r="D1289" s="37">
        <v>42.66</v>
      </c>
    </row>
    <row r="1290" spans="1:4">
      <c r="A1290" s="269" t="s">
        <v>9801</v>
      </c>
      <c r="B1290" s="269" t="s">
        <v>9802</v>
      </c>
      <c r="C1290" s="270" t="s">
        <v>4</v>
      </c>
      <c r="D1290" s="37">
        <v>7.32</v>
      </c>
    </row>
    <row r="1291" spans="1:4">
      <c r="A1291" s="269" t="s">
        <v>9803</v>
      </c>
      <c r="B1291" s="269" t="s">
        <v>9804</v>
      </c>
      <c r="C1291" s="270" t="s">
        <v>683</v>
      </c>
      <c r="D1291" s="37">
        <v>26.47</v>
      </c>
    </row>
    <row r="1292" spans="1:4">
      <c r="A1292" s="269" t="s">
        <v>9805</v>
      </c>
      <c r="B1292" s="269" t="s">
        <v>9806</v>
      </c>
      <c r="C1292" s="270" t="s">
        <v>47</v>
      </c>
      <c r="D1292" s="37">
        <v>105.57</v>
      </c>
    </row>
    <row r="1293" spans="1:4" ht="25.5">
      <c r="A1293" s="269" t="s">
        <v>9807</v>
      </c>
      <c r="B1293" s="269" t="s">
        <v>9808</v>
      </c>
      <c r="C1293" s="270" t="s">
        <v>4</v>
      </c>
      <c r="D1293" s="37">
        <v>12.48</v>
      </c>
    </row>
    <row r="1294" spans="1:4">
      <c r="A1294" s="269" t="s">
        <v>9809</v>
      </c>
      <c r="B1294" s="269" t="s">
        <v>9810</v>
      </c>
      <c r="C1294" s="270" t="s">
        <v>47</v>
      </c>
      <c r="D1294" s="37">
        <v>46.04</v>
      </c>
    </row>
    <row r="1295" spans="1:4">
      <c r="A1295" s="269" t="s">
        <v>9811</v>
      </c>
      <c r="B1295" s="269" t="s">
        <v>9812</v>
      </c>
      <c r="C1295" s="270" t="s">
        <v>4</v>
      </c>
      <c r="D1295" s="37">
        <v>22.2</v>
      </c>
    </row>
    <row r="1296" spans="1:4" ht="25.5">
      <c r="A1296" s="269" t="s">
        <v>9813</v>
      </c>
      <c r="B1296" s="269" t="s">
        <v>9814</v>
      </c>
      <c r="C1296" s="270" t="s">
        <v>47</v>
      </c>
      <c r="D1296" s="37">
        <v>87.2</v>
      </c>
    </row>
    <row r="1297" spans="1:4" ht="25.5">
      <c r="A1297" s="269" t="s">
        <v>9815</v>
      </c>
      <c r="B1297" s="269" t="s">
        <v>9816</v>
      </c>
      <c r="C1297" s="270" t="s">
        <v>47</v>
      </c>
      <c r="D1297" s="37">
        <v>132.53</v>
      </c>
    </row>
    <row r="1298" spans="1:4" ht="25.5">
      <c r="A1298" s="269" t="s">
        <v>9817</v>
      </c>
      <c r="B1298" s="269" t="s">
        <v>9818</v>
      </c>
      <c r="C1298" s="270" t="s">
        <v>47</v>
      </c>
      <c r="D1298" s="37">
        <v>160.37</v>
      </c>
    </row>
    <row r="1299" spans="1:4">
      <c r="A1299" s="269" t="s">
        <v>9819</v>
      </c>
      <c r="B1299" s="269" t="s">
        <v>9820</v>
      </c>
      <c r="C1299" s="270" t="s">
        <v>47</v>
      </c>
      <c r="D1299" s="37">
        <v>10.01</v>
      </c>
    </row>
    <row r="1300" spans="1:4">
      <c r="A1300" s="269" t="s">
        <v>9821</v>
      </c>
      <c r="B1300" s="269" t="s">
        <v>9822</v>
      </c>
      <c r="C1300" s="270" t="s">
        <v>47</v>
      </c>
      <c r="D1300" s="37">
        <v>13.25</v>
      </c>
    </row>
    <row r="1301" spans="1:4">
      <c r="A1301" s="269" t="s">
        <v>9823</v>
      </c>
      <c r="B1301" s="269" t="s">
        <v>9824</v>
      </c>
      <c r="C1301" s="270" t="s">
        <v>47</v>
      </c>
      <c r="D1301" s="37">
        <v>9.26</v>
      </c>
    </row>
    <row r="1302" spans="1:4">
      <c r="A1302" s="269" t="s">
        <v>9825</v>
      </c>
      <c r="B1302" s="269" t="s">
        <v>9826</v>
      </c>
      <c r="C1302" s="270" t="s">
        <v>47</v>
      </c>
      <c r="D1302" s="37">
        <v>30.03</v>
      </c>
    </row>
    <row r="1303" spans="1:4">
      <c r="A1303" s="269" t="s">
        <v>9827</v>
      </c>
      <c r="B1303" s="269" t="s">
        <v>9828</v>
      </c>
      <c r="C1303" s="270" t="s">
        <v>47</v>
      </c>
      <c r="D1303" s="37">
        <v>53.67</v>
      </c>
    </row>
    <row r="1304" spans="1:4">
      <c r="A1304" s="269" t="s">
        <v>9829</v>
      </c>
      <c r="B1304" s="269" t="s">
        <v>9830</v>
      </c>
      <c r="C1304" s="270" t="s">
        <v>47</v>
      </c>
      <c r="D1304" s="37">
        <v>214.28</v>
      </c>
    </row>
    <row r="1305" spans="1:4">
      <c r="A1305" s="269" t="s">
        <v>9831</v>
      </c>
      <c r="B1305" s="269" t="s">
        <v>9832</v>
      </c>
      <c r="C1305" s="270" t="s">
        <v>47</v>
      </c>
      <c r="D1305" s="37">
        <v>80.930000000000007</v>
      </c>
    </row>
    <row r="1306" spans="1:4">
      <c r="A1306" s="269" t="s">
        <v>9833</v>
      </c>
      <c r="B1306" s="269" t="s">
        <v>9834</v>
      </c>
      <c r="C1306" s="270" t="s">
        <v>47</v>
      </c>
      <c r="D1306" s="37">
        <v>330.59</v>
      </c>
    </row>
    <row r="1307" spans="1:4">
      <c r="A1307" s="269" t="s">
        <v>9835</v>
      </c>
      <c r="B1307" s="269" t="s">
        <v>9836</v>
      </c>
      <c r="C1307" s="270" t="s">
        <v>47</v>
      </c>
      <c r="D1307" s="37">
        <v>31.43</v>
      </c>
    </row>
    <row r="1308" spans="1:4">
      <c r="A1308" s="269" t="s">
        <v>9837</v>
      </c>
      <c r="B1308" s="269" t="s">
        <v>9838</v>
      </c>
      <c r="C1308" s="270" t="s">
        <v>47</v>
      </c>
      <c r="D1308" s="37">
        <v>56.84</v>
      </c>
    </row>
    <row r="1309" spans="1:4">
      <c r="A1309" s="269" t="s">
        <v>9839</v>
      </c>
      <c r="B1309" s="269" t="s">
        <v>9840</v>
      </c>
      <c r="C1309" s="270" t="s">
        <v>47</v>
      </c>
      <c r="D1309" s="37">
        <v>114.93</v>
      </c>
    </row>
    <row r="1310" spans="1:4">
      <c r="A1310" s="269" t="s">
        <v>9841</v>
      </c>
      <c r="B1310" s="269" t="s">
        <v>9842</v>
      </c>
      <c r="C1310" s="270" t="s">
        <v>47</v>
      </c>
      <c r="D1310" s="37">
        <v>155.81</v>
      </c>
    </row>
    <row r="1311" spans="1:4">
      <c r="A1311" s="269" t="s">
        <v>9843</v>
      </c>
      <c r="B1311" s="269" t="s">
        <v>9844</v>
      </c>
      <c r="C1311" s="270" t="s">
        <v>47</v>
      </c>
      <c r="D1311" s="37">
        <v>40.29</v>
      </c>
    </row>
    <row r="1312" spans="1:4">
      <c r="A1312" s="269" t="s">
        <v>9845</v>
      </c>
      <c r="B1312" s="269" t="s">
        <v>9846</v>
      </c>
      <c r="C1312" s="270" t="s">
        <v>47</v>
      </c>
      <c r="D1312" s="37">
        <v>26.44</v>
      </c>
    </row>
    <row r="1313" spans="1:4">
      <c r="A1313" s="269" t="s">
        <v>9847</v>
      </c>
      <c r="B1313" s="269" t="s">
        <v>9848</v>
      </c>
      <c r="C1313" s="270" t="s">
        <v>47</v>
      </c>
      <c r="D1313" s="37">
        <v>20.51</v>
      </c>
    </row>
    <row r="1314" spans="1:4">
      <c r="A1314" s="269" t="s">
        <v>9849</v>
      </c>
      <c r="B1314" s="269" t="s">
        <v>9850</v>
      </c>
      <c r="C1314" s="270" t="s">
        <v>47</v>
      </c>
      <c r="D1314" s="37">
        <v>99.66</v>
      </c>
    </row>
    <row r="1315" spans="1:4">
      <c r="A1315" s="269" t="s">
        <v>9851</v>
      </c>
      <c r="B1315" s="269" t="s">
        <v>9852</v>
      </c>
      <c r="C1315" s="270" t="s">
        <v>47</v>
      </c>
      <c r="D1315" s="37">
        <v>398.81</v>
      </c>
    </row>
    <row r="1316" spans="1:4">
      <c r="A1316" s="269" t="s">
        <v>9853</v>
      </c>
      <c r="B1316" s="269" t="s">
        <v>9854</v>
      </c>
      <c r="C1316" s="270" t="s">
        <v>47</v>
      </c>
      <c r="D1316" s="37">
        <v>593.84</v>
      </c>
    </row>
    <row r="1317" spans="1:4" ht="38.25">
      <c r="A1317" s="269" t="s">
        <v>9855</v>
      </c>
      <c r="B1317" s="269" t="s">
        <v>14463</v>
      </c>
      <c r="C1317" s="270" t="s">
        <v>4</v>
      </c>
      <c r="D1317" s="37">
        <v>49.72</v>
      </c>
    </row>
    <row r="1318" spans="1:4" ht="25.5">
      <c r="A1318" s="269" t="s">
        <v>9856</v>
      </c>
      <c r="B1318" s="269" t="s">
        <v>9857</v>
      </c>
      <c r="C1318" s="270" t="s">
        <v>4</v>
      </c>
      <c r="D1318" s="37">
        <v>63.94</v>
      </c>
    </row>
    <row r="1319" spans="1:4" ht="25.5">
      <c r="A1319" s="269" t="s">
        <v>9858</v>
      </c>
      <c r="B1319" s="269" t="s">
        <v>9859</v>
      </c>
      <c r="C1319" s="270" t="s">
        <v>4</v>
      </c>
      <c r="D1319" s="37">
        <v>89.14</v>
      </c>
    </row>
    <row r="1320" spans="1:4" ht="25.5">
      <c r="A1320" s="269" t="s">
        <v>9860</v>
      </c>
      <c r="B1320" s="269" t="s">
        <v>9861</v>
      </c>
      <c r="C1320" s="270" t="s">
        <v>4</v>
      </c>
      <c r="D1320" s="37">
        <v>231.08</v>
      </c>
    </row>
    <row r="1321" spans="1:4" ht="25.5">
      <c r="A1321" s="269" t="s">
        <v>9862</v>
      </c>
      <c r="B1321" s="269" t="s">
        <v>9863</v>
      </c>
      <c r="C1321" s="270" t="s">
        <v>4</v>
      </c>
      <c r="D1321" s="37">
        <v>284.8</v>
      </c>
    </row>
    <row r="1322" spans="1:4" ht="25.5">
      <c r="A1322" s="269" t="s">
        <v>9864</v>
      </c>
      <c r="B1322" s="269" t="s">
        <v>9865</v>
      </c>
      <c r="C1322" s="270" t="s">
        <v>4</v>
      </c>
      <c r="D1322" s="37">
        <v>521.55999999999995</v>
      </c>
    </row>
    <row r="1323" spans="1:4" ht="25.5">
      <c r="A1323" s="269" t="s">
        <v>9866</v>
      </c>
      <c r="B1323" s="269" t="s">
        <v>9867</v>
      </c>
      <c r="C1323" s="270" t="s">
        <v>4</v>
      </c>
      <c r="D1323" s="37">
        <v>709.17</v>
      </c>
    </row>
    <row r="1324" spans="1:4" ht="25.5">
      <c r="A1324" s="269" t="s">
        <v>9868</v>
      </c>
      <c r="B1324" s="269" t="s">
        <v>9869</v>
      </c>
      <c r="C1324" s="270" t="s">
        <v>4</v>
      </c>
      <c r="D1324" s="37">
        <v>145.32</v>
      </c>
    </row>
    <row r="1325" spans="1:4" ht="25.5">
      <c r="A1325" s="269" t="s">
        <v>9870</v>
      </c>
      <c r="B1325" s="269" t="s">
        <v>9871</v>
      </c>
      <c r="C1325" s="270" t="s">
        <v>4</v>
      </c>
      <c r="D1325" s="37">
        <v>228.65</v>
      </c>
    </row>
    <row r="1326" spans="1:4" ht="25.5">
      <c r="A1326" s="269" t="s">
        <v>9872</v>
      </c>
      <c r="B1326" s="269" t="s">
        <v>9873</v>
      </c>
      <c r="C1326" s="270" t="s">
        <v>4</v>
      </c>
      <c r="D1326" s="37">
        <v>6.74</v>
      </c>
    </row>
    <row r="1327" spans="1:4" ht="25.5">
      <c r="A1327" s="269" t="s">
        <v>9874</v>
      </c>
      <c r="B1327" s="269" t="s">
        <v>9875</v>
      </c>
      <c r="C1327" s="270" t="s">
        <v>4</v>
      </c>
      <c r="D1327" s="37">
        <v>37.799999999999997</v>
      </c>
    </row>
    <row r="1328" spans="1:4">
      <c r="A1328" s="269" t="s">
        <v>9876</v>
      </c>
      <c r="B1328" s="269" t="s">
        <v>9877</v>
      </c>
      <c r="C1328" s="270" t="s">
        <v>4</v>
      </c>
      <c r="D1328" s="37">
        <v>21.97</v>
      </c>
    </row>
    <row r="1329" spans="1:4" ht="25.5">
      <c r="A1329" s="269" t="s">
        <v>9878</v>
      </c>
      <c r="B1329" s="269" t="s">
        <v>9879</v>
      </c>
      <c r="C1329" s="270" t="s">
        <v>4</v>
      </c>
      <c r="D1329" s="37">
        <v>117.7</v>
      </c>
    </row>
    <row r="1330" spans="1:4" ht="38.25">
      <c r="A1330" s="269" t="s">
        <v>14464</v>
      </c>
      <c r="B1330" s="269" t="s">
        <v>14465</v>
      </c>
      <c r="C1330" s="270" t="s">
        <v>4</v>
      </c>
      <c r="D1330" s="37">
        <v>2985.04</v>
      </c>
    </row>
    <row r="1331" spans="1:4">
      <c r="A1331" s="269" t="s">
        <v>9880</v>
      </c>
      <c r="B1331" s="269" t="s">
        <v>9881</v>
      </c>
      <c r="C1331" s="270" t="s">
        <v>4</v>
      </c>
      <c r="D1331" s="37">
        <v>126.75</v>
      </c>
    </row>
    <row r="1332" spans="1:4">
      <c r="A1332" s="269" t="s">
        <v>9882</v>
      </c>
      <c r="B1332" s="269" t="s">
        <v>9883</v>
      </c>
      <c r="C1332" s="270" t="s">
        <v>4</v>
      </c>
      <c r="D1332" s="37">
        <v>600.37</v>
      </c>
    </row>
    <row r="1333" spans="1:4">
      <c r="A1333" s="269" t="s">
        <v>9884</v>
      </c>
      <c r="B1333" s="269" t="s">
        <v>9885</v>
      </c>
      <c r="C1333" s="270" t="s">
        <v>4</v>
      </c>
      <c r="D1333" s="37">
        <v>1430.93</v>
      </c>
    </row>
    <row r="1334" spans="1:4" ht="25.5">
      <c r="A1334" s="269" t="s">
        <v>9886</v>
      </c>
      <c r="B1334" s="269" t="s">
        <v>9887</v>
      </c>
      <c r="C1334" s="270" t="s">
        <v>4</v>
      </c>
      <c r="D1334" s="37">
        <v>266.8</v>
      </c>
    </row>
    <row r="1335" spans="1:4" ht="25.5">
      <c r="A1335" s="269" t="s">
        <v>9888</v>
      </c>
      <c r="B1335" s="269" t="s">
        <v>9889</v>
      </c>
      <c r="C1335" s="270" t="s">
        <v>4</v>
      </c>
      <c r="D1335" s="37">
        <v>228.77</v>
      </c>
    </row>
    <row r="1336" spans="1:4" ht="25.5">
      <c r="A1336" s="269" t="s">
        <v>9890</v>
      </c>
      <c r="B1336" s="269" t="s">
        <v>9891</v>
      </c>
      <c r="C1336" s="270" t="s">
        <v>4</v>
      </c>
      <c r="D1336" s="37">
        <v>282.5</v>
      </c>
    </row>
    <row r="1337" spans="1:4" ht="25.5">
      <c r="A1337" s="269" t="s">
        <v>9892</v>
      </c>
      <c r="B1337" s="269" t="s">
        <v>9893</v>
      </c>
      <c r="C1337" s="270" t="s">
        <v>4</v>
      </c>
      <c r="D1337" s="37">
        <v>113.75</v>
      </c>
    </row>
    <row r="1338" spans="1:4" ht="25.5">
      <c r="A1338" s="269" t="s">
        <v>9894</v>
      </c>
      <c r="B1338" s="269" t="s">
        <v>9895</v>
      </c>
      <c r="C1338" s="270" t="s">
        <v>4</v>
      </c>
      <c r="D1338" s="37">
        <v>159.85</v>
      </c>
    </row>
    <row r="1339" spans="1:4" ht="25.5">
      <c r="A1339" s="269" t="s">
        <v>9896</v>
      </c>
      <c r="B1339" s="269" t="s">
        <v>9897</v>
      </c>
      <c r="C1339" s="270" t="s">
        <v>4</v>
      </c>
      <c r="D1339" s="37">
        <v>226.89</v>
      </c>
    </row>
    <row r="1340" spans="1:4" ht="25.5">
      <c r="A1340" s="269" t="s">
        <v>9898</v>
      </c>
      <c r="B1340" s="269" t="s">
        <v>9899</v>
      </c>
      <c r="C1340" s="270" t="s">
        <v>4</v>
      </c>
      <c r="D1340" s="37">
        <v>327.75</v>
      </c>
    </row>
    <row r="1341" spans="1:4" ht="25.5">
      <c r="A1341" s="269" t="s">
        <v>9900</v>
      </c>
      <c r="B1341" s="269" t="s">
        <v>9901</v>
      </c>
      <c r="C1341" s="270" t="s">
        <v>47</v>
      </c>
      <c r="D1341" s="37">
        <v>233.52</v>
      </c>
    </row>
    <row r="1342" spans="1:4" ht="25.5">
      <c r="A1342" s="269" t="s">
        <v>9902</v>
      </c>
      <c r="B1342" s="269" t="s">
        <v>9903</v>
      </c>
      <c r="C1342" s="270" t="s">
        <v>47</v>
      </c>
      <c r="D1342" s="37">
        <v>403.78</v>
      </c>
    </row>
    <row r="1343" spans="1:4" ht="25.5">
      <c r="A1343" s="269" t="s">
        <v>9904</v>
      </c>
      <c r="B1343" s="269" t="s">
        <v>9905</v>
      </c>
      <c r="C1343" s="270" t="s">
        <v>47</v>
      </c>
      <c r="D1343" s="37">
        <v>687.5</v>
      </c>
    </row>
    <row r="1344" spans="1:4">
      <c r="A1344" s="269" t="s">
        <v>9906</v>
      </c>
      <c r="B1344" s="269" t="s">
        <v>9907</v>
      </c>
      <c r="C1344" s="270" t="s">
        <v>4</v>
      </c>
      <c r="D1344" s="37">
        <v>99.91</v>
      </c>
    </row>
    <row r="1345" spans="1:4">
      <c r="A1345" s="269" t="s">
        <v>9908</v>
      </c>
      <c r="B1345" s="269" t="s">
        <v>9909</v>
      </c>
      <c r="C1345" s="270" t="s">
        <v>4</v>
      </c>
      <c r="D1345" s="37">
        <v>145.66</v>
      </c>
    </row>
    <row r="1346" spans="1:4">
      <c r="A1346" s="269" t="s">
        <v>9910</v>
      </c>
      <c r="B1346" s="269" t="s">
        <v>9911</v>
      </c>
      <c r="C1346" s="270" t="s">
        <v>4</v>
      </c>
      <c r="D1346" s="37">
        <v>214.78</v>
      </c>
    </row>
    <row r="1347" spans="1:4">
      <c r="A1347" s="269" t="s">
        <v>9912</v>
      </c>
      <c r="B1347" s="269" t="s">
        <v>9913</v>
      </c>
      <c r="C1347" s="270" t="s">
        <v>47</v>
      </c>
      <c r="D1347" s="37">
        <v>275.67</v>
      </c>
    </row>
    <row r="1348" spans="1:4">
      <c r="A1348" s="269" t="s">
        <v>9914</v>
      </c>
      <c r="B1348" s="269" t="s">
        <v>9915</v>
      </c>
      <c r="C1348" s="270" t="s">
        <v>47</v>
      </c>
      <c r="D1348" s="37">
        <v>322.3</v>
      </c>
    </row>
    <row r="1349" spans="1:4">
      <c r="A1349" s="269" t="s">
        <v>9916</v>
      </c>
      <c r="B1349" s="269" t="s">
        <v>9917</v>
      </c>
      <c r="C1349" s="270" t="s">
        <v>47</v>
      </c>
      <c r="D1349" s="37">
        <v>437.24</v>
      </c>
    </row>
    <row r="1350" spans="1:4">
      <c r="A1350" s="269" t="s">
        <v>9918</v>
      </c>
      <c r="B1350" s="269" t="s">
        <v>9919</v>
      </c>
      <c r="C1350" s="270" t="s">
        <v>47</v>
      </c>
      <c r="D1350" s="37">
        <v>591.88</v>
      </c>
    </row>
    <row r="1351" spans="1:4" ht="25.5">
      <c r="A1351" s="269" t="s">
        <v>9920</v>
      </c>
      <c r="B1351" s="269" t="s">
        <v>9921</v>
      </c>
      <c r="C1351" s="270" t="s">
        <v>47</v>
      </c>
      <c r="D1351" s="37">
        <v>388.69</v>
      </c>
    </row>
    <row r="1352" spans="1:4" ht="25.5">
      <c r="A1352" s="269" t="s">
        <v>9922</v>
      </c>
      <c r="B1352" s="269" t="s">
        <v>9923</v>
      </c>
      <c r="C1352" s="270" t="s">
        <v>47</v>
      </c>
      <c r="D1352" s="37">
        <v>611.54</v>
      </c>
    </row>
    <row r="1353" spans="1:4" ht="25.5">
      <c r="A1353" s="269" t="s">
        <v>9924</v>
      </c>
      <c r="B1353" s="269" t="s">
        <v>9925</v>
      </c>
      <c r="C1353" s="270" t="s">
        <v>47</v>
      </c>
      <c r="D1353" s="37">
        <v>917.51</v>
      </c>
    </row>
    <row r="1354" spans="1:4" ht="25.5">
      <c r="A1354" s="269" t="s">
        <v>9926</v>
      </c>
      <c r="B1354" s="269" t="s">
        <v>9927</v>
      </c>
      <c r="C1354" s="270" t="s">
        <v>47</v>
      </c>
      <c r="D1354" s="37">
        <v>1094.33</v>
      </c>
    </row>
    <row r="1355" spans="1:4">
      <c r="A1355" s="269" t="s">
        <v>9928</v>
      </c>
      <c r="B1355" s="269" t="s">
        <v>9929</v>
      </c>
      <c r="C1355" s="270" t="s">
        <v>4</v>
      </c>
      <c r="D1355" s="37">
        <v>70.09</v>
      </c>
    </row>
    <row r="1356" spans="1:4">
      <c r="A1356" s="269" t="s">
        <v>9930</v>
      </c>
      <c r="B1356" s="269" t="s">
        <v>9931</v>
      </c>
      <c r="C1356" s="270" t="s">
        <v>4</v>
      </c>
      <c r="D1356" s="37">
        <v>128.24</v>
      </c>
    </row>
    <row r="1357" spans="1:4">
      <c r="A1357" s="269" t="s">
        <v>9932</v>
      </c>
      <c r="B1357" s="269" t="s">
        <v>9933</v>
      </c>
      <c r="C1357" s="270" t="s">
        <v>4</v>
      </c>
      <c r="D1357" s="37">
        <v>186.54</v>
      </c>
    </row>
    <row r="1358" spans="1:4">
      <c r="A1358" s="269" t="s">
        <v>9934</v>
      </c>
      <c r="B1358" s="269" t="s">
        <v>9935</v>
      </c>
      <c r="C1358" s="270" t="s">
        <v>4</v>
      </c>
      <c r="D1358" s="37">
        <v>268.72000000000003</v>
      </c>
    </row>
    <row r="1359" spans="1:4">
      <c r="A1359" s="269" t="s">
        <v>9936</v>
      </c>
      <c r="B1359" s="269" t="s">
        <v>9937</v>
      </c>
      <c r="C1359" s="270" t="s">
        <v>47</v>
      </c>
      <c r="D1359" s="37">
        <v>343.84</v>
      </c>
    </row>
    <row r="1360" spans="1:4">
      <c r="A1360" s="269" t="s">
        <v>9938</v>
      </c>
      <c r="B1360" s="269" t="s">
        <v>9939</v>
      </c>
      <c r="C1360" s="270" t="s">
        <v>4</v>
      </c>
      <c r="D1360" s="37">
        <v>175.06</v>
      </c>
    </row>
    <row r="1361" spans="1:4">
      <c r="A1361" s="269" t="s">
        <v>9940</v>
      </c>
      <c r="B1361" s="269" t="s">
        <v>9941</v>
      </c>
      <c r="C1361" s="270" t="s">
        <v>4</v>
      </c>
      <c r="D1361" s="37">
        <v>329.53</v>
      </c>
    </row>
    <row r="1362" spans="1:4" ht="25.5">
      <c r="A1362" s="269" t="s">
        <v>9942</v>
      </c>
      <c r="B1362" s="269" t="s">
        <v>9943</v>
      </c>
      <c r="C1362" s="270" t="s">
        <v>4</v>
      </c>
      <c r="D1362" s="37">
        <v>226.66</v>
      </c>
    </row>
    <row r="1363" spans="1:4" ht="25.5">
      <c r="A1363" s="269" t="s">
        <v>9944</v>
      </c>
      <c r="B1363" s="269" t="s">
        <v>9945</v>
      </c>
      <c r="C1363" s="270" t="s">
        <v>4</v>
      </c>
      <c r="D1363" s="37">
        <v>316.77</v>
      </c>
    </row>
    <row r="1364" spans="1:4" ht="25.5">
      <c r="A1364" s="269" t="s">
        <v>9946</v>
      </c>
      <c r="B1364" s="269" t="s">
        <v>9947</v>
      </c>
      <c r="C1364" s="270" t="s">
        <v>4</v>
      </c>
      <c r="D1364" s="37">
        <v>489.35</v>
      </c>
    </row>
    <row r="1365" spans="1:4">
      <c r="A1365" s="269" t="s">
        <v>9948</v>
      </c>
      <c r="B1365" s="269" t="s">
        <v>9949</v>
      </c>
      <c r="C1365" s="270" t="s">
        <v>47</v>
      </c>
      <c r="D1365" s="37">
        <v>258.41000000000003</v>
      </c>
    </row>
    <row r="1366" spans="1:4">
      <c r="A1366" s="269" t="s">
        <v>9950</v>
      </c>
      <c r="B1366" s="269" t="s">
        <v>9951</v>
      </c>
      <c r="C1366" s="270" t="s">
        <v>47</v>
      </c>
      <c r="D1366" s="37">
        <v>534.46</v>
      </c>
    </row>
    <row r="1367" spans="1:4">
      <c r="A1367" s="269" t="s">
        <v>9952</v>
      </c>
      <c r="B1367" s="269" t="s">
        <v>9953</v>
      </c>
      <c r="C1367" s="270" t="s">
        <v>47</v>
      </c>
      <c r="D1367" s="37">
        <v>448.96</v>
      </c>
    </row>
    <row r="1368" spans="1:4">
      <c r="A1368" s="269" t="s">
        <v>9954</v>
      </c>
      <c r="B1368" s="269" t="s">
        <v>9955</v>
      </c>
      <c r="C1368" s="270" t="s">
        <v>47</v>
      </c>
      <c r="D1368" s="37">
        <v>229.02</v>
      </c>
    </row>
    <row r="1369" spans="1:4">
      <c r="A1369" s="269" t="s">
        <v>9956</v>
      </c>
      <c r="B1369" s="269" t="s">
        <v>9957</v>
      </c>
      <c r="C1369" s="270" t="s">
        <v>47</v>
      </c>
      <c r="D1369" s="37">
        <v>211.99</v>
      </c>
    </row>
    <row r="1370" spans="1:4">
      <c r="A1370" s="269" t="s">
        <v>9958</v>
      </c>
      <c r="B1370" s="269" t="s">
        <v>9959</v>
      </c>
      <c r="C1370" s="270" t="s">
        <v>47</v>
      </c>
      <c r="D1370" s="37">
        <v>421.34</v>
      </c>
    </row>
    <row r="1371" spans="1:4">
      <c r="A1371" s="269" t="s">
        <v>9960</v>
      </c>
      <c r="B1371" s="269" t="s">
        <v>9961</v>
      </c>
      <c r="C1371" s="270" t="s">
        <v>47</v>
      </c>
      <c r="D1371" s="37">
        <v>656.67</v>
      </c>
    </row>
    <row r="1372" spans="1:4" ht="25.5">
      <c r="A1372" s="269" t="s">
        <v>9962</v>
      </c>
      <c r="B1372" s="269" t="s">
        <v>9963</v>
      </c>
      <c r="C1372" s="270" t="s">
        <v>47</v>
      </c>
      <c r="D1372" s="37">
        <v>118.67</v>
      </c>
    </row>
    <row r="1373" spans="1:4" ht="25.5">
      <c r="A1373" s="269" t="s">
        <v>9964</v>
      </c>
      <c r="B1373" s="269" t="s">
        <v>9965</v>
      </c>
      <c r="C1373" s="270" t="s">
        <v>47</v>
      </c>
      <c r="D1373" s="37">
        <v>188.74</v>
      </c>
    </row>
    <row r="1374" spans="1:4" ht="25.5">
      <c r="A1374" s="269" t="s">
        <v>9966</v>
      </c>
      <c r="B1374" s="269" t="s">
        <v>9967</v>
      </c>
      <c r="C1374" s="270" t="s">
        <v>4</v>
      </c>
      <c r="D1374" s="37">
        <v>36.31</v>
      </c>
    </row>
    <row r="1375" spans="1:4" ht="25.5">
      <c r="A1375" s="269" t="s">
        <v>9968</v>
      </c>
      <c r="B1375" s="269" t="s">
        <v>9969</v>
      </c>
      <c r="C1375" s="270" t="s">
        <v>4</v>
      </c>
      <c r="D1375" s="37">
        <v>69.66</v>
      </c>
    </row>
    <row r="1376" spans="1:4" ht="25.5">
      <c r="A1376" s="269" t="s">
        <v>9970</v>
      </c>
      <c r="B1376" s="269" t="s">
        <v>9971</v>
      </c>
      <c r="C1376" s="270" t="s">
        <v>4</v>
      </c>
      <c r="D1376" s="37">
        <v>741.75</v>
      </c>
    </row>
    <row r="1377" spans="1:4" ht="25.5">
      <c r="A1377" s="269" t="s">
        <v>9972</v>
      </c>
      <c r="B1377" s="269" t="s">
        <v>9973</v>
      </c>
      <c r="C1377" s="270" t="s">
        <v>47</v>
      </c>
      <c r="D1377" s="37">
        <v>80.959999999999994</v>
      </c>
    </row>
    <row r="1378" spans="1:4" ht="25.5">
      <c r="A1378" s="269" t="s">
        <v>9974</v>
      </c>
      <c r="B1378" s="269" t="s">
        <v>9975</v>
      </c>
      <c r="C1378" s="270" t="s">
        <v>47</v>
      </c>
      <c r="D1378" s="37">
        <v>104.39</v>
      </c>
    </row>
    <row r="1379" spans="1:4" ht="25.5">
      <c r="A1379" s="269" t="s">
        <v>9976</v>
      </c>
      <c r="B1379" s="269" t="s">
        <v>9977</v>
      </c>
      <c r="C1379" s="270" t="s">
        <v>47</v>
      </c>
      <c r="D1379" s="37">
        <v>314.14999999999998</v>
      </c>
    </row>
    <row r="1380" spans="1:4" ht="25.5">
      <c r="A1380" s="269" t="s">
        <v>9978</v>
      </c>
      <c r="B1380" s="269" t="s">
        <v>9979</v>
      </c>
      <c r="C1380" s="270" t="s">
        <v>4</v>
      </c>
      <c r="D1380" s="37">
        <v>31.04</v>
      </c>
    </row>
    <row r="1381" spans="1:4" ht="25.5">
      <c r="A1381" s="269" t="s">
        <v>9980</v>
      </c>
      <c r="B1381" s="269" t="s">
        <v>9981</v>
      </c>
      <c r="C1381" s="270" t="s">
        <v>4</v>
      </c>
      <c r="D1381" s="37">
        <v>34.93</v>
      </c>
    </row>
    <row r="1382" spans="1:4" ht="25.5">
      <c r="A1382" s="269" t="s">
        <v>9982</v>
      </c>
      <c r="B1382" s="269" t="s">
        <v>9983</v>
      </c>
      <c r="C1382" s="270" t="s">
        <v>4</v>
      </c>
      <c r="D1382" s="37">
        <v>103.11</v>
      </c>
    </row>
    <row r="1383" spans="1:4" ht="25.5">
      <c r="A1383" s="269" t="s">
        <v>9984</v>
      </c>
      <c r="B1383" s="269" t="s">
        <v>9985</v>
      </c>
      <c r="C1383" s="270" t="s">
        <v>197</v>
      </c>
      <c r="D1383" s="37">
        <v>732.2</v>
      </c>
    </row>
    <row r="1384" spans="1:4" ht="25.5">
      <c r="A1384" s="269" t="s">
        <v>9986</v>
      </c>
      <c r="B1384" s="269" t="s">
        <v>9987</v>
      </c>
      <c r="C1384" s="270" t="s">
        <v>197</v>
      </c>
      <c r="D1384" s="37">
        <v>786.4</v>
      </c>
    </row>
    <row r="1385" spans="1:4" ht="25.5">
      <c r="A1385" s="269" t="s">
        <v>9988</v>
      </c>
      <c r="B1385" s="269" t="s">
        <v>9989</v>
      </c>
      <c r="C1385" s="270" t="s">
        <v>197</v>
      </c>
      <c r="D1385" s="37">
        <v>1146.01</v>
      </c>
    </row>
    <row r="1386" spans="1:4" ht="25.5">
      <c r="A1386" s="269" t="s">
        <v>9990</v>
      </c>
      <c r="B1386" s="269" t="s">
        <v>9991</v>
      </c>
      <c r="C1386" s="270" t="s">
        <v>197</v>
      </c>
      <c r="D1386" s="37">
        <v>1622.59</v>
      </c>
    </row>
    <row r="1387" spans="1:4" ht="25.5">
      <c r="A1387" s="269" t="s">
        <v>9992</v>
      </c>
      <c r="B1387" s="269" t="s">
        <v>9993</v>
      </c>
      <c r="C1387" s="270" t="s">
        <v>4</v>
      </c>
      <c r="D1387" s="37">
        <v>47.16</v>
      </c>
    </row>
    <row r="1388" spans="1:4" ht="25.5">
      <c r="A1388" s="269" t="s">
        <v>9994</v>
      </c>
      <c r="B1388" s="269" t="s">
        <v>9995</v>
      </c>
      <c r="C1388" s="270" t="s">
        <v>4</v>
      </c>
      <c r="D1388" s="37">
        <v>62.5</v>
      </c>
    </row>
    <row r="1389" spans="1:4" ht="25.5">
      <c r="A1389" s="269" t="s">
        <v>9996</v>
      </c>
      <c r="B1389" s="269" t="s">
        <v>9997</v>
      </c>
      <c r="C1389" s="270" t="s">
        <v>4</v>
      </c>
      <c r="D1389" s="37">
        <v>76.22</v>
      </c>
    </row>
    <row r="1390" spans="1:4" ht="25.5">
      <c r="A1390" s="269" t="s">
        <v>9998</v>
      </c>
      <c r="B1390" s="269" t="s">
        <v>9999</v>
      </c>
      <c r="C1390" s="270" t="s">
        <v>4</v>
      </c>
      <c r="D1390" s="37">
        <v>129.16999999999999</v>
      </c>
    </row>
    <row r="1391" spans="1:4" ht="25.5">
      <c r="A1391" s="269" t="s">
        <v>10000</v>
      </c>
      <c r="B1391" s="269" t="s">
        <v>10001</v>
      </c>
      <c r="C1391" s="270" t="s">
        <v>4</v>
      </c>
      <c r="D1391" s="37">
        <v>57.27</v>
      </c>
    </row>
    <row r="1392" spans="1:4" ht="25.5">
      <c r="A1392" s="269" t="s">
        <v>10002</v>
      </c>
      <c r="B1392" s="269" t="s">
        <v>10003</v>
      </c>
      <c r="C1392" s="270" t="s">
        <v>4</v>
      </c>
      <c r="D1392" s="37">
        <v>72.53</v>
      </c>
    </row>
    <row r="1393" spans="1:4" ht="25.5">
      <c r="A1393" s="269" t="s">
        <v>10004</v>
      </c>
      <c r="B1393" s="269" t="s">
        <v>10005</v>
      </c>
      <c r="C1393" s="270" t="s">
        <v>4</v>
      </c>
      <c r="D1393" s="37">
        <v>101.29</v>
      </c>
    </row>
    <row r="1394" spans="1:4" ht="25.5">
      <c r="A1394" s="269" t="s">
        <v>10006</v>
      </c>
      <c r="B1394" s="269" t="s">
        <v>10007</v>
      </c>
      <c r="C1394" s="270" t="s">
        <v>4</v>
      </c>
      <c r="D1394" s="37">
        <v>171.52</v>
      </c>
    </row>
    <row r="1395" spans="1:4" ht="25.5">
      <c r="A1395" s="269" t="s">
        <v>10008</v>
      </c>
      <c r="B1395" s="269" t="s">
        <v>10009</v>
      </c>
      <c r="C1395" s="270" t="s">
        <v>4</v>
      </c>
      <c r="D1395" s="37">
        <v>36.340000000000003</v>
      </c>
    </row>
    <row r="1396" spans="1:4" ht="25.5">
      <c r="A1396" s="269" t="s">
        <v>10010</v>
      </c>
      <c r="B1396" s="269" t="s">
        <v>10011</v>
      </c>
      <c r="C1396" s="270" t="s">
        <v>4</v>
      </c>
      <c r="D1396" s="37">
        <v>43.26</v>
      </c>
    </row>
    <row r="1397" spans="1:4" ht="25.5">
      <c r="A1397" s="269" t="s">
        <v>10012</v>
      </c>
      <c r="B1397" s="269" t="s">
        <v>10013</v>
      </c>
      <c r="C1397" s="270" t="s">
        <v>4</v>
      </c>
      <c r="D1397" s="37">
        <v>49.17</v>
      </c>
    </row>
    <row r="1398" spans="1:4" ht="25.5">
      <c r="A1398" s="269" t="s">
        <v>10014</v>
      </c>
      <c r="B1398" s="269" t="s">
        <v>10015</v>
      </c>
      <c r="C1398" s="270" t="s">
        <v>4</v>
      </c>
      <c r="D1398" s="37">
        <v>70.099999999999994</v>
      </c>
    </row>
    <row r="1399" spans="1:4" ht="25.5">
      <c r="A1399" s="269" t="s">
        <v>10016</v>
      </c>
      <c r="B1399" s="269" t="s">
        <v>10017</v>
      </c>
      <c r="C1399" s="270" t="s">
        <v>4</v>
      </c>
      <c r="D1399" s="37">
        <v>26.91</v>
      </c>
    </row>
    <row r="1400" spans="1:4" ht="25.5">
      <c r="A1400" s="269" t="s">
        <v>10018</v>
      </c>
      <c r="B1400" s="269" t="s">
        <v>10019</v>
      </c>
      <c r="C1400" s="270" t="s">
        <v>4</v>
      </c>
      <c r="D1400" s="37">
        <v>31.63</v>
      </c>
    </row>
    <row r="1401" spans="1:4" ht="25.5">
      <c r="A1401" s="269" t="s">
        <v>10020</v>
      </c>
      <c r="B1401" s="269" t="s">
        <v>10021</v>
      </c>
      <c r="C1401" s="270" t="s">
        <v>4</v>
      </c>
      <c r="D1401" s="37">
        <v>72.430000000000007</v>
      </c>
    </row>
    <row r="1402" spans="1:4" ht="25.5">
      <c r="A1402" s="269" t="s">
        <v>10022</v>
      </c>
      <c r="B1402" s="269" t="s">
        <v>10023</v>
      </c>
      <c r="C1402" s="270" t="s">
        <v>4</v>
      </c>
      <c r="D1402" s="37">
        <v>96.55</v>
      </c>
    </row>
    <row r="1403" spans="1:4" ht="25.5">
      <c r="A1403" s="269" t="s">
        <v>10024</v>
      </c>
      <c r="B1403" s="269" t="s">
        <v>10025</v>
      </c>
      <c r="C1403" s="270" t="s">
        <v>4</v>
      </c>
      <c r="D1403" s="37">
        <v>104.97</v>
      </c>
    </row>
    <row r="1404" spans="1:4" ht="25.5">
      <c r="A1404" s="269" t="s">
        <v>10026</v>
      </c>
      <c r="B1404" s="269" t="s">
        <v>10027</v>
      </c>
      <c r="C1404" s="270" t="s">
        <v>4</v>
      </c>
      <c r="D1404" s="37">
        <v>109.81</v>
      </c>
    </row>
    <row r="1405" spans="1:4" ht="25.5">
      <c r="A1405" s="269" t="s">
        <v>10028</v>
      </c>
      <c r="B1405" s="269" t="s">
        <v>10029</v>
      </c>
      <c r="C1405" s="270" t="s">
        <v>4</v>
      </c>
      <c r="D1405" s="37">
        <v>124.18</v>
      </c>
    </row>
    <row r="1406" spans="1:4" ht="25.5">
      <c r="A1406" s="269" t="s">
        <v>10030</v>
      </c>
      <c r="B1406" s="269" t="s">
        <v>10031</v>
      </c>
      <c r="C1406" s="270" t="s">
        <v>4</v>
      </c>
      <c r="D1406" s="37">
        <v>141.32</v>
      </c>
    </row>
    <row r="1407" spans="1:4" ht="25.5">
      <c r="A1407" s="269" t="s">
        <v>10032</v>
      </c>
      <c r="B1407" s="269" t="s">
        <v>10033</v>
      </c>
      <c r="C1407" s="270" t="s">
        <v>4</v>
      </c>
      <c r="D1407" s="37">
        <v>167.32</v>
      </c>
    </row>
    <row r="1408" spans="1:4" ht="25.5">
      <c r="A1408" s="269" t="s">
        <v>10034</v>
      </c>
      <c r="B1408" s="269" t="s">
        <v>10035</v>
      </c>
      <c r="C1408" s="270" t="s">
        <v>4</v>
      </c>
      <c r="D1408" s="37">
        <v>190.15</v>
      </c>
    </row>
    <row r="1409" spans="1:4" ht="25.5">
      <c r="A1409" s="269" t="s">
        <v>10036</v>
      </c>
      <c r="B1409" s="269" t="s">
        <v>10037</v>
      </c>
      <c r="C1409" s="270" t="s">
        <v>4</v>
      </c>
      <c r="D1409" s="37">
        <v>56.68</v>
      </c>
    </row>
    <row r="1410" spans="1:4" ht="25.5">
      <c r="A1410" s="269" t="s">
        <v>10038</v>
      </c>
      <c r="B1410" s="269" t="s">
        <v>10039</v>
      </c>
      <c r="C1410" s="270" t="s">
        <v>4</v>
      </c>
      <c r="D1410" s="37">
        <v>67.27</v>
      </c>
    </row>
    <row r="1411" spans="1:4" ht="25.5">
      <c r="A1411" s="269" t="s">
        <v>10040</v>
      </c>
      <c r="B1411" s="269" t="s">
        <v>10041</v>
      </c>
      <c r="C1411" s="270" t="s">
        <v>4</v>
      </c>
      <c r="D1411" s="37">
        <v>80.58</v>
      </c>
    </row>
    <row r="1412" spans="1:4" ht="25.5">
      <c r="A1412" s="269" t="s">
        <v>10042</v>
      </c>
      <c r="B1412" s="269" t="s">
        <v>10043</v>
      </c>
      <c r="C1412" s="270" t="s">
        <v>4</v>
      </c>
      <c r="D1412" s="37">
        <v>77.959999999999994</v>
      </c>
    </row>
    <row r="1413" spans="1:4" ht="25.5">
      <c r="A1413" s="269" t="s">
        <v>10044</v>
      </c>
      <c r="B1413" s="269" t="s">
        <v>10045</v>
      </c>
      <c r="C1413" s="270" t="s">
        <v>4</v>
      </c>
      <c r="D1413" s="37">
        <v>88.48</v>
      </c>
    </row>
    <row r="1414" spans="1:4" ht="25.5">
      <c r="A1414" s="269" t="s">
        <v>10046</v>
      </c>
      <c r="B1414" s="269" t="s">
        <v>10047</v>
      </c>
      <c r="C1414" s="270" t="s">
        <v>4</v>
      </c>
      <c r="D1414" s="37">
        <v>114.47</v>
      </c>
    </row>
    <row r="1415" spans="1:4" ht="25.5">
      <c r="A1415" s="269" t="s">
        <v>10048</v>
      </c>
      <c r="B1415" s="269" t="s">
        <v>10049</v>
      </c>
      <c r="C1415" s="270" t="s">
        <v>4</v>
      </c>
      <c r="D1415" s="37">
        <v>25.47</v>
      </c>
    </row>
    <row r="1416" spans="1:4" ht="25.5">
      <c r="A1416" s="269" t="s">
        <v>10050</v>
      </c>
      <c r="B1416" s="269" t="s">
        <v>10051</v>
      </c>
      <c r="C1416" s="270" t="s">
        <v>4</v>
      </c>
      <c r="D1416" s="37">
        <v>28.53</v>
      </c>
    </row>
    <row r="1417" spans="1:4" ht="25.5">
      <c r="A1417" s="269" t="s">
        <v>10052</v>
      </c>
      <c r="B1417" s="269" t="s">
        <v>10053</v>
      </c>
      <c r="C1417" s="270" t="s">
        <v>4</v>
      </c>
      <c r="D1417" s="37">
        <v>77.12</v>
      </c>
    </row>
    <row r="1418" spans="1:4" ht="25.5">
      <c r="A1418" s="269" t="s">
        <v>10054</v>
      </c>
      <c r="B1418" s="269" t="s">
        <v>10055</v>
      </c>
      <c r="C1418" s="270" t="s">
        <v>4</v>
      </c>
      <c r="D1418" s="37">
        <v>121.29</v>
      </c>
    </row>
    <row r="1419" spans="1:4" ht="25.5">
      <c r="A1419" s="269" t="s">
        <v>10056</v>
      </c>
      <c r="B1419" s="269" t="s">
        <v>10057</v>
      </c>
      <c r="C1419" s="270" t="s">
        <v>4</v>
      </c>
      <c r="D1419" s="37">
        <v>322.42</v>
      </c>
    </row>
    <row r="1420" spans="1:4" ht="25.5">
      <c r="A1420" s="269" t="s">
        <v>10058</v>
      </c>
      <c r="B1420" s="269" t="s">
        <v>10059</v>
      </c>
      <c r="C1420" s="270" t="s">
        <v>4</v>
      </c>
      <c r="D1420" s="37">
        <v>150.96</v>
      </c>
    </row>
    <row r="1421" spans="1:4" ht="25.5">
      <c r="A1421" s="269" t="s">
        <v>10060</v>
      </c>
      <c r="B1421" s="269" t="s">
        <v>10061</v>
      </c>
      <c r="C1421" s="270" t="s">
        <v>4</v>
      </c>
      <c r="D1421" s="37">
        <v>183.02</v>
      </c>
    </row>
    <row r="1422" spans="1:4" ht="25.5">
      <c r="A1422" s="269" t="s">
        <v>10062</v>
      </c>
      <c r="B1422" s="269" t="s">
        <v>10063</v>
      </c>
      <c r="C1422" s="270" t="s">
        <v>4</v>
      </c>
      <c r="D1422" s="37">
        <v>222.04</v>
      </c>
    </row>
    <row r="1423" spans="1:4" ht="25.5">
      <c r="A1423" s="269" t="s">
        <v>10064</v>
      </c>
      <c r="B1423" s="269" t="s">
        <v>10065</v>
      </c>
      <c r="C1423" s="270" t="s">
        <v>4</v>
      </c>
      <c r="D1423" s="37">
        <v>233.13</v>
      </c>
    </row>
    <row r="1424" spans="1:4" ht="25.5">
      <c r="A1424" s="269" t="s">
        <v>10066</v>
      </c>
      <c r="B1424" s="269" t="s">
        <v>10067</v>
      </c>
      <c r="C1424" s="270" t="s">
        <v>4</v>
      </c>
      <c r="D1424" s="37">
        <v>550.59</v>
      </c>
    </row>
    <row r="1425" spans="1:4" ht="25.5">
      <c r="A1425" s="269" t="s">
        <v>10068</v>
      </c>
      <c r="B1425" s="269" t="s">
        <v>10069</v>
      </c>
      <c r="C1425" s="270" t="s">
        <v>4</v>
      </c>
      <c r="D1425" s="37">
        <v>208.9</v>
      </c>
    </row>
    <row r="1426" spans="1:4" ht="25.5">
      <c r="A1426" s="269" t="s">
        <v>10070</v>
      </c>
      <c r="B1426" s="269" t="s">
        <v>10071</v>
      </c>
      <c r="C1426" s="270" t="s">
        <v>4</v>
      </c>
      <c r="D1426" s="37">
        <v>219</v>
      </c>
    </row>
    <row r="1427" spans="1:4" ht="25.5">
      <c r="A1427" s="269" t="s">
        <v>10072</v>
      </c>
      <c r="B1427" s="269" t="s">
        <v>10073</v>
      </c>
      <c r="C1427" s="270" t="s">
        <v>4</v>
      </c>
      <c r="D1427" s="37">
        <v>790.96</v>
      </c>
    </row>
    <row r="1428" spans="1:4" ht="25.5">
      <c r="A1428" s="269" t="s">
        <v>10074</v>
      </c>
      <c r="B1428" s="269" t="s">
        <v>10075</v>
      </c>
      <c r="C1428" s="270" t="s">
        <v>197</v>
      </c>
      <c r="D1428" s="37">
        <v>1055.07</v>
      </c>
    </row>
    <row r="1429" spans="1:4" ht="38.25">
      <c r="A1429" s="269" t="s">
        <v>10076</v>
      </c>
      <c r="B1429" s="269" t="s">
        <v>10077</v>
      </c>
      <c r="C1429" s="270" t="s">
        <v>4</v>
      </c>
      <c r="D1429" s="37">
        <v>78.53</v>
      </c>
    </row>
    <row r="1430" spans="1:4" ht="25.5">
      <c r="A1430" s="269" t="s">
        <v>10078</v>
      </c>
      <c r="B1430" s="269" t="s">
        <v>10079</v>
      </c>
      <c r="C1430" s="270" t="s">
        <v>4</v>
      </c>
      <c r="D1430" s="37">
        <v>585.45000000000005</v>
      </c>
    </row>
    <row r="1431" spans="1:4" ht="25.5">
      <c r="A1431" s="269" t="s">
        <v>10080</v>
      </c>
      <c r="B1431" s="269" t="s">
        <v>10081</v>
      </c>
      <c r="C1431" s="270" t="s">
        <v>4</v>
      </c>
      <c r="D1431" s="37">
        <v>195.78</v>
      </c>
    </row>
    <row r="1432" spans="1:4" ht="25.5">
      <c r="A1432" s="269" t="s">
        <v>10082</v>
      </c>
      <c r="B1432" s="269" t="s">
        <v>10083</v>
      </c>
      <c r="C1432" s="270" t="s">
        <v>4</v>
      </c>
      <c r="D1432" s="37">
        <v>253.4</v>
      </c>
    </row>
    <row r="1433" spans="1:4" ht="25.5">
      <c r="A1433" s="269" t="s">
        <v>10084</v>
      </c>
      <c r="B1433" s="269" t="s">
        <v>10085</v>
      </c>
      <c r="C1433" s="270" t="s">
        <v>4</v>
      </c>
      <c r="D1433" s="37">
        <v>234.31</v>
      </c>
    </row>
    <row r="1434" spans="1:4" ht="25.5">
      <c r="A1434" s="269" t="s">
        <v>10086</v>
      </c>
      <c r="B1434" s="269" t="s">
        <v>10087</v>
      </c>
      <c r="C1434" s="270" t="s">
        <v>4</v>
      </c>
      <c r="D1434" s="37">
        <v>461.41</v>
      </c>
    </row>
    <row r="1435" spans="1:4" ht="25.5">
      <c r="A1435" s="269" t="s">
        <v>10088</v>
      </c>
      <c r="B1435" s="269" t="s">
        <v>10089</v>
      </c>
      <c r="C1435" s="270" t="s">
        <v>47</v>
      </c>
      <c r="D1435" s="37">
        <v>277.07</v>
      </c>
    </row>
    <row r="1436" spans="1:4" ht="25.5">
      <c r="A1436" s="269" t="s">
        <v>10090</v>
      </c>
      <c r="B1436" s="269" t="s">
        <v>10091</v>
      </c>
      <c r="C1436" s="270" t="s">
        <v>4</v>
      </c>
      <c r="D1436" s="37">
        <v>448.44</v>
      </c>
    </row>
    <row r="1437" spans="1:4">
      <c r="A1437" s="269" t="s">
        <v>10092</v>
      </c>
      <c r="B1437" s="269" t="s">
        <v>10093</v>
      </c>
      <c r="C1437" s="270" t="s">
        <v>4</v>
      </c>
      <c r="D1437" s="37">
        <v>57.73</v>
      </c>
    </row>
    <row r="1438" spans="1:4" ht="25.5">
      <c r="A1438" s="269" t="s">
        <v>10094</v>
      </c>
      <c r="B1438" s="269" t="s">
        <v>10095</v>
      </c>
      <c r="C1438" s="270" t="s">
        <v>4</v>
      </c>
      <c r="D1438" s="37">
        <v>483.26</v>
      </c>
    </row>
    <row r="1439" spans="1:4" ht="25.5">
      <c r="A1439" s="269" t="s">
        <v>10096</v>
      </c>
      <c r="B1439" s="269" t="s">
        <v>10097</v>
      </c>
      <c r="C1439" s="270" t="s">
        <v>4</v>
      </c>
      <c r="D1439" s="37">
        <v>442.38</v>
      </c>
    </row>
    <row r="1440" spans="1:4" ht="25.5">
      <c r="A1440" s="269" t="s">
        <v>10098</v>
      </c>
      <c r="B1440" s="269" t="s">
        <v>10099</v>
      </c>
      <c r="C1440" s="270" t="s">
        <v>4</v>
      </c>
      <c r="D1440" s="37">
        <v>516.22</v>
      </c>
    </row>
    <row r="1441" spans="1:4" ht="25.5">
      <c r="A1441" s="269" t="s">
        <v>10100</v>
      </c>
      <c r="B1441" s="269" t="s">
        <v>10101</v>
      </c>
      <c r="C1441" s="270" t="s">
        <v>4</v>
      </c>
      <c r="D1441" s="37">
        <v>652.87</v>
      </c>
    </row>
    <row r="1442" spans="1:4" ht="25.5">
      <c r="A1442" s="269" t="s">
        <v>10102</v>
      </c>
      <c r="B1442" s="269" t="s">
        <v>10103</v>
      </c>
      <c r="C1442" s="270" t="s">
        <v>4</v>
      </c>
      <c r="D1442" s="37">
        <v>200.12</v>
      </c>
    </row>
    <row r="1443" spans="1:4" ht="25.5">
      <c r="A1443" s="269" t="s">
        <v>10104</v>
      </c>
      <c r="B1443" s="269" t="s">
        <v>10105</v>
      </c>
      <c r="C1443" s="270" t="s">
        <v>4</v>
      </c>
      <c r="D1443" s="37">
        <v>200.1</v>
      </c>
    </row>
    <row r="1444" spans="1:4" ht="25.5">
      <c r="A1444" s="269" t="s">
        <v>10106</v>
      </c>
      <c r="B1444" s="269" t="s">
        <v>10107</v>
      </c>
      <c r="C1444" s="270" t="s">
        <v>4</v>
      </c>
      <c r="D1444" s="37">
        <v>893.35</v>
      </c>
    </row>
    <row r="1445" spans="1:4" ht="25.5">
      <c r="A1445" s="269" t="s">
        <v>10108</v>
      </c>
      <c r="B1445" s="269" t="s">
        <v>10109</v>
      </c>
      <c r="C1445" s="270" t="s">
        <v>4</v>
      </c>
      <c r="D1445" s="37">
        <v>1272.19</v>
      </c>
    </row>
    <row r="1446" spans="1:4" ht="25.5">
      <c r="A1446" s="269" t="s">
        <v>10110</v>
      </c>
      <c r="B1446" s="269" t="s">
        <v>10111</v>
      </c>
      <c r="C1446" s="270" t="s">
        <v>4</v>
      </c>
      <c r="D1446" s="37">
        <v>803.09</v>
      </c>
    </row>
    <row r="1447" spans="1:4" ht="25.5">
      <c r="A1447" s="269" t="s">
        <v>10112</v>
      </c>
      <c r="B1447" s="269" t="s">
        <v>10113</v>
      </c>
      <c r="C1447" s="270" t="s">
        <v>4</v>
      </c>
      <c r="D1447" s="37">
        <v>1352.85</v>
      </c>
    </row>
    <row r="1448" spans="1:4" ht="25.5">
      <c r="A1448" s="269" t="s">
        <v>10114</v>
      </c>
      <c r="B1448" s="269" t="s">
        <v>10115</v>
      </c>
      <c r="C1448" s="270" t="s">
        <v>4</v>
      </c>
      <c r="D1448" s="37">
        <v>180.91</v>
      </c>
    </row>
    <row r="1449" spans="1:4" ht="25.5">
      <c r="A1449" s="269" t="s">
        <v>10116</v>
      </c>
      <c r="B1449" s="269" t="s">
        <v>10117</v>
      </c>
      <c r="C1449" s="270" t="s">
        <v>4</v>
      </c>
      <c r="D1449" s="37">
        <v>266.35000000000002</v>
      </c>
    </row>
    <row r="1450" spans="1:4" ht="25.5">
      <c r="A1450" s="269" t="s">
        <v>10118</v>
      </c>
      <c r="B1450" s="269" t="s">
        <v>10119</v>
      </c>
      <c r="C1450" s="270" t="s">
        <v>4</v>
      </c>
      <c r="D1450" s="37">
        <v>449.86</v>
      </c>
    </row>
    <row r="1451" spans="1:4" ht="25.5">
      <c r="A1451" s="269" t="s">
        <v>10120</v>
      </c>
      <c r="B1451" s="269" t="s">
        <v>10121</v>
      </c>
      <c r="C1451" s="270" t="s">
        <v>4</v>
      </c>
      <c r="D1451" s="37">
        <v>555.91</v>
      </c>
    </row>
    <row r="1452" spans="1:4" ht="25.5">
      <c r="A1452" s="269" t="s">
        <v>10122</v>
      </c>
      <c r="B1452" s="269" t="s">
        <v>10123</v>
      </c>
      <c r="C1452" s="270" t="s">
        <v>4</v>
      </c>
      <c r="D1452" s="37">
        <v>262.55</v>
      </c>
    </row>
    <row r="1453" spans="1:4" ht="25.5">
      <c r="A1453" s="269" t="s">
        <v>10124</v>
      </c>
      <c r="B1453" s="269" t="s">
        <v>10125</v>
      </c>
      <c r="C1453" s="270" t="s">
        <v>4</v>
      </c>
      <c r="D1453" s="37">
        <v>283.42</v>
      </c>
    </row>
    <row r="1454" spans="1:4" ht="25.5">
      <c r="A1454" s="269" t="s">
        <v>10126</v>
      </c>
      <c r="B1454" s="269" t="s">
        <v>10127</v>
      </c>
      <c r="C1454" s="270" t="s">
        <v>4</v>
      </c>
      <c r="D1454" s="37">
        <v>454.29</v>
      </c>
    </row>
    <row r="1455" spans="1:4" ht="25.5">
      <c r="A1455" s="269" t="s">
        <v>10128</v>
      </c>
      <c r="B1455" s="269" t="s">
        <v>10129</v>
      </c>
      <c r="C1455" s="270" t="s">
        <v>4</v>
      </c>
      <c r="D1455" s="37">
        <v>760.45</v>
      </c>
    </row>
    <row r="1456" spans="1:4">
      <c r="A1456" s="269" t="s">
        <v>10130</v>
      </c>
      <c r="B1456" s="269" t="s">
        <v>10131</v>
      </c>
      <c r="C1456" s="270" t="s">
        <v>4</v>
      </c>
      <c r="D1456" s="37">
        <v>135.16999999999999</v>
      </c>
    </row>
    <row r="1457" spans="1:4">
      <c r="A1457" s="269" t="s">
        <v>10132</v>
      </c>
      <c r="B1457" s="269" t="s">
        <v>10133</v>
      </c>
      <c r="C1457" s="270" t="s">
        <v>4</v>
      </c>
      <c r="D1457" s="37">
        <v>82.28</v>
      </c>
    </row>
    <row r="1458" spans="1:4">
      <c r="A1458" s="269" t="s">
        <v>10134</v>
      </c>
      <c r="B1458" s="269" t="s">
        <v>10135</v>
      </c>
      <c r="C1458" s="270" t="s">
        <v>4</v>
      </c>
      <c r="D1458" s="37">
        <v>109.06</v>
      </c>
    </row>
    <row r="1459" spans="1:4">
      <c r="A1459" s="269" t="s">
        <v>10136</v>
      </c>
      <c r="B1459" s="269" t="s">
        <v>10137</v>
      </c>
      <c r="C1459" s="270" t="s">
        <v>4</v>
      </c>
      <c r="D1459" s="37">
        <v>117.56</v>
      </c>
    </row>
    <row r="1460" spans="1:4">
      <c r="A1460" s="269" t="s">
        <v>10138</v>
      </c>
      <c r="B1460" s="269" t="s">
        <v>10139</v>
      </c>
      <c r="C1460" s="270" t="s">
        <v>4</v>
      </c>
      <c r="D1460" s="37">
        <v>107.14</v>
      </c>
    </row>
    <row r="1461" spans="1:4">
      <c r="A1461" s="269" t="s">
        <v>10140</v>
      </c>
      <c r="B1461" s="269" t="s">
        <v>10141</v>
      </c>
      <c r="C1461" s="270" t="s">
        <v>4</v>
      </c>
      <c r="D1461" s="37">
        <v>126.92</v>
      </c>
    </row>
    <row r="1462" spans="1:4">
      <c r="A1462" s="269" t="s">
        <v>10142</v>
      </c>
      <c r="B1462" s="269" t="s">
        <v>10143</v>
      </c>
      <c r="C1462" s="270" t="s">
        <v>4</v>
      </c>
      <c r="D1462" s="37">
        <v>107.99</v>
      </c>
    </row>
    <row r="1463" spans="1:4">
      <c r="A1463" s="269" t="s">
        <v>10144</v>
      </c>
      <c r="B1463" s="269" t="s">
        <v>10145</v>
      </c>
      <c r="C1463" s="270" t="s">
        <v>4</v>
      </c>
      <c r="D1463" s="37">
        <v>181.1</v>
      </c>
    </row>
    <row r="1464" spans="1:4">
      <c r="A1464" s="269" t="s">
        <v>10146</v>
      </c>
      <c r="B1464" s="269" t="s">
        <v>10147</v>
      </c>
      <c r="C1464" s="270" t="s">
        <v>4</v>
      </c>
      <c r="D1464" s="37">
        <v>359.61</v>
      </c>
    </row>
    <row r="1465" spans="1:4">
      <c r="A1465" s="269" t="s">
        <v>10148</v>
      </c>
      <c r="B1465" s="269" t="s">
        <v>10149</v>
      </c>
      <c r="C1465" s="270" t="s">
        <v>4</v>
      </c>
      <c r="D1465" s="37">
        <v>298.39</v>
      </c>
    </row>
    <row r="1466" spans="1:4" ht="25.5">
      <c r="A1466" s="269" t="s">
        <v>10150</v>
      </c>
      <c r="B1466" s="269" t="s">
        <v>10151</v>
      </c>
      <c r="C1466" s="270" t="s">
        <v>4</v>
      </c>
      <c r="D1466" s="37">
        <v>243.26</v>
      </c>
    </row>
    <row r="1467" spans="1:4">
      <c r="A1467" s="269" t="s">
        <v>10152</v>
      </c>
      <c r="B1467" s="269" t="s">
        <v>10153</v>
      </c>
      <c r="C1467" s="270" t="s">
        <v>4</v>
      </c>
      <c r="D1467" s="37">
        <v>116.08</v>
      </c>
    </row>
    <row r="1468" spans="1:4" ht="25.5">
      <c r="A1468" s="269" t="s">
        <v>10154</v>
      </c>
      <c r="B1468" s="269" t="s">
        <v>10155</v>
      </c>
      <c r="C1468" s="270" t="s">
        <v>4</v>
      </c>
      <c r="D1468" s="37">
        <v>519.88</v>
      </c>
    </row>
    <row r="1469" spans="1:4" ht="25.5">
      <c r="A1469" s="269" t="s">
        <v>10156</v>
      </c>
      <c r="B1469" s="269" t="s">
        <v>10157</v>
      </c>
      <c r="C1469" s="270" t="s">
        <v>4</v>
      </c>
      <c r="D1469" s="37">
        <v>255.5</v>
      </c>
    </row>
    <row r="1470" spans="1:4" ht="25.5">
      <c r="A1470" s="269" t="s">
        <v>10158</v>
      </c>
      <c r="B1470" s="269" t="s">
        <v>10159</v>
      </c>
      <c r="C1470" s="270" t="s">
        <v>4</v>
      </c>
      <c r="D1470" s="37">
        <v>310.29000000000002</v>
      </c>
    </row>
    <row r="1471" spans="1:4" ht="25.5">
      <c r="A1471" s="269" t="s">
        <v>10160</v>
      </c>
      <c r="B1471" s="269" t="s">
        <v>10161</v>
      </c>
      <c r="C1471" s="270" t="s">
        <v>47</v>
      </c>
      <c r="D1471" s="37">
        <v>540</v>
      </c>
    </row>
    <row r="1472" spans="1:4" ht="25.5">
      <c r="A1472" s="269" t="s">
        <v>10162</v>
      </c>
      <c r="B1472" s="269" t="s">
        <v>10163</v>
      </c>
      <c r="C1472" s="270" t="s">
        <v>4</v>
      </c>
      <c r="D1472" s="37">
        <v>827.85</v>
      </c>
    </row>
    <row r="1473" spans="1:4">
      <c r="A1473" s="269" t="s">
        <v>10164</v>
      </c>
      <c r="B1473" s="269" t="s">
        <v>10165</v>
      </c>
      <c r="C1473" s="270" t="s">
        <v>4</v>
      </c>
      <c r="D1473" s="37">
        <v>350.58</v>
      </c>
    </row>
    <row r="1474" spans="1:4" ht="25.5">
      <c r="A1474" s="269" t="s">
        <v>10166</v>
      </c>
      <c r="B1474" s="269" t="s">
        <v>10167</v>
      </c>
      <c r="C1474" s="270" t="s">
        <v>4</v>
      </c>
      <c r="D1474" s="37">
        <v>645.45000000000005</v>
      </c>
    </row>
    <row r="1475" spans="1:4" ht="25.5">
      <c r="A1475" s="269" t="s">
        <v>10168</v>
      </c>
      <c r="B1475" s="269" t="s">
        <v>10169</v>
      </c>
      <c r="C1475" s="270" t="s">
        <v>4</v>
      </c>
      <c r="D1475" s="37">
        <v>615.05999999999995</v>
      </c>
    </row>
    <row r="1476" spans="1:4">
      <c r="A1476" s="269" t="s">
        <v>10170</v>
      </c>
      <c r="B1476" s="269" t="s">
        <v>6035</v>
      </c>
      <c r="C1476" s="270" t="s">
        <v>4</v>
      </c>
      <c r="D1476" s="37">
        <v>1556.92</v>
      </c>
    </row>
    <row r="1477" spans="1:4">
      <c r="A1477" s="269" t="s">
        <v>10171</v>
      </c>
      <c r="B1477" s="269" t="s">
        <v>6031</v>
      </c>
      <c r="C1477" s="270" t="s">
        <v>4</v>
      </c>
      <c r="D1477" s="37">
        <v>1585.33</v>
      </c>
    </row>
    <row r="1478" spans="1:4" ht="25.5">
      <c r="A1478" s="269" t="s">
        <v>10172</v>
      </c>
      <c r="B1478" s="269" t="s">
        <v>10173</v>
      </c>
      <c r="C1478" s="270" t="s">
        <v>4</v>
      </c>
      <c r="D1478" s="37">
        <v>3116.04</v>
      </c>
    </row>
    <row r="1479" spans="1:4" ht="25.5">
      <c r="A1479" s="269" t="s">
        <v>10174</v>
      </c>
      <c r="B1479" s="269" t="s">
        <v>10175</v>
      </c>
      <c r="C1479" s="270" t="s">
        <v>4</v>
      </c>
      <c r="D1479" s="37">
        <v>2026.38</v>
      </c>
    </row>
    <row r="1480" spans="1:4">
      <c r="A1480" s="269" t="s">
        <v>10176</v>
      </c>
      <c r="B1480" s="269" t="s">
        <v>10177</v>
      </c>
      <c r="C1480" s="270" t="s">
        <v>4</v>
      </c>
      <c r="D1480" s="37">
        <v>1046.1600000000001</v>
      </c>
    </row>
    <row r="1481" spans="1:4" ht="25.5">
      <c r="A1481" s="269" t="s">
        <v>10178</v>
      </c>
      <c r="B1481" s="269" t="s">
        <v>10179</v>
      </c>
      <c r="C1481" s="270" t="s">
        <v>4</v>
      </c>
      <c r="D1481" s="37">
        <v>2689.05</v>
      </c>
    </row>
    <row r="1482" spans="1:4">
      <c r="A1482" s="269" t="s">
        <v>10180</v>
      </c>
      <c r="B1482" s="269" t="s">
        <v>10181</v>
      </c>
      <c r="C1482" s="270" t="s">
        <v>4</v>
      </c>
      <c r="D1482" s="37">
        <v>1483.49</v>
      </c>
    </row>
    <row r="1483" spans="1:4" ht="25.5">
      <c r="A1483" s="269" t="s">
        <v>10182</v>
      </c>
      <c r="B1483" s="269" t="s">
        <v>10183</v>
      </c>
      <c r="C1483" s="270" t="s">
        <v>4</v>
      </c>
      <c r="D1483" s="37">
        <v>5081.5</v>
      </c>
    </row>
    <row r="1484" spans="1:4">
      <c r="A1484" s="269" t="s">
        <v>10184</v>
      </c>
      <c r="B1484" s="269" t="s">
        <v>10185</v>
      </c>
      <c r="C1484" s="270" t="s">
        <v>4</v>
      </c>
      <c r="D1484" s="37">
        <v>1015.46</v>
      </c>
    </row>
    <row r="1485" spans="1:4">
      <c r="A1485" s="269" t="s">
        <v>10186</v>
      </c>
      <c r="B1485" s="269" t="s">
        <v>10187</v>
      </c>
      <c r="C1485" s="270" t="s">
        <v>4</v>
      </c>
      <c r="D1485" s="37">
        <v>1777.05</v>
      </c>
    </row>
    <row r="1486" spans="1:4" ht="25.5">
      <c r="A1486" s="269" t="s">
        <v>10188</v>
      </c>
      <c r="B1486" s="269" t="s">
        <v>10189</v>
      </c>
      <c r="C1486" s="270" t="s">
        <v>4</v>
      </c>
      <c r="D1486" s="37">
        <v>828.29</v>
      </c>
    </row>
    <row r="1487" spans="1:4" ht="25.5">
      <c r="A1487" s="269" t="s">
        <v>10190</v>
      </c>
      <c r="B1487" s="269" t="s">
        <v>10191</v>
      </c>
      <c r="C1487" s="270" t="s">
        <v>4</v>
      </c>
      <c r="D1487" s="37">
        <v>391.96</v>
      </c>
    </row>
    <row r="1488" spans="1:4">
      <c r="A1488" s="269" t="s">
        <v>10192</v>
      </c>
      <c r="B1488" s="269" t="s">
        <v>10193</v>
      </c>
      <c r="C1488" s="270" t="s">
        <v>4</v>
      </c>
      <c r="D1488" s="37">
        <v>1106.4000000000001</v>
      </c>
    </row>
    <row r="1489" spans="1:4" ht="25.5">
      <c r="A1489" s="269" t="s">
        <v>10194</v>
      </c>
      <c r="B1489" s="269" t="s">
        <v>10195</v>
      </c>
      <c r="C1489" s="270" t="s">
        <v>4</v>
      </c>
      <c r="D1489" s="37">
        <v>1600.31</v>
      </c>
    </row>
    <row r="1490" spans="1:4" ht="25.5">
      <c r="A1490" s="269" t="s">
        <v>10196</v>
      </c>
      <c r="B1490" s="269" t="s">
        <v>10197</v>
      </c>
      <c r="C1490" s="270" t="s">
        <v>4</v>
      </c>
      <c r="D1490" s="37">
        <v>1905.29</v>
      </c>
    </row>
    <row r="1491" spans="1:4" ht="25.5">
      <c r="A1491" s="269" t="s">
        <v>10198</v>
      </c>
      <c r="B1491" s="269" t="s">
        <v>10199</v>
      </c>
      <c r="C1491" s="270" t="s">
        <v>4</v>
      </c>
      <c r="D1491" s="37">
        <v>5121.75</v>
      </c>
    </row>
    <row r="1492" spans="1:4" ht="25.5">
      <c r="A1492" s="269" t="s">
        <v>10200</v>
      </c>
      <c r="B1492" s="269" t="s">
        <v>10201</v>
      </c>
      <c r="C1492" s="270" t="s">
        <v>4</v>
      </c>
      <c r="D1492" s="37">
        <v>746.61</v>
      </c>
    </row>
    <row r="1493" spans="1:4" ht="25.5">
      <c r="A1493" s="269" t="s">
        <v>10202</v>
      </c>
      <c r="B1493" s="269" t="s">
        <v>10203</v>
      </c>
      <c r="C1493" s="270" t="s">
        <v>4</v>
      </c>
      <c r="D1493" s="37">
        <v>752.81</v>
      </c>
    </row>
    <row r="1494" spans="1:4" ht="25.5">
      <c r="A1494" s="269" t="s">
        <v>10204</v>
      </c>
      <c r="B1494" s="269" t="s">
        <v>10205</v>
      </c>
      <c r="C1494" s="270" t="s">
        <v>4</v>
      </c>
      <c r="D1494" s="37">
        <v>1089.7</v>
      </c>
    </row>
    <row r="1495" spans="1:4">
      <c r="A1495" s="269" t="s">
        <v>10206</v>
      </c>
      <c r="B1495" s="269" t="s">
        <v>6049</v>
      </c>
      <c r="C1495" s="270" t="s">
        <v>4</v>
      </c>
      <c r="D1495" s="37">
        <v>643.62</v>
      </c>
    </row>
    <row r="1496" spans="1:4" ht="25.5">
      <c r="A1496" s="269" t="s">
        <v>10207</v>
      </c>
      <c r="B1496" s="269" t="s">
        <v>10208</v>
      </c>
      <c r="C1496" s="270" t="s">
        <v>4</v>
      </c>
      <c r="D1496" s="37">
        <v>4205.75</v>
      </c>
    </row>
    <row r="1497" spans="1:4" ht="25.5">
      <c r="A1497" s="269" t="s">
        <v>10209</v>
      </c>
      <c r="B1497" s="269" t="s">
        <v>10210</v>
      </c>
      <c r="C1497" s="270" t="s">
        <v>4</v>
      </c>
      <c r="D1497" s="37">
        <v>604.15</v>
      </c>
    </row>
    <row r="1498" spans="1:4" ht="25.5">
      <c r="A1498" s="269" t="s">
        <v>10211</v>
      </c>
      <c r="B1498" s="269" t="s">
        <v>10212</v>
      </c>
      <c r="C1498" s="270" t="s">
        <v>4</v>
      </c>
      <c r="D1498" s="37">
        <v>1031.21</v>
      </c>
    </row>
    <row r="1499" spans="1:4">
      <c r="A1499" s="269" t="s">
        <v>10213</v>
      </c>
      <c r="B1499" s="269" t="s">
        <v>6051</v>
      </c>
      <c r="C1499" s="270" t="s">
        <v>4</v>
      </c>
      <c r="D1499" s="37">
        <v>581.59</v>
      </c>
    </row>
    <row r="1500" spans="1:4" ht="25.5">
      <c r="A1500" s="269" t="s">
        <v>10214</v>
      </c>
      <c r="B1500" s="269" t="s">
        <v>10215</v>
      </c>
      <c r="C1500" s="270" t="s">
        <v>4</v>
      </c>
      <c r="D1500" s="37">
        <v>277.25</v>
      </c>
    </row>
    <row r="1501" spans="1:4" ht="25.5">
      <c r="A1501" s="269" t="s">
        <v>10216</v>
      </c>
      <c r="B1501" s="269" t="s">
        <v>10217</v>
      </c>
      <c r="C1501" s="270" t="s">
        <v>4</v>
      </c>
      <c r="D1501" s="37">
        <v>6180.75</v>
      </c>
    </row>
    <row r="1502" spans="1:4" ht="25.5">
      <c r="A1502" s="269" t="s">
        <v>10218</v>
      </c>
      <c r="B1502" s="269" t="s">
        <v>10219</v>
      </c>
      <c r="C1502" s="270" t="s">
        <v>4</v>
      </c>
      <c r="D1502" s="37">
        <v>988.97</v>
      </c>
    </row>
    <row r="1503" spans="1:4" ht="25.5">
      <c r="A1503" s="269" t="s">
        <v>10220</v>
      </c>
      <c r="B1503" s="269" t="s">
        <v>10221</v>
      </c>
      <c r="C1503" s="270" t="s">
        <v>4</v>
      </c>
      <c r="D1503" s="37">
        <v>1488.84</v>
      </c>
    </row>
    <row r="1504" spans="1:4" ht="25.5">
      <c r="A1504" s="269" t="s">
        <v>10222</v>
      </c>
      <c r="B1504" s="269" t="s">
        <v>10223</v>
      </c>
      <c r="C1504" s="270" t="s">
        <v>4</v>
      </c>
      <c r="D1504" s="37">
        <v>980.99</v>
      </c>
    </row>
    <row r="1505" spans="1:4" ht="25.5">
      <c r="A1505" s="269" t="s">
        <v>10224</v>
      </c>
      <c r="B1505" s="269" t="s">
        <v>10225</v>
      </c>
      <c r="C1505" s="270" t="s">
        <v>4</v>
      </c>
      <c r="D1505" s="37">
        <v>293.19</v>
      </c>
    </row>
    <row r="1506" spans="1:4" ht="25.5">
      <c r="A1506" s="269" t="s">
        <v>10226</v>
      </c>
      <c r="B1506" s="269" t="s">
        <v>10227</v>
      </c>
      <c r="C1506" s="270" t="s">
        <v>4</v>
      </c>
      <c r="D1506" s="37">
        <v>321.18</v>
      </c>
    </row>
    <row r="1507" spans="1:4" ht="25.5">
      <c r="A1507" s="269" t="s">
        <v>10228</v>
      </c>
      <c r="B1507" s="269" t="s">
        <v>10229</v>
      </c>
      <c r="C1507" s="270" t="s">
        <v>4</v>
      </c>
      <c r="D1507" s="37">
        <v>13847.41</v>
      </c>
    </row>
    <row r="1508" spans="1:4">
      <c r="A1508" s="269" t="s">
        <v>10230</v>
      </c>
      <c r="B1508" s="269" t="s">
        <v>10231</v>
      </c>
      <c r="C1508" s="270" t="s">
        <v>4</v>
      </c>
      <c r="D1508" s="37">
        <v>54.56</v>
      </c>
    </row>
    <row r="1509" spans="1:4" ht="25.5">
      <c r="A1509" s="269" t="s">
        <v>10232</v>
      </c>
      <c r="B1509" s="269" t="s">
        <v>10233</v>
      </c>
      <c r="C1509" s="270" t="s">
        <v>4</v>
      </c>
      <c r="D1509" s="37">
        <v>456.77</v>
      </c>
    </row>
    <row r="1510" spans="1:4">
      <c r="A1510" s="269" t="s">
        <v>10234</v>
      </c>
      <c r="B1510" s="269" t="s">
        <v>10235</v>
      </c>
      <c r="C1510" s="270" t="s">
        <v>4</v>
      </c>
      <c r="D1510" s="37">
        <v>171.67</v>
      </c>
    </row>
    <row r="1511" spans="1:4">
      <c r="A1511" s="269" t="s">
        <v>10236</v>
      </c>
      <c r="B1511" s="269" t="s">
        <v>10237</v>
      </c>
      <c r="C1511" s="270" t="s">
        <v>4</v>
      </c>
      <c r="D1511" s="37">
        <v>14.1</v>
      </c>
    </row>
    <row r="1512" spans="1:4">
      <c r="A1512" s="269" t="s">
        <v>10238</v>
      </c>
      <c r="B1512" s="269" t="s">
        <v>10239</v>
      </c>
      <c r="C1512" s="270" t="s">
        <v>4</v>
      </c>
      <c r="D1512" s="37">
        <v>212.19</v>
      </c>
    </row>
    <row r="1513" spans="1:4" ht="25.5">
      <c r="A1513" s="269" t="s">
        <v>10240</v>
      </c>
      <c r="B1513" s="269" t="s">
        <v>10241</v>
      </c>
      <c r="C1513" s="270" t="s">
        <v>4</v>
      </c>
      <c r="D1513" s="37">
        <v>15.83</v>
      </c>
    </row>
    <row r="1514" spans="1:4" ht="25.5">
      <c r="A1514" s="269" t="s">
        <v>10242</v>
      </c>
      <c r="B1514" s="269" t="s">
        <v>10243</v>
      </c>
      <c r="C1514" s="270" t="s">
        <v>4</v>
      </c>
      <c r="D1514" s="37">
        <v>10.9</v>
      </c>
    </row>
    <row r="1515" spans="1:4">
      <c r="A1515" s="269" t="s">
        <v>10244</v>
      </c>
      <c r="B1515" s="269" t="s">
        <v>10245</v>
      </c>
      <c r="C1515" s="270" t="s">
        <v>47</v>
      </c>
      <c r="D1515" s="37">
        <v>98.24</v>
      </c>
    </row>
    <row r="1516" spans="1:4" ht="25.5">
      <c r="A1516" s="269" t="s">
        <v>10246</v>
      </c>
      <c r="B1516" s="269" t="s">
        <v>10247</v>
      </c>
      <c r="C1516" s="270" t="s">
        <v>4</v>
      </c>
      <c r="D1516" s="37">
        <v>28.06</v>
      </c>
    </row>
    <row r="1517" spans="1:4" ht="25.5">
      <c r="A1517" s="269" t="s">
        <v>10248</v>
      </c>
      <c r="B1517" s="269" t="s">
        <v>10249</v>
      </c>
      <c r="C1517" s="270" t="s">
        <v>4</v>
      </c>
      <c r="D1517" s="37">
        <v>406.73</v>
      </c>
    </row>
    <row r="1518" spans="1:4" ht="25.5">
      <c r="A1518" s="269" t="s">
        <v>10250</v>
      </c>
      <c r="B1518" s="269" t="s">
        <v>10251</v>
      </c>
      <c r="C1518" s="270" t="s">
        <v>4</v>
      </c>
      <c r="D1518" s="37">
        <v>1182.52</v>
      </c>
    </row>
    <row r="1519" spans="1:4" ht="25.5">
      <c r="A1519" s="269" t="s">
        <v>10252</v>
      </c>
      <c r="B1519" s="269" t="s">
        <v>10253</v>
      </c>
      <c r="C1519" s="270" t="s">
        <v>4</v>
      </c>
      <c r="D1519" s="37">
        <v>145.77000000000001</v>
      </c>
    </row>
    <row r="1520" spans="1:4">
      <c r="A1520" s="269" t="s">
        <v>10254</v>
      </c>
      <c r="B1520" s="269" t="s">
        <v>10255</v>
      </c>
      <c r="C1520" s="270" t="s">
        <v>4</v>
      </c>
      <c r="D1520" s="37">
        <v>279.02999999999997</v>
      </c>
    </row>
    <row r="1521" spans="1:4">
      <c r="A1521" s="269" t="s">
        <v>10256</v>
      </c>
      <c r="B1521" s="269" t="s">
        <v>6228</v>
      </c>
      <c r="C1521" s="270" t="s">
        <v>4</v>
      </c>
      <c r="D1521" s="37">
        <v>5.88</v>
      </c>
    </row>
    <row r="1522" spans="1:4">
      <c r="A1522" s="269" t="s">
        <v>10257</v>
      </c>
      <c r="B1522" s="269" t="s">
        <v>6232</v>
      </c>
      <c r="C1522" s="270" t="s">
        <v>4</v>
      </c>
      <c r="D1522" s="37">
        <v>4.2699999999999996</v>
      </c>
    </row>
    <row r="1523" spans="1:4">
      <c r="A1523" s="269" t="s">
        <v>10258</v>
      </c>
      <c r="B1523" s="269" t="s">
        <v>6238</v>
      </c>
      <c r="C1523" s="270" t="s">
        <v>4</v>
      </c>
      <c r="D1523" s="37">
        <v>3.6</v>
      </c>
    </row>
    <row r="1524" spans="1:4">
      <c r="A1524" s="269" t="s">
        <v>10259</v>
      </c>
      <c r="B1524" s="269" t="s">
        <v>6236</v>
      </c>
      <c r="C1524" s="270" t="s">
        <v>4</v>
      </c>
      <c r="D1524" s="37">
        <v>13.74</v>
      </c>
    </row>
    <row r="1525" spans="1:4" ht="25.5">
      <c r="A1525" s="269" t="s">
        <v>10260</v>
      </c>
      <c r="B1525" s="269" t="s">
        <v>10261</v>
      </c>
      <c r="C1525" s="270" t="s">
        <v>4</v>
      </c>
      <c r="D1525" s="37">
        <v>524.33000000000004</v>
      </c>
    </row>
    <row r="1526" spans="1:4">
      <c r="A1526" s="269" t="s">
        <v>10262</v>
      </c>
      <c r="B1526" s="269" t="s">
        <v>10263</v>
      </c>
      <c r="C1526" s="270" t="s">
        <v>47</v>
      </c>
      <c r="D1526" s="37">
        <v>12.95</v>
      </c>
    </row>
    <row r="1527" spans="1:4">
      <c r="A1527" s="269" t="s">
        <v>10264</v>
      </c>
      <c r="B1527" s="269" t="s">
        <v>10265</v>
      </c>
      <c r="C1527" s="270" t="s">
        <v>47</v>
      </c>
      <c r="D1527" s="37">
        <v>16.21</v>
      </c>
    </row>
    <row r="1528" spans="1:4">
      <c r="A1528" s="269" t="s">
        <v>10266</v>
      </c>
      <c r="B1528" s="269" t="s">
        <v>10267</v>
      </c>
      <c r="C1528" s="270" t="s">
        <v>47</v>
      </c>
      <c r="D1528" s="37">
        <v>24.16</v>
      </c>
    </row>
    <row r="1529" spans="1:4">
      <c r="A1529" s="269" t="s">
        <v>10268</v>
      </c>
      <c r="B1529" s="269" t="s">
        <v>10269</v>
      </c>
      <c r="C1529" s="270" t="s">
        <v>47</v>
      </c>
      <c r="D1529" s="37">
        <v>31.25</v>
      </c>
    </row>
    <row r="1530" spans="1:4">
      <c r="A1530" s="269" t="s">
        <v>10270</v>
      </c>
      <c r="B1530" s="269" t="s">
        <v>10271</v>
      </c>
      <c r="C1530" s="270" t="s">
        <v>47</v>
      </c>
      <c r="D1530" s="37">
        <v>36.020000000000003</v>
      </c>
    </row>
    <row r="1531" spans="1:4">
      <c r="A1531" s="269" t="s">
        <v>10272</v>
      </c>
      <c r="B1531" s="269" t="s">
        <v>10273</v>
      </c>
      <c r="C1531" s="270" t="s">
        <v>47</v>
      </c>
      <c r="D1531" s="37">
        <v>49.66</v>
      </c>
    </row>
    <row r="1532" spans="1:4">
      <c r="A1532" s="269" t="s">
        <v>10274</v>
      </c>
      <c r="B1532" s="269" t="s">
        <v>10275</v>
      </c>
      <c r="C1532" s="270" t="s">
        <v>47</v>
      </c>
      <c r="D1532" s="37">
        <v>64.41</v>
      </c>
    </row>
    <row r="1533" spans="1:4">
      <c r="A1533" s="269" t="s">
        <v>10276</v>
      </c>
      <c r="B1533" s="269" t="s">
        <v>10277</v>
      </c>
      <c r="C1533" s="270" t="s">
        <v>47</v>
      </c>
      <c r="D1533" s="37">
        <v>80</v>
      </c>
    </row>
    <row r="1534" spans="1:4">
      <c r="A1534" s="269" t="s">
        <v>10278</v>
      </c>
      <c r="B1534" s="269" t="s">
        <v>10279</v>
      </c>
      <c r="C1534" s="270" t="s">
        <v>47</v>
      </c>
      <c r="D1534" s="37">
        <v>115.44</v>
      </c>
    </row>
    <row r="1535" spans="1:4">
      <c r="A1535" s="269" t="s">
        <v>10280</v>
      </c>
      <c r="B1535" s="269" t="s">
        <v>10281</v>
      </c>
      <c r="C1535" s="270" t="s">
        <v>47</v>
      </c>
      <c r="D1535" s="37">
        <v>193.21</v>
      </c>
    </row>
    <row r="1536" spans="1:4">
      <c r="A1536" s="269" t="s">
        <v>10282</v>
      </c>
      <c r="B1536" s="269" t="s">
        <v>10283</v>
      </c>
      <c r="C1536" s="270" t="s">
        <v>47</v>
      </c>
      <c r="D1536" s="37">
        <v>56.95</v>
      </c>
    </row>
    <row r="1537" spans="1:4">
      <c r="A1537" s="269" t="s">
        <v>10284</v>
      </c>
      <c r="B1537" s="269" t="s">
        <v>10285</v>
      </c>
      <c r="C1537" s="270" t="s">
        <v>47</v>
      </c>
      <c r="D1537" s="37">
        <v>46.46</v>
      </c>
    </row>
    <row r="1538" spans="1:4">
      <c r="A1538" s="269" t="s">
        <v>10286</v>
      </c>
      <c r="B1538" s="269" t="s">
        <v>10287</v>
      </c>
      <c r="C1538" s="270" t="s">
        <v>47</v>
      </c>
      <c r="D1538" s="37">
        <v>29.75</v>
      </c>
    </row>
    <row r="1539" spans="1:4">
      <c r="A1539" s="269" t="s">
        <v>10288</v>
      </c>
      <c r="B1539" s="269" t="s">
        <v>10289</v>
      </c>
      <c r="C1539" s="270" t="s">
        <v>47</v>
      </c>
      <c r="D1539" s="37">
        <v>30.49</v>
      </c>
    </row>
    <row r="1540" spans="1:4">
      <c r="A1540" s="269" t="s">
        <v>10290</v>
      </c>
      <c r="B1540" s="269" t="s">
        <v>10291</v>
      </c>
      <c r="C1540" s="270" t="s">
        <v>47</v>
      </c>
      <c r="D1540" s="37">
        <v>165.09</v>
      </c>
    </row>
    <row r="1541" spans="1:4">
      <c r="A1541" s="269" t="s">
        <v>10292</v>
      </c>
      <c r="B1541" s="269" t="s">
        <v>10293</v>
      </c>
      <c r="C1541" s="270" t="s">
        <v>47</v>
      </c>
      <c r="D1541" s="37">
        <v>25</v>
      </c>
    </row>
    <row r="1542" spans="1:4">
      <c r="A1542" s="269" t="s">
        <v>10294</v>
      </c>
      <c r="B1542" s="269" t="s">
        <v>10295</v>
      </c>
      <c r="C1542" s="270" t="s">
        <v>47</v>
      </c>
      <c r="D1542" s="37">
        <v>29.43</v>
      </c>
    </row>
    <row r="1543" spans="1:4">
      <c r="A1543" s="269" t="s">
        <v>10296</v>
      </c>
      <c r="B1543" s="269" t="s">
        <v>10297</v>
      </c>
      <c r="C1543" s="270" t="s">
        <v>47</v>
      </c>
      <c r="D1543" s="37">
        <v>38.96</v>
      </c>
    </row>
    <row r="1544" spans="1:4">
      <c r="A1544" s="269" t="s">
        <v>10298</v>
      </c>
      <c r="B1544" s="269" t="s">
        <v>10299</v>
      </c>
      <c r="C1544" s="270" t="s">
        <v>47</v>
      </c>
      <c r="D1544" s="37">
        <v>94.18</v>
      </c>
    </row>
    <row r="1545" spans="1:4">
      <c r="A1545" s="269" t="s">
        <v>10300</v>
      </c>
      <c r="B1545" s="269" t="s">
        <v>10301</v>
      </c>
      <c r="C1545" s="270" t="s">
        <v>47</v>
      </c>
      <c r="D1545" s="37">
        <v>122.7</v>
      </c>
    </row>
    <row r="1546" spans="1:4">
      <c r="A1546" s="269" t="s">
        <v>10302</v>
      </c>
      <c r="B1546" s="269" t="s">
        <v>10303</v>
      </c>
      <c r="C1546" s="270" t="s">
        <v>47</v>
      </c>
      <c r="D1546" s="37">
        <v>20.52</v>
      </c>
    </row>
    <row r="1547" spans="1:4">
      <c r="A1547" s="269" t="s">
        <v>10304</v>
      </c>
      <c r="B1547" s="269" t="s">
        <v>10305</v>
      </c>
      <c r="C1547" s="270" t="s">
        <v>47</v>
      </c>
      <c r="D1547" s="37">
        <v>286.70999999999998</v>
      </c>
    </row>
    <row r="1548" spans="1:4" ht="25.5">
      <c r="A1548" s="269" t="s">
        <v>10306</v>
      </c>
      <c r="B1548" s="269" t="s">
        <v>10307</v>
      </c>
      <c r="C1548" s="270" t="s">
        <v>4</v>
      </c>
      <c r="D1548" s="37">
        <v>620.78</v>
      </c>
    </row>
    <row r="1549" spans="1:4" ht="25.5">
      <c r="A1549" s="269" t="s">
        <v>10308</v>
      </c>
      <c r="B1549" s="269" t="s">
        <v>10309</v>
      </c>
      <c r="C1549" s="270" t="s">
        <v>4</v>
      </c>
      <c r="D1549" s="37">
        <v>37.08</v>
      </c>
    </row>
    <row r="1550" spans="1:4">
      <c r="A1550" s="269" t="s">
        <v>10310</v>
      </c>
      <c r="B1550" s="269" t="s">
        <v>10311</v>
      </c>
      <c r="C1550" s="270" t="s">
        <v>4</v>
      </c>
      <c r="D1550" s="37">
        <v>37.18</v>
      </c>
    </row>
    <row r="1551" spans="1:4">
      <c r="A1551" s="269" t="s">
        <v>10312</v>
      </c>
      <c r="B1551" s="269" t="s">
        <v>10313</v>
      </c>
      <c r="C1551" s="270" t="s">
        <v>4</v>
      </c>
      <c r="D1551" s="37">
        <v>48.19</v>
      </c>
    </row>
    <row r="1552" spans="1:4">
      <c r="A1552" s="269" t="s">
        <v>10314</v>
      </c>
      <c r="B1552" s="269" t="s">
        <v>10315</v>
      </c>
      <c r="C1552" s="270" t="s">
        <v>4</v>
      </c>
      <c r="D1552" s="37">
        <v>62.39</v>
      </c>
    </row>
    <row r="1553" spans="1:4" ht="25.5">
      <c r="A1553" s="269" t="s">
        <v>10316</v>
      </c>
      <c r="B1553" s="269" t="s">
        <v>10317</v>
      </c>
      <c r="C1553" s="270" t="s">
        <v>4</v>
      </c>
      <c r="D1553" s="37">
        <v>52</v>
      </c>
    </row>
    <row r="1554" spans="1:4">
      <c r="A1554" s="269" t="s">
        <v>10318</v>
      </c>
      <c r="B1554" s="269" t="s">
        <v>10319</v>
      </c>
      <c r="C1554" s="270" t="s">
        <v>4</v>
      </c>
      <c r="D1554" s="37">
        <v>50.58</v>
      </c>
    </row>
    <row r="1555" spans="1:4">
      <c r="A1555" s="269" t="s">
        <v>10320</v>
      </c>
      <c r="B1555" s="269" t="s">
        <v>10321</v>
      </c>
      <c r="C1555" s="270" t="s">
        <v>4</v>
      </c>
      <c r="D1555" s="37">
        <v>58.31</v>
      </c>
    </row>
    <row r="1556" spans="1:4">
      <c r="A1556" s="269" t="s">
        <v>10322</v>
      </c>
      <c r="B1556" s="269" t="s">
        <v>10323</v>
      </c>
      <c r="C1556" s="270" t="s">
        <v>4</v>
      </c>
      <c r="D1556" s="37">
        <v>72.41</v>
      </c>
    </row>
    <row r="1557" spans="1:4">
      <c r="A1557" s="269" t="s">
        <v>10324</v>
      </c>
      <c r="B1557" s="269" t="s">
        <v>10325</v>
      </c>
      <c r="C1557" s="270" t="s">
        <v>4</v>
      </c>
      <c r="D1557" s="37">
        <v>98.72</v>
      </c>
    </row>
    <row r="1558" spans="1:4">
      <c r="A1558" s="269" t="s">
        <v>10326</v>
      </c>
      <c r="B1558" s="269" t="s">
        <v>10327</v>
      </c>
      <c r="C1558" s="270" t="s">
        <v>4</v>
      </c>
      <c r="D1558" s="37">
        <v>109.22</v>
      </c>
    </row>
    <row r="1559" spans="1:4">
      <c r="A1559" s="269" t="s">
        <v>10328</v>
      </c>
      <c r="B1559" s="269" t="s">
        <v>10329</v>
      </c>
      <c r="C1559" s="270" t="s">
        <v>4</v>
      </c>
      <c r="D1559" s="37">
        <v>24.33</v>
      </c>
    </row>
    <row r="1560" spans="1:4">
      <c r="A1560" s="269" t="s">
        <v>10330</v>
      </c>
      <c r="B1560" s="269" t="s">
        <v>10331</v>
      </c>
      <c r="C1560" s="270" t="s">
        <v>4</v>
      </c>
      <c r="D1560" s="37">
        <v>30.79</v>
      </c>
    </row>
    <row r="1561" spans="1:4">
      <c r="A1561" s="269" t="s">
        <v>10332</v>
      </c>
      <c r="B1561" s="269" t="s">
        <v>10333</v>
      </c>
      <c r="C1561" s="270" t="s">
        <v>4</v>
      </c>
      <c r="D1561" s="37">
        <v>41.68</v>
      </c>
    </row>
    <row r="1562" spans="1:4">
      <c r="A1562" s="269" t="s">
        <v>10334</v>
      </c>
      <c r="B1562" s="269" t="s">
        <v>10335</v>
      </c>
      <c r="C1562" s="270" t="s">
        <v>4</v>
      </c>
      <c r="D1562" s="37">
        <v>51.35</v>
      </c>
    </row>
    <row r="1563" spans="1:4">
      <c r="A1563" s="269" t="s">
        <v>10336</v>
      </c>
      <c r="B1563" s="269" t="s">
        <v>10337</v>
      </c>
      <c r="C1563" s="270" t="s">
        <v>4</v>
      </c>
      <c r="D1563" s="37">
        <v>66.56</v>
      </c>
    </row>
    <row r="1564" spans="1:4">
      <c r="A1564" s="269" t="s">
        <v>10338</v>
      </c>
      <c r="B1564" s="269" t="s">
        <v>10339</v>
      </c>
      <c r="C1564" s="270" t="s">
        <v>4</v>
      </c>
      <c r="D1564" s="37">
        <v>94.72</v>
      </c>
    </row>
    <row r="1565" spans="1:4">
      <c r="A1565" s="269" t="s">
        <v>10340</v>
      </c>
      <c r="B1565" s="269" t="s">
        <v>10341</v>
      </c>
      <c r="C1565" s="270" t="s">
        <v>4</v>
      </c>
      <c r="D1565" s="37">
        <v>223.35</v>
      </c>
    </row>
    <row r="1566" spans="1:4">
      <c r="A1566" s="269" t="s">
        <v>10342</v>
      </c>
      <c r="B1566" s="269" t="s">
        <v>10343</v>
      </c>
      <c r="C1566" s="270" t="s">
        <v>4</v>
      </c>
      <c r="D1566" s="37">
        <v>335.58</v>
      </c>
    </row>
    <row r="1567" spans="1:4">
      <c r="A1567" s="269" t="s">
        <v>10344</v>
      </c>
      <c r="B1567" s="269" t="s">
        <v>10345</v>
      </c>
      <c r="C1567" s="270" t="s">
        <v>4</v>
      </c>
      <c r="D1567" s="37">
        <v>559.27</v>
      </c>
    </row>
    <row r="1568" spans="1:4" ht="25.5">
      <c r="A1568" s="269" t="s">
        <v>10346</v>
      </c>
      <c r="B1568" s="269" t="s">
        <v>10347</v>
      </c>
      <c r="C1568" s="270" t="s">
        <v>4</v>
      </c>
      <c r="D1568" s="37">
        <v>13.37</v>
      </c>
    </row>
    <row r="1569" spans="1:4">
      <c r="A1569" s="269" t="s">
        <v>10348</v>
      </c>
      <c r="B1569" s="269" t="s">
        <v>10349</v>
      </c>
      <c r="C1569" s="270" t="s">
        <v>4</v>
      </c>
      <c r="D1569" s="37">
        <v>11.74</v>
      </c>
    </row>
    <row r="1570" spans="1:4">
      <c r="A1570" s="269" t="s">
        <v>10350</v>
      </c>
      <c r="B1570" s="269" t="s">
        <v>13930</v>
      </c>
      <c r="C1570" s="270" t="s">
        <v>4</v>
      </c>
      <c r="D1570" s="37">
        <v>66.67</v>
      </c>
    </row>
    <row r="1571" spans="1:4" ht="25.5">
      <c r="A1571" s="269" t="s">
        <v>10351</v>
      </c>
      <c r="B1571" s="269" t="s">
        <v>10352</v>
      </c>
      <c r="C1571" s="270" t="s">
        <v>4</v>
      </c>
      <c r="D1571" s="37">
        <v>249.67</v>
      </c>
    </row>
    <row r="1572" spans="1:4">
      <c r="A1572" s="269" t="s">
        <v>10353</v>
      </c>
      <c r="B1572" s="269" t="s">
        <v>10354</v>
      </c>
      <c r="C1572" s="270" t="s">
        <v>4</v>
      </c>
      <c r="D1572" s="37">
        <v>6.98</v>
      </c>
    </row>
    <row r="1573" spans="1:4" ht="25.5">
      <c r="A1573" s="269" t="s">
        <v>10355</v>
      </c>
      <c r="B1573" s="269" t="s">
        <v>10356</v>
      </c>
      <c r="C1573" s="270" t="s">
        <v>4</v>
      </c>
      <c r="D1573" s="37">
        <v>30.54</v>
      </c>
    </row>
    <row r="1574" spans="1:4" ht="25.5">
      <c r="A1574" s="269" t="s">
        <v>10357</v>
      </c>
      <c r="B1574" s="269" t="s">
        <v>10358</v>
      </c>
      <c r="C1574" s="270" t="s">
        <v>4</v>
      </c>
      <c r="D1574" s="37">
        <v>25.59</v>
      </c>
    </row>
    <row r="1575" spans="1:4" ht="25.5">
      <c r="A1575" s="269" t="s">
        <v>10359</v>
      </c>
      <c r="B1575" s="269" t="s">
        <v>10360</v>
      </c>
      <c r="C1575" s="270" t="s">
        <v>4</v>
      </c>
      <c r="D1575" s="37">
        <v>96.01</v>
      </c>
    </row>
    <row r="1576" spans="1:4">
      <c r="A1576" s="269" t="s">
        <v>10361</v>
      </c>
      <c r="B1576" s="269" t="s">
        <v>6130</v>
      </c>
      <c r="C1576" s="270" t="s">
        <v>4</v>
      </c>
      <c r="D1576" s="37">
        <v>138.21</v>
      </c>
    </row>
    <row r="1577" spans="1:4">
      <c r="A1577" s="269" t="s">
        <v>10362</v>
      </c>
      <c r="B1577" s="269" t="s">
        <v>6132</v>
      </c>
      <c r="C1577" s="270" t="s">
        <v>4</v>
      </c>
      <c r="D1577" s="37">
        <v>192.6</v>
      </c>
    </row>
    <row r="1578" spans="1:4" ht="25.5">
      <c r="A1578" s="269" t="s">
        <v>10363</v>
      </c>
      <c r="B1578" s="269" t="s">
        <v>10364</v>
      </c>
      <c r="C1578" s="270" t="s">
        <v>47</v>
      </c>
      <c r="D1578" s="37">
        <v>4.08</v>
      </c>
    </row>
    <row r="1579" spans="1:4" ht="25.5">
      <c r="A1579" s="269" t="s">
        <v>10365</v>
      </c>
      <c r="B1579" s="269" t="s">
        <v>10366</v>
      </c>
      <c r="C1579" s="270" t="s">
        <v>47</v>
      </c>
      <c r="D1579" s="37">
        <v>5.48</v>
      </c>
    </row>
    <row r="1580" spans="1:4" ht="25.5">
      <c r="A1580" s="269" t="s">
        <v>10367</v>
      </c>
      <c r="B1580" s="269" t="s">
        <v>10368</v>
      </c>
      <c r="C1580" s="270" t="s">
        <v>47</v>
      </c>
      <c r="D1580" s="37">
        <v>7.3</v>
      </c>
    </row>
    <row r="1581" spans="1:4" ht="25.5">
      <c r="A1581" s="269" t="s">
        <v>10369</v>
      </c>
      <c r="B1581" s="269" t="s">
        <v>10370</v>
      </c>
      <c r="C1581" s="270" t="s">
        <v>47</v>
      </c>
      <c r="D1581" s="37">
        <v>8.9499999999999993</v>
      </c>
    </row>
    <row r="1582" spans="1:4" ht="25.5">
      <c r="A1582" s="269" t="s">
        <v>10371</v>
      </c>
      <c r="B1582" s="269" t="s">
        <v>10372</v>
      </c>
      <c r="C1582" s="270" t="s">
        <v>47</v>
      </c>
      <c r="D1582" s="37">
        <v>11.77</v>
      </c>
    </row>
    <row r="1583" spans="1:4" ht="25.5">
      <c r="A1583" s="269" t="s">
        <v>10373</v>
      </c>
      <c r="B1583" s="269" t="s">
        <v>10374</v>
      </c>
      <c r="C1583" s="270" t="s">
        <v>47</v>
      </c>
      <c r="D1583" s="37">
        <v>15.4</v>
      </c>
    </row>
    <row r="1584" spans="1:4" ht="25.5">
      <c r="A1584" s="269" t="s">
        <v>10375</v>
      </c>
      <c r="B1584" s="269" t="s">
        <v>10376</v>
      </c>
      <c r="C1584" s="270" t="s">
        <v>47</v>
      </c>
      <c r="D1584" s="37">
        <v>18.22</v>
      </c>
    </row>
    <row r="1585" spans="1:4">
      <c r="A1585" s="269" t="s">
        <v>10377</v>
      </c>
      <c r="B1585" s="269" t="s">
        <v>10378</v>
      </c>
      <c r="C1585" s="270" t="s">
        <v>47</v>
      </c>
      <c r="D1585" s="37">
        <v>17.75</v>
      </c>
    </row>
    <row r="1586" spans="1:4">
      <c r="A1586" s="269" t="s">
        <v>10379</v>
      </c>
      <c r="B1586" s="269" t="s">
        <v>10380</v>
      </c>
      <c r="C1586" s="270" t="s">
        <v>47</v>
      </c>
      <c r="D1586" s="37">
        <v>24.32</v>
      </c>
    </row>
    <row r="1587" spans="1:4">
      <c r="A1587" s="269" t="s">
        <v>10381</v>
      </c>
      <c r="B1587" s="269" t="s">
        <v>10382</v>
      </c>
      <c r="C1587" s="270" t="s">
        <v>47</v>
      </c>
      <c r="D1587" s="37">
        <v>31.67</v>
      </c>
    </row>
    <row r="1588" spans="1:4">
      <c r="A1588" s="269" t="s">
        <v>10383</v>
      </c>
      <c r="B1588" s="269" t="s">
        <v>10384</v>
      </c>
      <c r="C1588" s="270" t="s">
        <v>47</v>
      </c>
      <c r="D1588" s="37">
        <v>37.619999999999997</v>
      </c>
    </row>
    <row r="1589" spans="1:4">
      <c r="A1589" s="269" t="s">
        <v>10385</v>
      </c>
      <c r="B1589" s="269" t="s">
        <v>10386</v>
      </c>
      <c r="C1589" s="270" t="s">
        <v>47</v>
      </c>
      <c r="D1589" s="37">
        <v>45.61</v>
      </c>
    </row>
    <row r="1590" spans="1:4">
      <c r="A1590" s="269" t="s">
        <v>10387</v>
      </c>
      <c r="B1590" s="269" t="s">
        <v>10388</v>
      </c>
      <c r="C1590" s="270" t="s">
        <v>47</v>
      </c>
      <c r="D1590" s="37">
        <v>52.57</v>
      </c>
    </row>
    <row r="1591" spans="1:4">
      <c r="A1591" s="269" t="s">
        <v>10389</v>
      </c>
      <c r="B1591" s="269" t="s">
        <v>10390</v>
      </c>
      <c r="C1591" s="270" t="s">
        <v>47</v>
      </c>
      <c r="D1591" s="37">
        <v>59.44</v>
      </c>
    </row>
    <row r="1592" spans="1:4">
      <c r="A1592" s="269" t="s">
        <v>10391</v>
      </c>
      <c r="B1592" s="269" t="s">
        <v>10392</v>
      </c>
      <c r="C1592" s="270" t="s">
        <v>47</v>
      </c>
      <c r="D1592" s="37">
        <v>67.64</v>
      </c>
    </row>
    <row r="1593" spans="1:4">
      <c r="A1593" s="269" t="s">
        <v>10393</v>
      </c>
      <c r="B1593" s="269" t="s">
        <v>10394</v>
      </c>
      <c r="C1593" s="270" t="s">
        <v>47</v>
      </c>
      <c r="D1593" s="37">
        <v>74.790000000000006</v>
      </c>
    </row>
    <row r="1594" spans="1:4">
      <c r="A1594" s="269" t="s">
        <v>10395</v>
      </c>
      <c r="B1594" s="269" t="s">
        <v>10396</v>
      </c>
      <c r="C1594" s="270" t="s">
        <v>47</v>
      </c>
      <c r="D1594" s="37">
        <v>81.75</v>
      </c>
    </row>
    <row r="1595" spans="1:4">
      <c r="A1595" s="269" t="s">
        <v>10397</v>
      </c>
      <c r="B1595" s="269" t="s">
        <v>10398</v>
      </c>
      <c r="C1595" s="270" t="s">
        <v>47</v>
      </c>
      <c r="D1595" s="37">
        <v>88.7</v>
      </c>
    </row>
    <row r="1596" spans="1:4">
      <c r="A1596" s="269" t="s">
        <v>10399</v>
      </c>
      <c r="B1596" s="269" t="s">
        <v>10400</v>
      </c>
      <c r="C1596" s="270" t="s">
        <v>47</v>
      </c>
      <c r="D1596" s="37">
        <v>65.239999999999995</v>
      </c>
    </row>
    <row r="1597" spans="1:4">
      <c r="A1597" s="269" t="s">
        <v>10401</v>
      </c>
      <c r="B1597" s="269" t="s">
        <v>10402</v>
      </c>
      <c r="C1597" s="270" t="s">
        <v>47</v>
      </c>
      <c r="D1597" s="37">
        <v>77.099999999999994</v>
      </c>
    </row>
    <row r="1598" spans="1:4">
      <c r="A1598" s="269" t="s">
        <v>10403</v>
      </c>
      <c r="B1598" s="269" t="s">
        <v>10404</v>
      </c>
      <c r="C1598" s="270" t="s">
        <v>47</v>
      </c>
      <c r="D1598" s="37">
        <v>108.19</v>
      </c>
    </row>
    <row r="1599" spans="1:4">
      <c r="A1599" s="269" t="s">
        <v>10405</v>
      </c>
      <c r="B1599" s="269" t="s">
        <v>10406</v>
      </c>
      <c r="C1599" s="270" t="s">
        <v>47</v>
      </c>
      <c r="D1599" s="37">
        <v>149.47999999999999</v>
      </c>
    </row>
    <row r="1600" spans="1:4">
      <c r="A1600" s="269" t="s">
        <v>10407</v>
      </c>
      <c r="B1600" s="269" t="s">
        <v>10408</v>
      </c>
      <c r="C1600" s="270" t="s">
        <v>47</v>
      </c>
      <c r="D1600" s="37">
        <v>214.74</v>
      </c>
    </row>
    <row r="1601" spans="1:4">
      <c r="A1601" s="269" t="s">
        <v>10409</v>
      </c>
      <c r="B1601" s="269" t="s">
        <v>10410</v>
      </c>
      <c r="C1601" s="270" t="s">
        <v>47</v>
      </c>
      <c r="D1601" s="37">
        <v>296.93</v>
      </c>
    </row>
    <row r="1602" spans="1:4">
      <c r="A1602" s="269" t="s">
        <v>10411</v>
      </c>
      <c r="B1602" s="269" t="s">
        <v>10412</v>
      </c>
      <c r="C1602" s="270" t="s">
        <v>47</v>
      </c>
      <c r="D1602" s="37">
        <v>19.77</v>
      </c>
    </row>
    <row r="1603" spans="1:4">
      <c r="A1603" s="269" t="s">
        <v>10413</v>
      </c>
      <c r="B1603" s="269" t="s">
        <v>10414</v>
      </c>
      <c r="C1603" s="270" t="s">
        <v>47</v>
      </c>
      <c r="D1603" s="37">
        <v>31.53</v>
      </c>
    </row>
    <row r="1604" spans="1:4">
      <c r="A1604" s="269" t="s">
        <v>10415</v>
      </c>
      <c r="B1604" s="269" t="s">
        <v>10416</v>
      </c>
      <c r="C1604" s="270" t="s">
        <v>47</v>
      </c>
      <c r="D1604" s="37">
        <v>41.12</v>
      </c>
    </row>
    <row r="1605" spans="1:4">
      <c r="A1605" s="269" t="s">
        <v>10417</v>
      </c>
      <c r="B1605" s="269" t="s">
        <v>10418</v>
      </c>
      <c r="C1605" s="270" t="s">
        <v>47</v>
      </c>
      <c r="D1605" s="37">
        <v>20.59</v>
      </c>
    </row>
    <row r="1606" spans="1:4">
      <c r="A1606" s="269" t="s">
        <v>10419</v>
      </c>
      <c r="B1606" s="269" t="s">
        <v>10420</v>
      </c>
      <c r="C1606" s="270" t="s">
        <v>47</v>
      </c>
      <c r="D1606" s="37">
        <v>27.29</v>
      </c>
    </row>
    <row r="1607" spans="1:4">
      <c r="A1607" s="269" t="s">
        <v>10421</v>
      </c>
      <c r="B1607" s="269" t="s">
        <v>10422</v>
      </c>
      <c r="C1607" s="270" t="s">
        <v>47</v>
      </c>
      <c r="D1607" s="37">
        <v>42.2</v>
      </c>
    </row>
    <row r="1608" spans="1:4">
      <c r="A1608" s="269" t="s">
        <v>10423</v>
      </c>
      <c r="B1608" s="269" t="s">
        <v>10424</v>
      </c>
      <c r="C1608" s="270" t="s">
        <v>47</v>
      </c>
      <c r="D1608" s="37">
        <v>53.2</v>
      </c>
    </row>
    <row r="1609" spans="1:4">
      <c r="A1609" s="269" t="s">
        <v>10425</v>
      </c>
      <c r="B1609" s="269" t="s">
        <v>10426</v>
      </c>
      <c r="C1609" s="270" t="s">
        <v>47</v>
      </c>
      <c r="D1609" s="37">
        <v>81.709999999999994</v>
      </c>
    </row>
    <row r="1610" spans="1:4">
      <c r="A1610" s="269" t="s">
        <v>10427</v>
      </c>
      <c r="B1610" s="269" t="s">
        <v>10428</v>
      </c>
      <c r="C1610" s="270" t="s">
        <v>47</v>
      </c>
      <c r="D1610" s="37">
        <v>104.66</v>
      </c>
    </row>
    <row r="1611" spans="1:4">
      <c r="A1611" s="269" t="s">
        <v>10429</v>
      </c>
      <c r="B1611" s="269" t="s">
        <v>10430</v>
      </c>
      <c r="C1611" s="270" t="s">
        <v>4</v>
      </c>
      <c r="D1611" s="37">
        <v>50.58</v>
      </c>
    </row>
    <row r="1612" spans="1:4">
      <c r="A1612" s="269" t="s">
        <v>10431</v>
      </c>
      <c r="B1612" s="269" t="s">
        <v>10432</v>
      </c>
      <c r="C1612" s="270" t="s">
        <v>4</v>
      </c>
      <c r="D1612" s="37">
        <v>67.319999999999993</v>
      </c>
    </row>
    <row r="1613" spans="1:4">
      <c r="A1613" s="269" t="s">
        <v>10433</v>
      </c>
      <c r="B1613" s="269" t="s">
        <v>10434</v>
      </c>
      <c r="C1613" s="270" t="s">
        <v>4</v>
      </c>
      <c r="D1613" s="37">
        <v>126.95</v>
      </c>
    </row>
    <row r="1614" spans="1:4">
      <c r="A1614" s="269" t="s">
        <v>10435</v>
      </c>
      <c r="B1614" s="269" t="s">
        <v>10436</v>
      </c>
      <c r="C1614" s="270" t="s">
        <v>4</v>
      </c>
      <c r="D1614" s="37">
        <v>131.27000000000001</v>
      </c>
    </row>
    <row r="1615" spans="1:4">
      <c r="A1615" s="269" t="s">
        <v>10437</v>
      </c>
      <c r="B1615" s="269" t="s">
        <v>10438</v>
      </c>
      <c r="C1615" s="270" t="s">
        <v>4</v>
      </c>
      <c r="D1615" s="37">
        <v>117.1</v>
      </c>
    </row>
    <row r="1616" spans="1:4">
      <c r="A1616" s="269" t="s">
        <v>10439</v>
      </c>
      <c r="B1616" s="269" t="s">
        <v>10440</v>
      </c>
      <c r="C1616" s="270" t="s">
        <v>4</v>
      </c>
      <c r="D1616" s="37">
        <v>688.54</v>
      </c>
    </row>
    <row r="1617" spans="1:4" ht="25.5">
      <c r="A1617" s="269" t="s">
        <v>10441</v>
      </c>
      <c r="B1617" s="269" t="s">
        <v>5991</v>
      </c>
      <c r="C1617" s="270" t="s">
        <v>4</v>
      </c>
      <c r="D1617" s="37">
        <v>2966.33</v>
      </c>
    </row>
    <row r="1618" spans="1:4" ht="25.5">
      <c r="A1618" s="269" t="s">
        <v>10442</v>
      </c>
      <c r="B1618" s="269" t="s">
        <v>10443</v>
      </c>
      <c r="C1618" s="270" t="s">
        <v>4</v>
      </c>
      <c r="D1618" s="37">
        <v>1078.0999999999999</v>
      </c>
    </row>
    <row r="1619" spans="1:4" ht="25.5">
      <c r="A1619" s="269" t="s">
        <v>10444</v>
      </c>
      <c r="B1619" s="269" t="s">
        <v>10445</v>
      </c>
      <c r="C1619" s="270" t="s">
        <v>4</v>
      </c>
      <c r="D1619" s="37">
        <v>207.98</v>
      </c>
    </row>
    <row r="1620" spans="1:4" ht="25.5">
      <c r="A1620" s="269" t="s">
        <v>10446</v>
      </c>
      <c r="B1620" s="269" t="s">
        <v>10447</v>
      </c>
      <c r="C1620" s="270" t="s">
        <v>4</v>
      </c>
      <c r="D1620" s="37">
        <v>45.28</v>
      </c>
    </row>
    <row r="1621" spans="1:4" ht="25.5">
      <c r="A1621" s="269" t="s">
        <v>10448</v>
      </c>
      <c r="B1621" s="269" t="s">
        <v>10449</v>
      </c>
      <c r="C1621" s="270" t="s">
        <v>4</v>
      </c>
      <c r="D1621" s="37">
        <v>67.02</v>
      </c>
    </row>
    <row r="1622" spans="1:4" ht="25.5">
      <c r="A1622" s="269" t="s">
        <v>10450</v>
      </c>
      <c r="B1622" s="269" t="s">
        <v>10451</v>
      </c>
      <c r="C1622" s="270" t="s">
        <v>4</v>
      </c>
      <c r="D1622" s="37">
        <v>260.57</v>
      </c>
    </row>
    <row r="1623" spans="1:4" ht="25.5">
      <c r="A1623" s="269" t="s">
        <v>10452</v>
      </c>
      <c r="B1623" s="269" t="s">
        <v>10453</v>
      </c>
      <c r="C1623" s="270" t="s">
        <v>4</v>
      </c>
      <c r="D1623" s="37">
        <v>384.88</v>
      </c>
    </row>
    <row r="1624" spans="1:4">
      <c r="A1624" s="269" t="s">
        <v>10454</v>
      </c>
      <c r="B1624" s="269" t="s">
        <v>10455</v>
      </c>
      <c r="C1624" s="270" t="s">
        <v>4</v>
      </c>
      <c r="D1624" s="37">
        <v>422.39</v>
      </c>
    </row>
    <row r="1625" spans="1:4">
      <c r="A1625" s="269" t="s">
        <v>10456</v>
      </c>
      <c r="B1625" s="269" t="s">
        <v>10457</v>
      </c>
      <c r="C1625" s="270" t="s">
        <v>4</v>
      </c>
      <c r="D1625" s="37">
        <v>697.16</v>
      </c>
    </row>
    <row r="1626" spans="1:4" ht="25.5">
      <c r="A1626" s="269" t="s">
        <v>10458</v>
      </c>
      <c r="B1626" s="269" t="s">
        <v>10459</v>
      </c>
      <c r="C1626" s="270" t="s">
        <v>4</v>
      </c>
      <c r="D1626" s="37">
        <v>3560.99</v>
      </c>
    </row>
    <row r="1627" spans="1:4" ht="25.5">
      <c r="A1627" s="269" t="s">
        <v>10460</v>
      </c>
      <c r="B1627" s="269" t="s">
        <v>10461</v>
      </c>
      <c r="C1627" s="270" t="s">
        <v>4</v>
      </c>
      <c r="D1627" s="37">
        <v>104.19</v>
      </c>
    </row>
    <row r="1628" spans="1:4">
      <c r="A1628" s="269" t="s">
        <v>10462</v>
      </c>
      <c r="B1628" s="269" t="s">
        <v>10463</v>
      </c>
      <c r="C1628" s="270" t="s">
        <v>4</v>
      </c>
      <c r="D1628" s="37">
        <v>60.8</v>
      </c>
    </row>
    <row r="1629" spans="1:4">
      <c r="A1629" s="269" t="s">
        <v>10464</v>
      </c>
      <c r="B1629" s="269" t="s">
        <v>10465</v>
      </c>
      <c r="C1629" s="270" t="s">
        <v>4</v>
      </c>
      <c r="D1629" s="37">
        <v>72.150000000000006</v>
      </c>
    </row>
    <row r="1630" spans="1:4">
      <c r="A1630" s="269" t="s">
        <v>10466</v>
      </c>
      <c r="B1630" s="269" t="s">
        <v>10467</v>
      </c>
      <c r="C1630" s="270" t="s">
        <v>4</v>
      </c>
      <c r="D1630" s="37">
        <v>102.6</v>
      </c>
    </row>
    <row r="1631" spans="1:4">
      <c r="A1631" s="269" t="s">
        <v>10468</v>
      </c>
      <c r="B1631" s="269" t="s">
        <v>10469</v>
      </c>
      <c r="C1631" s="270" t="s">
        <v>4</v>
      </c>
      <c r="D1631" s="37">
        <v>116.55</v>
      </c>
    </row>
    <row r="1632" spans="1:4">
      <c r="A1632" s="269" t="s">
        <v>10470</v>
      </c>
      <c r="B1632" s="269" t="s">
        <v>10471</v>
      </c>
      <c r="C1632" s="270" t="s">
        <v>4</v>
      </c>
      <c r="D1632" s="37">
        <v>163.11000000000001</v>
      </c>
    </row>
    <row r="1633" spans="1:4">
      <c r="A1633" s="269" t="s">
        <v>10472</v>
      </c>
      <c r="B1633" s="269" t="s">
        <v>10473</v>
      </c>
      <c r="C1633" s="270" t="s">
        <v>4</v>
      </c>
      <c r="D1633" s="37">
        <v>279.29000000000002</v>
      </c>
    </row>
    <row r="1634" spans="1:4">
      <c r="A1634" s="269" t="s">
        <v>10474</v>
      </c>
      <c r="B1634" s="269" t="s">
        <v>10475</v>
      </c>
      <c r="C1634" s="270" t="s">
        <v>4</v>
      </c>
      <c r="D1634" s="37">
        <v>337.73</v>
      </c>
    </row>
    <row r="1635" spans="1:4">
      <c r="A1635" s="269" t="s">
        <v>10476</v>
      </c>
      <c r="B1635" s="269" t="s">
        <v>10477</v>
      </c>
      <c r="C1635" s="270" t="s">
        <v>4</v>
      </c>
      <c r="D1635" s="37">
        <v>583.96</v>
      </c>
    </row>
    <row r="1636" spans="1:4" ht="25.5">
      <c r="A1636" s="269" t="s">
        <v>10478</v>
      </c>
      <c r="B1636" s="269" t="s">
        <v>10479</v>
      </c>
      <c r="C1636" s="270" t="s">
        <v>4</v>
      </c>
      <c r="D1636" s="37">
        <v>97.36</v>
      </c>
    </row>
    <row r="1637" spans="1:4">
      <c r="A1637" s="269" t="s">
        <v>10480</v>
      </c>
      <c r="B1637" s="269" t="s">
        <v>10481</v>
      </c>
      <c r="C1637" s="270" t="s">
        <v>4</v>
      </c>
      <c r="D1637" s="37">
        <v>48.87</v>
      </c>
    </row>
    <row r="1638" spans="1:4">
      <c r="A1638" s="269" t="s">
        <v>10482</v>
      </c>
      <c r="B1638" s="269" t="s">
        <v>10483</v>
      </c>
      <c r="C1638" s="270" t="s">
        <v>4</v>
      </c>
      <c r="D1638" s="37">
        <v>69.31</v>
      </c>
    </row>
    <row r="1639" spans="1:4">
      <c r="A1639" s="269" t="s">
        <v>10484</v>
      </c>
      <c r="B1639" s="269" t="s">
        <v>10485</v>
      </c>
      <c r="C1639" s="270" t="s">
        <v>4</v>
      </c>
      <c r="D1639" s="37">
        <v>84.34</v>
      </c>
    </row>
    <row r="1640" spans="1:4">
      <c r="A1640" s="269" t="s">
        <v>10486</v>
      </c>
      <c r="B1640" s="269" t="s">
        <v>10487</v>
      </c>
      <c r="C1640" s="270" t="s">
        <v>4</v>
      </c>
      <c r="D1640" s="37">
        <v>118.75</v>
      </c>
    </row>
    <row r="1641" spans="1:4">
      <c r="A1641" s="269" t="s">
        <v>10488</v>
      </c>
      <c r="B1641" s="269" t="s">
        <v>10489</v>
      </c>
      <c r="C1641" s="270" t="s">
        <v>4</v>
      </c>
      <c r="D1641" s="37">
        <v>188.6</v>
      </c>
    </row>
    <row r="1642" spans="1:4">
      <c r="A1642" s="269" t="s">
        <v>10490</v>
      </c>
      <c r="B1642" s="269" t="s">
        <v>10491</v>
      </c>
      <c r="C1642" s="270" t="s">
        <v>4</v>
      </c>
      <c r="D1642" s="37">
        <v>282.17</v>
      </c>
    </row>
    <row r="1643" spans="1:4" ht="25.5">
      <c r="A1643" s="269" t="s">
        <v>10492</v>
      </c>
      <c r="B1643" s="269" t="s">
        <v>10493</v>
      </c>
      <c r="C1643" s="270" t="s">
        <v>4</v>
      </c>
      <c r="D1643" s="37">
        <v>142.69999999999999</v>
      </c>
    </row>
    <row r="1644" spans="1:4">
      <c r="A1644" s="269" t="s">
        <v>10494</v>
      </c>
      <c r="B1644" s="269" t="s">
        <v>10495</v>
      </c>
      <c r="C1644" s="270" t="s">
        <v>4</v>
      </c>
      <c r="D1644" s="37">
        <v>528.46</v>
      </c>
    </row>
    <row r="1645" spans="1:4" ht="25.5">
      <c r="A1645" s="269" t="s">
        <v>10496</v>
      </c>
      <c r="B1645" s="269" t="s">
        <v>10497</v>
      </c>
      <c r="C1645" s="270" t="s">
        <v>4</v>
      </c>
      <c r="D1645" s="37">
        <v>270.19</v>
      </c>
    </row>
    <row r="1646" spans="1:4" ht="25.5">
      <c r="A1646" s="269" t="s">
        <v>10498</v>
      </c>
      <c r="B1646" s="269" t="s">
        <v>10499</v>
      </c>
      <c r="C1646" s="270" t="s">
        <v>4</v>
      </c>
      <c r="D1646" s="37">
        <v>350.18</v>
      </c>
    </row>
    <row r="1647" spans="1:4" ht="25.5">
      <c r="A1647" s="269" t="s">
        <v>10500</v>
      </c>
      <c r="B1647" s="269" t="s">
        <v>10501</v>
      </c>
      <c r="C1647" s="270" t="s">
        <v>4</v>
      </c>
      <c r="D1647" s="37">
        <v>623.21</v>
      </c>
    </row>
    <row r="1648" spans="1:4" ht="25.5">
      <c r="A1648" s="269" t="s">
        <v>10502</v>
      </c>
      <c r="B1648" s="269" t="s">
        <v>10503</v>
      </c>
      <c r="C1648" s="270" t="s">
        <v>4</v>
      </c>
      <c r="D1648" s="37">
        <v>274.93</v>
      </c>
    </row>
    <row r="1649" spans="1:4" ht="25.5">
      <c r="A1649" s="269" t="s">
        <v>10504</v>
      </c>
      <c r="B1649" s="269" t="s">
        <v>10505</v>
      </c>
      <c r="C1649" s="270" t="s">
        <v>4</v>
      </c>
      <c r="D1649" s="37">
        <v>3160.34</v>
      </c>
    </row>
    <row r="1650" spans="1:4">
      <c r="A1650" s="269" t="s">
        <v>10506</v>
      </c>
      <c r="B1650" s="269" t="s">
        <v>10507</v>
      </c>
      <c r="C1650" s="270" t="s">
        <v>4</v>
      </c>
      <c r="D1650" s="37">
        <v>53.37</v>
      </c>
    </row>
    <row r="1651" spans="1:4">
      <c r="A1651" s="269" t="s">
        <v>10508</v>
      </c>
      <c r="B1651" s="269" t="s">
        <v>10509</v>
      </c>
      <c r="C1651" s="270" t="s">
        <v>4</v>
      </c>
      <c r="D1651" s="37">
        <v>73.98</v>
      </c>
    </row>
    <row r="1652" spans="1:4">
      <c r="A1652" s="269" t="s">
        <v>10510</v>
      </c>
      <c r="B1652" s="269" t="s">
        <v>10511</v>
      </c>
      <c r="C1652" s="270" t="s">
        <v>4</v>
      </c>
      <c r="D1652" s="37">
        <v>90.63</v>
      </c>
    </row>
    <row r="1653" spans="1:4">
      <c r="A1653" s="269" t="s">
        <v>10512</v>
      </c>
      <c r="B1653" s="269" t="s">
        <v>10513</v>
      </c>
      <c r="C1653" s="270" t="s">
        <v>4</v>
      </c>
      <c r="D1653" s="37">
        <v>134.03</v>
      </c>
    </row>
    <row r="1654" spans="1:4">
      <c r="A1654" s="269" t="s">
        <v>10514</v>
      </c>
      <c r="B1654" s="269" t="s">
        <v>10515</v>
      </c>
      <c r="C1654" s="270" t="s">
        <v>4</v>
      </c>
      <c r="D1654" s="37">
        <v>218.21</v>
      </c>
    </row>
    <row r="1655" spans="1:4">
      <c r="A1655" s="269" t="s">
        <v>10516</v>
      </c>
      <c r="B1655" s="269" t="s">
        <v>10517</v>
      </c>
      <c r="C1655" s="270" t="s">
        <v>4</v>
      </c>
      <c r="D1655" s="37">
        <v>317.95999999999998</v>
      </c>
    </row>
    <row r="1656" spans="1:4">
      <c r="A1656" s="269" t="s">
        <v>10518</v>
      </c>
      <c r="B1656" s="269" t="s">
        <v>10519</v>
      </c>
      <c r="C1656" s="270" t="s">
        <v>4</v>
      </c>
      <c r="D1656" s="37">
        <v>541.86</v>
      </c>
    </row>
    <row r="1657" spans="1:4" ht="25.5">
      <c r="A1657" s="269" t="s">
        <v>10520</v>
      </c>
      <c r="B1657" s="269" t="s">
        <v>10521</v>
      </c>
      <c r="C1657" s="270" t="s">
        <v>4</v>
      </c>
      <c r="D1657" s="37">
        <v>1103.75</v>
      </c>
    </row>
    <row r="1658" spans="1:4" ht="25.5">
      <c r="A1658" s="269" t="s">
        <v>10522</v>
      </c>
      <c r="B1658" s="269" t="s">
        <v>10523</v>
      </c>
      <c r="C1658" s="270" t="s">
        <v>4</v>
      </c>
      <c r="D1658" s="37">
        <v>66.27</v>
      </c>
    </row>
    <row r="1659" spans="1:4" ht="25.5">
      <c r="A1659" s="269" t="s">
        <v>10524</v>
      </c>
      <c r="B1659" s="269" t="s">
        <v>10525</v>
      </c>
      <c r="C1659" s="270" t="s">
        <v>4</v>
      </c>
      <c r="D1659" s="37">
        <v>75.62</v>
      </c>
    </row>
    <row r="1660" spans="1:4" ht="25.5">
      <c r="A1660" s="269" t="s">
        <v>10526</v>
      </c>
      <c r="B1660" s="269" t="s">
        <v>10527</v>
      </c>
      <c r="C1660" s="270" t="s">
        <v>4</v>
      </c>
      <c r="D1660" s="37">
        <v>105.83</v>
      </c>
    </row>
    <row r="1661" spans="1:4" ht="25.5">
      <c r="A1661" s="269" t="s">
        <v>10528</v>
      </c>
      <c r="B1661" s="269" t="s">
        <v>10529</v>
      </c>
      <c r="C1661" s="270" t="s">
        <v>4</v>
      </c>
      <c r="D1661" s="37">
        <v>148.47</v>
      </c>
    </row>
    <row r="1662" spans="1:4" ht="25.5">
      <c r="A1662" s="269" t="s">
        <v>10530</v>
      </c>
      <c r="B1662" s="269" t="s">
        <v>10531</v>
      </c>
      <c r="C1662" s="270" t="s">
        <v>4</v>
      </c>
      <c r="D1662" s="37">
        <v>81.62</v>
      </c>
    </row>
    <row r="1663" spans="1:4" ht="25.5">
      <c r="A1663" s="269" t="s">
        <v>10532</v>
      </c>
      <c r="B1663" s="269" t="s">
        <v>10533</v>
      </c>
      <c r="C1663" s="270" t="s">
        <v>4</v>
      </c>
      <c r="D1663" s="37">
        <v>223.94</v>
      </c>
    </row>
    <row r="1664" spans="1:4">
      <c r="A1664" s="269" t="s">
        <v>10534</v>
      </c>
      <c r="B1664" s="269" t="s">
        <v>10535</v>
      </c>
      <c r="C1664" s="270" t="s">
        <v>4</v>
      </c>
      <c r="D1664" s="37">
        <v>113.69</v>
      </c>
    </row>
    <row r="1665" spans="1:4">
      <c r="A1665" s="269" t="s">
        <v>10536</v>
      </c>
      <c r="B1665" s="269" t="s">
        <v>10537</v>
      </c>
      <c r="C1665" s="270" t="s">
        <v>4</v>
      </c>
      <c r="D1665" s="37">
        <v>154.30000000000001</v>
      </c>
    </row>
    <row r="1666" spans="1:4">
      <c r="A1666" s="269" t="s">
        <v>10538</v>
      </c>
      <c r="B1666" s="269" t="s">
        <v>10539</v>
      </c>
      <c r="C1666" s="270" t="s">
        <v>4</v>
      </c>
      <c r="D1666" s="37">
        <v>212.16</v>
      </c>
    </row>
    <row r="1667" spans="1:4" ht="25.5">
      <c r="A1667" s="269" t="s">
        <v>10540</v>
      </c>
      <c r="B1667" s="269" t="s">
        <v>10541</v>
      </c>
      <c r="C1667" s="270" t="s">
        <v>4</v>
      </c>
      <c r="D1667" s="37">
        <v>261.54000000000002</v>
      </c>
    </row>
    <row r="1668" spans="1:4" ht="38.25">
      <c r="A1668" s="269" t="s">
        <v>10542</v>
      </c>
      <c r="B1668" s="269" t="s">
        <v>10543</v>
      </c>
      <c r="C1668" s="270" t="s">
        <v>4</v>
      </c>
      <c r="D1668" s="37">
        <v>2341.5</v>
      </c>
    </row>
    <row r="1669" spans="1:4" ht="25.5">
      <c r="A1669" s="269" t="s">
        <v>10544</v>
      </c>
      <c r="B1669" s="269" t="s">
        <v>10545</v>
      </c>
      <c r="C1669" s="270" t="s">
        <v>4</v>
      </c>
      <c r="D1669" s="37">
        <v>4155.07</v>
      </c>
    </row>
    <row r="1670" spans="1:4">
      <c r="A1670" s="269" t="s">
        <v>10546</v>
      </c>
      <c r="B1670" s="269" t="s">
        <v>10547</v>
      </c>
      <c r="C1670" s="270" t="s">
        <v>4</v>
      </c>
      <c r="D1670" s="37">
        <v>264.33999999999997</v>
      </c>
    </row>
    <row r="1671" spans="1:4" ht="25.5">
      <c r="A1671" s="269" t="s">
        <v>10548</v>
      </c>
      <c r="B1671" s="269" t="s">
        <v>10549</v>
      </c>
      <c r="C1671" s="270" t="s">
        <v>4</v>
      </c>
      <c r="D1671" s="37">
        <v>230.69</v>
      </c>
    </row>
    <row r="1672" spans="1:4" ht="25.5">
      <c r="A1672" s="269" t="s">
        <v>10550</v>
      </c>
      <c r="B1672" s="269" t="s">
        <v>10551</v>
      </c>
      <c r="C1672" s="270" t="s">
        <v>4</v>
      </c>
      <c r="D1672" s="37">
        <v>188.88</v>
      </c>
    </row>
    <row r="1673" spans="1:4" ht="25.5">
      <c r="A1673" s="269" t="s">
        <v>10552</v>
      </c>
      <c r="B1673" s="269" t="s">
        <v>10553</v>
      </c>
      <c r="C1673" s="270" t="s">
        <v>4</v>
      </c>
      <c r="D1673" s="37">
        <v>74.06</v>
      </c>
    </row>
    <row r="1674" spans="1:4" ht="25.5">
      <c r="A1674" s="269" t="s">
        <v>10554</v>
      </c>
      <c r="B1674" s="269" t="s">
        <v>10555</v>
      </c>
      <c r="C1674" s="270" t="s">
        <v>4</v>
      </c>
      <c r="D1674" s="37">
        <v>88.36</v>
      </c>
    </row>
    <row r="1675" spans="1:4" ht="25.5">
      <c r="A1675" s="269" t="s">
        <v>10556</v>
      </c>
      <c r="B1675" s="269" t="s">
        <v>10557</v>
      </c>
      <c r="C1675" s="270" t="s">
        <v>4</v>
      </c>
      <c r="D1675" s="37">
        <v>287.14999999999998</v>
      </c>
    </row>
    <row r="1676" spans="1:4">
      <c r="A1676" s="269" t="s">
        <v>10558</v>
      </c>
      <c r="B1676" s="269" t="s">
        <v>10559</v>
      </c>
      <c r="C1676" s="270" t="s">
        <v>4</v>
      </c>
      <c r="D1676" s="37">
        <v>160.94</v>
      </c>
    </row>
    <row r="1677" spans="1:4">
      <c r="A1677" s="269" t="s">
        <v>10560</v>
      </c>
      <c r="B1677" s="269" t="s">
        <v>10561</v>
      </c>
      <c r="C1677" s="270" t="s">
        <v>4</v>
      </c>
      <c r="D1677" s="37">
        <v>46.77</v>
      </c>
    </row>
    <row r="1678" spans="1:4" ht="25.5">
      <c r="A1678" s="269" t="s">
        <v>10562</v>
      </c>
      <c r="B1678" s="269" t="s">
        <v>14466</v>
      </c>
      <c r="C1678" s="270" t="s">
        <v>4</v>
      </c>
      <c r="D1678" s="37">
        <v>28.61</v>
      </c>
    </row>
    <row r="1679" spans="1:4" ht="25.5">
      <c r="A1679" s="269" t="s">
        <v>10563</v>
      </c>
      <c r="B1679" s="269" t="s">
        <v>10564</v>
      </c>
      <c r="C1679" s="270" t="s">
        <v>4</v>
      </c>
      <c r="D1679" s="37">
        <v>20.12</v>
      </c>
    </row>
    <row r="1680" spans="1:4" ht="25.5">
      <c r="A1680" s="269" t="s">
        <v>10565</v>
      </c>
      <c r="B1680" s="269" t="s">
        <v>10566</v>
      </c>
      <c r="C1680" s="270" t="s">
        <v>4</v>
      </c>
      <c r="D1680" s="37">
        <v>28.14</v>
      </c>
    </row>
    <row r="1681" spans="1:4">
      <c r="A1681" s="269" t="s">
        <v>10567</v>
      </c>
      <c r="B1681" s="269" t="s">
        <v>10568</v>
      </c>
      <c r="C1681" s="270" t="s">
        <v>4</v>
      </c>
      <c r="D1681" s="37">
        <v>222.75</v>
      </c>
    </row>
    <row r="1682" spans="1:4">
      <c r="A1682" s="269" t="s">
        <v>10569</v>
      </c>
      <c r="B1682" s="269" t="s">
        <v>10570</v>
      </c>
      <c r="C1682" s="270" t="s">
        <v>4</v>
      </c>
      <c r="D1682" s="37">
        <v>324.89</v>
      </c>
    </row>
    <row r="1683" spans="1:4">
      <c r="A1683" s="269" t="s">
        <v>10571</v>
      </c>
      <c r="B1683" s="269" t="s">
        <v>10572</v>
      </c>
      <c r="C1683" s="270" t="s">
        <v>197</v>
      </c>
      <c r="D1683" s="37">
        <v>359</v>
      </c>
    </row>
    <row r="1684" spans="1:4">
      <c r="A1684" s="269" t="s">
        <v>10573</v>
      </c>
      <c r="B1684" s="269" t="s">
        <v>10574</v>
      </c>
      <c r="C1684" s="270" t="s">
        <v>4</v>
      </c>
      <c r="D1684" s="37">
        <v>327.54000000000002</v>
      </c>
    </row>
    <row r="1685" spans="1:4">
      <c r="A1685" s="269" t="s">
        <v>10575</v>
      </c>
      <c r="B1685" s="269" t="s">
        <v>10576</v>
      </c>
      <c r="C1685" s="270" t="s">
        <v>4</v>
      </c>
      <c r="D1685" s="37">
        <v>59.35</v>
      </c>
    </row>
    <row r="1686" spans="1:4" ht="25.5">
      <c r="A1686" s="269" t="s">
        <v>10577</v>
      </c>
      <c r="B1686" s="269" t="s">
        <v>10578</v>
      </c>
      <c r="C1686" s="270" t="s">
        <v>197</v>
      </c>
      <c r="D1686" s="37">
        <v>337.15</v>
      </c>
    </row>
    <row r="1687" spans="1:4">
      <c r="A1687" s="269" t="s">
        <v>10579</v>
      </c>
      <c r="B1687" s="269" t="s">
        <v>10580</v>
      </c>
      <c r="C1687" s="270" t="s">
        <v>4</v>
      </c>
      <c r="D1687" s="37">
        <v>60.16</v>
      </c>
    </row>
    <row r="1688" spans="1:4" ht="25.5">
      <c r="A1688" s="269" t="s">
        <v>10581</v>
      </c>
      <c r="B1688" s="269" t="s">
        <v>10582</v>
      </c>
      <c r="C1688" s="270" t="s">
        <v>4</v>
      </c>
      <c r="D1688" s="37">
        <v>265.08999999999997</v>
      </c>
    </row>
    <row r="1689" spans="1:4" ht="25.5">
      <c r="A1689" s="269" t="s">
        <v>10583</v>
      </c>
      <c r="B1689" s="269" t="s">
        <v>10584</v>
      </c>
      <c r="C1689" s="270" t="s">
        <v>4</v>
      </c>
      <c r="D1689" s="37">
        <v>589.27</v>
      </c>
    </row>
    <row r="1690" spans="1:4">
      <c r="A1690" s="269" t="s">
        <v>10585</v>
      </c>
      <c r="B1690" s="269" t="s">
        <v>10586</v>
      </c>
      <c r="C1690" s="270" t="s">
        <v>4</v>
      </c>
      <c r="D1690" s="37">
        <v>362.93</v>
      </c>
    </row>
    <row r="1691" spans="1:4" ht="25.5">
      <c r="A1691" s="269" t="s">
        <v>10587</v>
      </c>
      <c r="B1691" s="269" t="s">
        <v>10588</v>
      </c>
      <c r="C1691" s="270" t="s">
        <v>4</v>
      </c>
      <c r="D1691" s="37">
        <v>433.42</v>
      </c>
    </row>
    <row r="1692" spans="1:4" ht="25.5">
      <c r="A1692" s="269" t="s">
        <v>10589</v>
      </c>
      <c r="B1692" s="269" t="s">
        <v>10590</v>
      </c>
      <c r="C1692" s="270" t="s">
        <v>4</v>
      </c>
      <c r="D1692" s="37">
        <v>280.33999999999997</v>
      </c>
    </row>
    <row r="1693" spans="1:4" ht="25.5">
      <c r="A1693" s="269" t="s">
        <v>10591</v>
      </c>
      <c r="B1693" s="269" t="s">
        <v>10592</v>
      </c>
      <c r="C1693" s="270" t="s">
        <v>4</v>
      </c>
      <c r="D1693" s="37">
        <v>98.92</v>
      </c>
    </row>
    <row r="1694" spans="1:4" ht="25.5">
      <c r="A1694" s="269" t="s">
        <v>10593</v>
      </c>
      <c r="B1694" s="269" t="s">
        <v>10594</v>
      </c>
      <c r="C1694" s="270" t="s">
        <v>4</v>
      </c>
      <c r="D1694" s="37">
        <v>1066.3599999999999</v>
      </c>
    </row>
    <row r="1695" spans="1:4" ht="25.5">
      <c r="A1695" s="269" t="s">
        <v>10595</v>
      </c>
      <c r="B1695" s="269" t="s">
        <v>10596</v>
      </c>
      <c r="C1695" s="270" t="s">
        <v>4</v>
      </c>
      <c r="D1695" s="37">
        <v>25.31</v>
      </c>
    </row>
    <row r="1696" spans="1:4" ht="25.5">
      <c r="A1696" s="269" t="s">
        <v>10597</v>
      </c>
      <c r="B1696" s="269" t="s">
        <v>14467</v>
      </c>
      <c r="C1696" s="270" t="s">
        <v>4</v>
      </c>
      <c r="D1696" s="37">
        <v>142.06</v>
      </c>
    </row>
    <row r="1697" spans="1:4" ht="25.5">
      <c r="A1697" s="269" t="s">
        <v>10598</v>
      </c>
      <c r="B1697" s="269" t="s">
        <v>10599</v>
      </c>
      <c r="C1697" s="270" t="s">
        <v>4</v>
      </c>
      <c r="D1697" s="37">
        <v>251.76</v>
      </c>
    </row>
    <row r="1698" spans="1:4" ht="25.5">
      <c r="A1698" s="269" t="s">
        <v>10600</v>
      </c>
      <c r="B1698" s="269" t="s">
        <v>10601</v>
      </c>
      <c r="C1698" s="270" t="s">
        <v>4</v>
      </c>
      <c r="D1698" s="37">
        <v>30.88</v>
      </c>
    </row>
    <row r="1699" spans="1:4">
      <c r="A1699" s="269" t="s">
        <v>10602</v>
      </c>
      <c r="B1699" s="269" t="s">
        <v>10603</v>
      </c>
      <c r="C1699" s="270" t="s">
        <v>4</v>
      </c>
      <c r="D1699" s="37">
        <v>62.16</v>
      </c>
    </row>
    <row r="1700" spans="1:4" ht="25.5">
      <c r="A1700" s="269" t="s">
        <v>10604</v>
      </c>
      <c r="B1700" s="269" t="s">
        <v>10605</v>
      </c>
      <c r="C1700" s="270" t="s">
        <v>4</v>
      </c>
      <c r="D1700" s="37">
        <v>206.9</v>
      </c>
    </row>
    <row r="1701" spans="1:4" ht="25.5">
      <c r="A1701" s="269" t="s">
        <v>10606</v>
      </c>
      <c r="B1701" s="269" t="s">
        <v>10607</v>
      </c>
      <c r="C1701" s="270" t="s">
        <v>4</v>
      </c>
      <c r="D1701" s="37">
        <v>172.24</v>
      </c>
    </row>
    <row r="1702" spans="1:4" ht="25.5">
      <c r="A1702" s="269" t="s">
        <v>10608</v>
      </c>
      <c r="B1702" s="269" t="s">
        <v>10609</v>
      </c>
      <c r="C1702" s="270" t="s">
        <v>4</v>
      </c>
      <c r="D1702" s="37">
        <v>181.33</v>
      </c>
    </row>
    <row r="1703" spans="1:4" ht="25.5">
      <c r="A1703" s="269" t="s">
        <v>10610</v>
      </c>
      <c r="B1703" s="269" t="s">
        <v>10611</v>
      </c>
      <c r="C1703" s="270" t="s">
        <v>4</v>
      </c>
      <c r="D1703" s="37">
        <v>26.09</v>
      </c>
    </row>
    <row r="1704" spans="1:4" ht="25.5">
      <c r="A1704" s="269" t="s">
        <v>10612</v>
      </c>
      <c r="B1704" s="269" t="s">
        <v>10613</v>
      </c>
      <c r="C1704" s="270" t="s">
        <v>4</v>
      </c>
      <c r="D1704" s="37">
        <v>34.6</v>
      </c>
    </row>
    <row r="1705" spans="1:4">
      <c r="A1705" s="269" t="s">
        <v>10614</v>
      </c>
      <c r="B1705" s="269" t="s">
        <v>10615</v>
      </c>
      <c r="C1705" s="270" t="s">
        <v>4</v>
      </c>
      <c r="D1705" s="37">
        <v>300.86</v>
      </c>
    </row>
    <row r="1706" spans="1:4">
      <c r="A1706" s="269" t="s">
        <v>10616</v>
      </c>
      <c r="B1706" s="269" t="s">
        <v>10617</v>
      </c>
      <c r="C1706" s="270" t="s">
        <v>4</v>
      </c>
      <c r="D1706" s="37">
        <v>576.97</v>
      </c>
    </row>
    <row r="1707" spans="1:4" ht="25.5">
      <c r="A1707" s="269" t="s">
        <v>10618</v>
      </c>
      <c r="B1707" s="269" t="s">
        <v>10619</v>
      </c>
      <c r="C1707" s="270" t="s">
        <v>4</v>
      </c>
      <c r="D1707" s="37">
        <v>478.79</v>
      </c>
    </row>
    <row r="1708" spans="1:4" ht="25.5">
      <c r="A1708" s="269" t="s">
        <v>10620</v>
      </c>
      <c r="B1708" s="269" t="s">
        <v>10621</v>
      </c>
      <c r="C1708" s="270" t="s">
        <v>4</v>
      </c>
      <c r="D1708" s="37">
        <v>124.34</v>
      </c>
    </row>
    <row r="1709" spans="1:4" ht="25.5">
      <c r="A1709" s="269" t="s">
        <v>10622</v>
      </c>
      <c r="B1709" s="269" t="s">
        <v>10623</v>
      </c>
      <c r="C1709" s="270" t="s">
        <v>4</v>
      </c>
      <c r="D1709" s="37">
        <v>107.79</v>
      </c>
    </row>
    <row r="1710" spans="1:4" ht="25.5">
      <c r="A1710" s="269" t="s">
        <v>10624</v>
      </c>
      <c r="B1710" s="269" t="s">
        <v>10625</v>
      </c>
      <c r="C1710" s="270" t="s">
        <v>4</v>
      </c>
      <c r="D1710" s="37">
        <v>327.22000000000003</v>
      </c>
    </row>
    <row r="1711" spans="1:4" ht="25.5">
      <c r="A1711" s="269" t="s">
        <v>10626</v>
      </c>
      <c r="B1711" s="269" t="s">
        <v>10627</v>
      </c>
      <c r="C1711" s="270" t="s">
        <v>4</v>
      </c>
      <c r="D1711" s="37">
        <v>4.03</v>
      </c>
    </row>
    <row r="1712" spans="1:4" ht="25.5">
      <c r="A1712" s="269" t="s">
        <v>10628</v>
      </c>
      <c r="B1712" s="269" t="s">
        <v>10629</v>
      </c>
      <c r="C1712" s="270" t="s">
        <v>4</v>
      </c>
      <c r="D1712" s="37">
        <v>9.7100000000000009</v>
      </c>
    </row>
    <row r="1713" spans="1:4" ht="25.5">
      <c r="A1713" s="269" t="s">
        <v>10630</v>
      </c>
      <c r="B1713" s="269" t="s">
        <v>10631</v>
      </c>
      <c r="C1713" s="270" t="s">
        <v>4</v>
      </c>
      <c r="D1713" s="37">
        <v>204.02</v>
      </c>
    </row>
    <row r="1714" spans="1:4" ht="25.5">
      <c r="A1714" s="269" t="s">
        <v>10632</v>
      </c>
      <c r="B1714" s="269" t="s">
        <v>10633</v>
      </c>
      <c r="C1714" s="270" t="s">
        <v>4</v>
      </c>
      <c r="D1714" s="37">
        <v>22.61</v>
      </c>
    </row>
    <row r="1715" spans="1:4" ht="25.5">
      <c r="A1715" s="269" t="s">
        <v>10634</v>
      </c>
      <c r="B1715" s="269" t="s">
        <v>10635</v>
      </c>
      <c r="C1715" s="270" t="s">
        <v>4</v>
      </c>
      <c r="D1715" s="37">
        <v>22.86</v>
      </c>
    </row>
    <row r="1716" spans="1:4" ht="25.5">
      <c r="A1716" s="269" t="s">
        <v>10636</v>
      </c>
      <c r="B1716" s="269" t="s">
        <v>10637</v>
      </c>
      <c r="C1716" s="270" t="s">
        <v>4</v>
      </c>
      <c r="D1716" s="37">
        <v>555.16999999999996</v>
      </c>
    </row>
    <row r="1717" spans="1:4">
      <c r="A1717" s="269" t="s">
        <v>10638</v>
      </c>
      <c r="B1717" s="269" t="s">
        <v>10639</v>
      </c>
      <c r="C1717" s="270" t="s">
        <v>4</v>
      </c>
      <c r="D1717" s="37">
        <v>245.22</v>
      </c>
    </row>
    <row r="1718" spans="1:4">
      <c r="A1718" s="269" t="s">
        <v>10640</v>
      </c>
      <c r="B1718" s="269" t="s">
        <v>10641</v>
      </c>
      <c r="C1718" s="270" t="s">
        <v>4</v>
      </c>
      <c r="D1718" s="37">
        <v>206.29</v>
      </c>
    </row>
    <row r="1719" spans="1:4" ht="25.5">
      <c r="A1719" s="269" t="s">
        <v>10642</v>
      </c>
      <c r="B1719" s="269" t="s">
        <v>10643</v>
      </c>
      <c r="C1719" s="270" t="s">
        <v>4</v>
      </c>
      <c r="D1719" s="37">
        <v>24.81</v>
      </c>
    </row>
    <row r="1720" spans="1:4">
      <c r="A1720" s="269" t="s">
        <v>10644</v>
      </c>
      <c r="B1720" s="269" t="s">
        <v>10645</v>
      </c>
      <c r="C1720" s="270" t="s">
        <v>4</v>
      </c>
      <c r="D1720" s="37">
        <v>16.829999999999998</v>
      </c>
    </row>
    <row r="1721" spans="1:4" ht="25.5">
      <c r="A1721" s="269" t="s">
        <v>10646</v>
      </c>
      <c r="B1721" s="269" t="s">
        <v>10647</v>
      </c>
      <c r="C1721" s="270" t="s">
        <v>4</v>
      </c>
      <c r="D1721" s="37">
        <v>19.25</v>
      </c>
    </row>
    <row r="1722" spans="1:4" ht="25.5">
      <c r="A1722" s="269" t="s">
        <v>10648</v>
      </c>
      <c r="B1722" s="269" t="s">
        <v>10649</v>
      </c>
      <c r="C1722" s="270" t="s">
        <v>4</v>
      </c>
      <c r="D1722" s="37">
        <v>23.27</v>
      </c>
    </row>
    <row r="1723" spans="1:4" ht="25.5">
      <c r="A1723" s="269" t="s">
        <v>10650</v>
      </c>
      <c r="B1723" s="269" t="s">
        <v>10651</v>
      </c>
      <c r="C1723" s="270" t="s">
        <v>4</v>
      </c>
      <c r="D1723" s="37">
        <v>35.58</v>
      </c>
    </row>
    <row r="1724" spans="1:4" ht="25.5">
      <c r="A1724" s="269" t="s">
        <v>10652</v>
      </c>
      <c r="B1724" s="269" t="s">
        <v>10653</v>
      </c>
      <c r="C1724" s="270" t="s">
        <v>4</v>
      </c>
      <c r="D1724" s="37">
        <v>6.45</v>
      </c>
    </row>
    <row r="1725" spans="1:4" ht="25.5">
      <c r="A1725" s="269" t="s">
        <v>10654</v>
      </c>
      <c r="B1725" s="269" t="s">
        <v>10655</v>
      </c>
      <c r="C1725" s="270" t="s">
        <v>4</v>
      </c>
      <c r="D1725" s="37">
        <v>34.06</v>
      </c>
    </row>
    <row r="1726" spans="1:4" ht="25.5">
      <c r="A1726" s="269" t="s">
        <v>10656</v>
      </c>
      <c r="B1726" s="269" t="s">
        <v>10657</v>
      </c>
      <c r="C1726" s="270" t="s">
        <v>4</v>
      </c>
      <c r="D1726" s="37">
        <v>282.70999999999998</v>
      </c>
    </row>
    <row r="1727" spans="1:4" ht="25.5">
      <c r="A1727" s="269" t="s">
        <v>10658</v>
      </c>
      <c r="B1727" s="269" t="s">
        <v>10659</v>
      </c>
      <c r="C1727" s="270" t="s">
        <v>4</v>
      </c>
      <c r="D1727" s="37">
        <v>59.58</v>
      </c>
    </row>
    <row r="1728" spans="1:4" ht="25.5">
      <c r="A1728" s="269" t="s">
        <v>10660</v>
      </c>
      <c r="B1728" s="269" t="s">
        <v>10661</v>
      </c>
      <c r="C1728" s="270" t="s">
        <v>4</v>
      </c>
      <c r="D1728" s="37">
        <v>215.48</v>
      </c>
    </row>
    <row r="1729" spans="1:4" ht="25.5">
      <c r="A1729" s="269" t="s">
        <v>10662</v>
      </c>
      <c r="B1729" s="269" t="s">
        <v>10663</v>
      </c>
      <c r="C1729" s="270" t="s">
        <v>4</v>
      </c>
      <c r="D1729" s="37">
        <v>182.41</v>
      </c>
    </row>
    <row r="1730" spans="1:4" ht="25.5">
      <c r="A1730" s="269" t="s">
        <v>10664</v>
      </c>
      <c r="B1730" s="269" t="s">
        <v>10665</v>
      </c>
      <c r="C1730" s="270" t="s">
        <v>4</v>
      </c>
      <c r="D1730" s="37">
        <v>234.94</v>
      </c>
    </row>
    <row r="1731" spans="1:4" ht="25.5">
      <c r="A1731" s="269" t="s">
        <v>10666</v>
      </c>
      <c r="B1731" s="269" t="s">
        <v>10667</v>
      </c>
      <c r="C1731" s="270" t="s">
        <v>4</v>
      </c>
      <c r="D1731" s="37">
        <v>442.62</v>
      </c>
    </row>
    <row r="1732" spans="1:4" ht="25.5">
      <c r="A1732" s="269" t="s">
        <v>10668</v>
      </c>
      <c r="B1732" s="269" t="s">
        <v>10669</v>
      </c>
      <c r="C1732" s="270" t="s">
        <v>4</v>
      </c>
      <c r="D1732" s="37">
        <v>42.96</v>
      </c>
    </row>
    <row r="1733" spans="1:4" ht="25.5">
      <c r="A1733" s="269" t="s">
        <v>10670</v>
      </c>
      <c r="B1733" s="269" t="s">
        <v>10671</v>
      </c>
      <c r="C1733" s="270" t="s">
        <v>4</v>
      </c>
      <c r="D1733" s="37">
        <v>342.42</v>
      </c>
    </row>
    <row r="1734" spans="1:4" ht="25.5">
      <c r="A1734" s="269" t="s">
        <v>10672</v>
      </c>
      <c r="B1734" s="269" t="s">
        <v>10673</v>
      </c>
      <c r="C1734" s="270" t="s">
        <v>4</v>
      </c>
      <c r="D1734" s="37">
        <v>416.62</v>
      </c>
    </row>
    <row r="1735" spans="1:4" ht="25.5">
      <c r="A1735" s="269" t="s">
        <v>10674</v>
      </c>
      <c r="B1735" s="269" t="s">
        <v>10675</v>
      </c>
      <c r="C1735" s="270" t="s">
        <v>4</v>
      </c>
      <c r="D1735" s="37">
        <v>114.05</v>
      </c>
    </row>
    <row r="1736" spans="1:4" ht="38.25">
      <c r="A1736" s="269" t="s">
        <v>10676</v>
      </c>
      <c r="B1736" s="269" t="s">
        <v>14468</v>
      </c>
      <c r="C1736" s="270" t="s">
        <v>4</v>
      </c>
      <c r="D1736" s="37">
        <v>36.67</v>
      </c>
    </row>
    <row r="1737" spans="1:4" ht="25.5">
      <c r="A1737" s="269" t="s">
        <v>10677</v>
      </c>
      <c r="B1737" s="269" t="s">
        <v>10678</v>
      </c>
      <c r="C1737" s="270" t="s">
        <v>4</v>
      </c>
      <c r="D1737" s="37">
        <v>257.76</v>
      </c>
    </row>
    <row r="1738" spans="1:4" ht="25.5">
      <c r="A1738" s="269" t="s">
        <v>10679</v>
      </c>
      <c r="B1738" s="269" t="s">
        <v>10680</v>
      </c>
      <c r="C1738" s="270" t="s">
        <v>4</v>
      </c>
      <c r="D1738" s="37">
        <v>2.06</v>
      </c>
    </row>
    <row r="1739" spans="1:4" ht="25.5">
      <c r="A1739" s="269" t="s">
        <v>10681</v>
      </c>
      <c r="B1739" s="269" t="s">
        <v>10682</v>
      </c>
      <c r="C1739" s="270" t="s">
        <v>4</v>
      </c>
      <c r="D1739" s="37">
        <v>2.36</v>
      </c>
    </row>
    <row r="1740" spans="1:4" ht="25.5">
      <c r="A1740" s="269" t="s">
        <v>10683</v>
      </c>
      <c r="B1740" s="269" t="s">
        <v>10684</v>
      </c>
      <c r="C1740" s="270" t="s">
        <v>4</v>
      </c>
      <c r="D1740" s="37">
        <v>352.74</v>
      </c>
    </row>
    <row r="1741" spans="1:4" ht="25.5">
      <c r="A1741" s="269" t="s">
        <v>10685</v>
      </c>
      <c r="B1741" s="269" t="s">
        <v>10686</v>
      </c>
      <c r="C1741" s="270" t="s">
        <v>4</v>
      </c>
      <c r="D1741" s="37">
        <v>58.46</v>
      </c>
    </row>
    <row r="1742" spans="1:4" ht="25.5">
      <c r="A1742" s="269" t="s">
        <v>10687</v>
      </c>
      <c r="B1742" s="269" t="s">
        <v>10688</v>
      </c>
      <c r="C1742" s="270" t="s">
        <v>4</v>
      </c>
      <c r="D1742" s="37">
        <v>1863.17</v>
      </c>
    </row>
    <row r="1743" spans="1:4">
      <c r="A1743" s="269" t="s">
        <v>10689</v>
      </c>
      <c r="B1743" s="269" t="s">
        <v>10690</v>
      </c>
      <c r="C1743" s="270" t="s">
        <v>4</v>
      </c>
      <c r="D1743" s="37">
        <v>8.81</v>
      </c>
    </row>
    <row r="1744" spans="1:4" ht="25.5">
      <c r="A1744" s="269" t="s">
        <v>10691</v>
      </c>
      <c r="B1744" s="269" t="s">
        <v>10692</v>
      </c>
      <c r="C1744" s="270" t="s">
        <v>4</v>
      </c>
      <c r="D1744" s="37">
        <v>295.11</v>
      </c>
    </row>
    <row r="1745" spans="1:4" ht="25.5">
      <c r="A1745" s="269" t="s">
        <v>10693</v>
      </c>
      <c r="B1745" s="269" t="s">
        <v>10694</v>
      </c>
      <c r="C1745" s="270" t="s">
        <v>4</v>
      </c>
      <c r="D1745" s="37">
        <v>120.84</v>
      </c>
    </row>
    <row r="1746" spans="1:4">
      <c r="A1746" s="269" t="s">
        <v>10695</v>
      </c>
      <c r="B1746" s="269" t="s">
        <v>10696</v>
      </c>
      <c r="C1746" s="270" t="s">
        <v>4</v>
      </c>
      <c r="D1746" s="37">
        <v>54.66</v>
      </c>
    </row>
    <row r="1747" spans="1:4">
      <c r="A1747" s="269" t="s">
        <v>10697</v>
      </c>
      <c r="B1747" s="269" t="s">
        <v>10698</v>
      </c>
      <c r="C1747" s="270" t="s">
        <v>4</v>
      </c>
      <c r="D1747" s="37">
        <v>533.16</v>
      </c>
    </row>
    <row r="1748" spans="1:4">
      <c r="A1748" s="269" t="s">
        <v>10699</v>
      </c>
      <c r="B1748" s="269" t="s">
        <v>10700</v>
      </c>
      <c r="C1748" s="270" t="s">
        <v>4</v>
      </c>
      <c r="D1748" s="37">
        <v>59.89</v>
      </c>
    </row>
    <row r="1749" spans="1:4">
      <c r="A1749" s="269" t="s">
        <v>10701</v>
      </c>
      <c r="B1749" s="269" t="s">
        <v>10702</v>
      </c>
      <c r="C1749" s="270" t="s">
        <v>197</v>
      </c>
      <c r="D1749" s="37">
        <v>28.48</v>
      </c>
    </row>
    <row r="1750" spans="1:4">
      <c r="A1750" s="269" t="s">
        <v>10703</v>
      </c>
      <c r="B1750" s="269" t="s">
        <v>10704</v>
      </c>
      <c r="C1750" s="270" t="s">
        <v>4</v>
      </c>
      <c r="D1750" s="37">
        <v>36.08</v>
      </c>
    </row>
    <row r="1751" spans="1:4" ht="25.5">
      <c r="A1751" s="269" t="s">
        <v>10705</v>
      </c>
      <c r="B1751" s="269" t="s">
        <v>10706</v>
      </c>
      <c r="C1751" s="270" t="s">
        <v>4</v>
      </c>
      <c r="D1751" s="37">
        <v>82.8</v>
      </c>
    </row>
    <row r="1752" spans="1:4" ht="25.5">
      <c r="A1752" s="269" t="s">
        <v>10707</v>
      </c>
      <c r="B1752" s="269" t="s">
        <v>10708</v>
      </c>
      <c r="C1752" s="270" t="s">
        <v>4</v>
      </c>
      <c r="D1752" s="37">
        <v>29.71</v>
      </c>
    </row>
    <row r="1753" spans="1:4" ht="25.5">
      <c r="A1753" s="269" t="s">
        <v>10709</v>
      </c>
      <c r="B1753" s="269" t="s">
        <v>10710</v>
      </c>
      <c r="C1753" s="270" t="s">
        <v>4</v>
      </c>
      <c r="D1753" s="37">
        <v>41.69</v>
      </c>
    </row>
    <row r="1754" spans="1:4" ht="25.5">
      <c r="A1754" s="269" t="s">
        <v>10711</v>
      </c>
      <c r="B1754" s="269" t="s">
        <v>10712</v>
      </c>
      <c r="C1754" s="270" t="s">
        <v>4</v>
      </c>
      <c r="D1754" s="37">
        <v>34.770000000000003</v>
      </c>
    </row>
    <row r="1755" spans="1:4">
      <c r="A1755" s="269" t="s">
        <v>10713</v>
      </c>
      <c r="B1755" s="269" t="s">
        <v>10714</v>
      </c>
      <c r="C1755" s="270" t="s">
        <v>4</v>
      </c>
      <c r="D1755" s="37">
        <v>8.2200000000000006</v>
      </c>
    </row>
    <row r="1756" spans="1:4">
      <c r="A1756" s="269" t="s">
        <v>10715</v>
      </c>
      <c r="B1756" s="269" t="s">
        <v>10716</v>
      </c>
      <c r="C1756" s="270" t="s">
        <v>4</v>
      </c>
      <c r="D1756" s="37">
        <v>4.01</v>
      </c>
    </row>
    <row r="1757" spans="1:4">
      <c r="A1757" s="269" t="s">
        <v>10717</v>
      </c>
      <c r="B1757" s="269" t="s">
        <v>10718</v>
      </c>
      <c r="C1757" s="270" t="s">
        <v>4</v>
      </c>
      <c r="D1757" s="37">
        <v>5.83</v>
      </c>
    </row>
    <row r="1758" spans="1:4">
      <c r="A1758" s="269" t="s">
        <v>10719</v>
      </c>
      <c r="B1758" s="269" t="s">
        <v>10720</v>
      </c>
      <c r="C1758" s="270" t="s">
        <v>4</v>
      </c>
      <c r="D1758" s="37">
        <v>10.199999999999999</v>
      </c>
    </row>
    <row r="1759" spans="1:4">
      <c r="A1759" s="269" t="s">
        <v>10721</v>
      </c>
      <c r="B1759" s="269" t="s">
        <v>10722</v>
      </c>
      <c r="C1759" s="270" t="s">
        <v>4</v>
      </c>
      <c r="D1759" s="37">
        <v>18.579999999999998</v>
      </c>
    </row>
    <row r="1760" spans="1:4" ht="25.5">
      <c r="A1760" s="269" t="s">
        <v>10723</v>
      </c>
      <c r="B1760" s="269" t="s">
        <v>10724</v>
      </c>
      <c r="C1760" s="270" t="s">
        <v>4</v>
      </c>
      <c r="D1760" s="37">
        <v>2.4500000000000002</v>
      </c>
    </row>
    <row r="1761" spans="1:4" ht="25.5">
      <c r="A1761" s="269" t="s">
        <v>10725</v>
      </c>
      <c r="B1761" s="269" t="s">
        <v>10726</v>
      </c>
      <c r="C1761" s="270" t="s">
        <v>4</v>
      </c>
      <c r="D1761" s="37">
        <v>3.54</v>
      </c>
    </row>
    <row r="1762" spans="1:4" ht="25.5">
      <c r="A1762" s="269" t="s">
        <v>10727</v>
      </c>
      <c r="B1762" s="269" t="s">
        <v>10728</v>
      </c>
      <c r="C1762" s="270" t="s">
        <v>4</v>
      </c>
      <c r="D1762" s="37">
        <v>4.8099999999999996</v>
      </c>
    </row>
    <row r="1763" spans="1:4">
      <c r="A1763" s="269" t="s">
        <v>10729</v>
      </c>
      <c r="B1763" s="269" t="s">
        <v>10730</v>
      </c>
      <c r="C1763" s="270" t="s">
        <v>4</v>
      </c>
      <c r="D1763" s="37">
        <v>1</v>
      </c>
    </row>
    <row r="1764" spans="1:4">
      <c r="A1764" s="269" t="s">
        <v>10731</v>
      </c>
      <c r="B1764" s="269" t="s">
        <v>10732</v>
      </c>
      <c r="C1764" s="270" t="s">
        <v>4</v>
      </c>
      <c r="D1764" s="37">
        <v>1.54</v>
      </c>
    </row>
    <row r="1765" spans="1:4">
      <c r="A1765" s="269" t="s">
        <v>10733</v>
      </c>
      <c r="B1765" s="269" t="s">
        <v>10734</v>
      </c>
      <c r="C1765" s="270" t="s">
        <v>4</v>
      </c>
      <c r="D1765" s="37">
        <v>1.81</v>
      </c>
    </row>
    <row r="1766" spans="1:4">
      <c r="A1766" s="269" t="s">
        <v>10735</v>
      </c>
      <c r="B1766" s="269" t="s">
        <v>10736</v>
      </c>
      <c r="C1766" s="270" t="s">
        <v>4</v>
      </c>
      <c r="D1766" s="37">
        <v>7.79</v>
      </c>
    </row>
    <row r="1767" spans="1:4">
      <c r="A1767" s="269" t="s">
        <v>10737</v>
      </c>
      <c r="B1767" s="269" t="s">
        <v>10738</v>
      </c>
      <c r="C1767" s="270" t="s">
        <v>4</v>
      </c>
      <c r="D1767" s="37">
        <v>2.77</v>
      </c>
    </row>
    <row r="1768" spans="1:4">
      <c r="A1768" s="269" t="s">
        <v>10739</v>
      </c>
      <c r="B1768" s="269" t="s">
        <v>10740</v>
      </c>
      <c r="C1768" s="270" t="s">
        <v>4</v>
      </c>
      <c r="D1768" s="37">
        <v>277.83999999999997</v>
      </c>
    </row>
    <row r="1769" spans="1:4" ht="25.5">
      <c r="A1769" s="269" t="s">
        <v>10741</v>
      </c>
      <c r="B1769" s="269" t="s">
        <v>10742</v>
      </c>
      <c r="C1769" s="270" t="s">
        <v>4</v>
      </c>
      <c r="D1769" s="37">
        <v>24.08</v>
      </c>
    </row>
    <row r="1770" spans="1:4">
      <c r="A1770" s="269" t="s">
        <v>10743</v>
      </c>
      <c r="B1770" s="269" t="s">
        <v>10744</v>
      </c>
      <c r="C1770" s="270" t="s">
        <v>4</v>
      </c>
      <c r="D1770" s="37">
        <v>8.4</v>
      </c>
    </row>
    <row r="1771" spans="1:4">
      <c r="A1771" s="269" t="s">
        <v>10745</v>
      </c>
      <c r="B1771" s="269" t="s">
        <v>10746</v>
      </c>
      <c r="C1771" s="270" t="s">
        <v>4</v>
      </c>
      <c r="D1771" s="37">
        <v>13.87</v>
      </c>
    </row>
    <row r="1772" spans="1:4" ht="25.5">
      <c r="A1772" s="269" t="s">
        <v>10747</v>
      </c>
      <c r="B1772" s="269" t="s">
        <v>10748</v>
      </c>
      <c r="C1772" s="270" t="s">
        <v>4</v>
      </c>
      <c r="D1772" s="37">
        <v>32.700000000000003</v>
      </c>
    </row>
    <row r="1773" spans="1:4" ht="38.25">
      <c r="A1773" s="269" t="s">
        <v>10749</v>
      </c>
      <c r="B1773" s="269" t="s">
        <v>13931</v>
      </c>
      <c r="C1773" s="270" t="s">
        <v>197</v>
      </c>
      <c r="D1773" s="37">
        <v>522.03</v>
      </c>
    </row>
    <row r="1774" spans="1:4" ht="25.5">
      <c r="A1774" s="269" t="s">
        <v>10750</v>
      </c>
      <c r="B1774" s="269" t="s">
        <v>10751</v>
      </c>
      <c r="C1774" s="270" t="s">
        <v>4</v>
      </c>
      <c r="D1774" s="37">
        <v>22.6</v>
      </c>
    </row>
    <row r="1775" spans="1:4">
      <c r="A1775" s="269" t="s">
        <v>10752</v>
      </c>
      <c r="B1775" s="269" t="s">
        <v>10753</v>
      </c>
      <c r="C1775" s="270" t="s">
        <v>4</v>
      </c>
      <c r="D1775" s="37">
        <v>22.24</v>
      </c>
    </row>
    <row r="1776" spans="1:4" ht="25.5">
      <c r="A1776" s="269" t="s">
        <v>10754</v>
      </c>
      <c r="B1776" s="269" t="s">
        <v>10755</v>
      </c>
      <c r="C1776" s="270" t="s">
        <v>4</v>
      </c>
      <c r="D1776" s="37">
        <v>785.84</v>
      </c>
    </row>
    <row r="1777" spans="1:4" ht="25.5">
      <c r="A1777" s="269" t="s">
        <v>10756</v>
      </c>
      <c r="B1777" s="269" t="s">
        <v>10757</v>
      </c>
      <c r="C1777" s="270" t="s">
        <v>4</v>
      </c>
      <c r="D1777" s="37">
        <v>45.3</v>
      </c>
    </row>
    <row r="1778" spans="1:4">
      <c r="A1778" s="269" t="s">
        <v>10758</v>
      </c>
      <c r="B1778" s="269" t="s">
        <v>10759</v>
      </c>
      <c r="C1778" s="270" t="s">
        <v>4</v>
      </c>
      <c r="D1778" s="37">
        <v>27.6</v>
      </c>
    </row>
    <row r="1779" spans="1:4">
      <c r="A1779" s="269" t="s">
        <v>10760</v>
      </c>
      <c r="B1779" s="269" t="s">
        <v>10761</v>
      </c>
      <c r="C1779" s="270" t="s">
        <v>4</v>
      </c>
      <c r="D1779" s="37">
        <v>4.18</v>
      </c>
    </row>
    <row r="1780" spans="1:4">
      <c r="A1780" s="269" t="s">
        <v>10762</v>
      </c>
      <c r="B1780" s="269" t="s">
        <v>10763</v>
      </c>
      <c r="C1780" s="270" t="s">
        <v>4</v>
      </c>
      <c r="D1780" s="37">
        <v>29.76</v>
      </c>
    </row>
    <row r="1781" spans="1:4" ht="25.5">
      <c r="A1781" s="269" t="s">
        <v>10764</v>
      </c>
      <c r="B1781" s="269" t="s">
        <v>10765</v>
      </c>
      <c r="C1781" s="270" t="s">
        <v>4</v>
      </c>
      <c r="D1781" s="37">
        <v>44.26</v>
      </c>
    </row>
    <row r="1782" spans="1:4" ht="25.5">
      <c r="A1782" s="269" t="s">
        <v>10766</v>
      </c>
      <c r="B1782" s="269" t="s">
        <v>14469</v>
      </c>
      <c r="C1782" s="270" t="s">
        <v>4</v>
      </c>
      <c r="D1782" s="37">
        <v>50.28</v>
      </c>
    </row>
    <row r="1783" spans="1:4" ht="25.5">
      <c r="A1783" s="269" t="s">
        <v>10767</v>
      </c>
      <c r="B1783" s="269" t="s">
        <v>10768</v>
      </c>
      <c r="C1783" s="270" t="s">
        <v>4</v>
      </c>
      <c r="D1783" s="37">
        <v>80.3</v>
      </c>
    </row>
    <row r="1784" spans="1:4">
      <c r="A1784" s="269" t="s">
        <v>10769</v>
      </c>
      <c r="B1784" s="269" t="s">
        <v>10770</v>
      </c>
      <c r="C1784" s="270" t="s">
        <v>4</v>
      </c>
      <c r="D1784" s="37">
        <v>3.65</v>
      </c>
    </row>
    <row r="1785" spans="1:4">
      <c r="A1785" s="269" t="s">
        <v>10771</v>
      </c>
      <c r="B1785" s="269" t="s">
        <v>10772</v>
      </c>
      <c r="C1785" s="270" t="s">
        <v>424</v>
      </c>
      <c r="D1785" s="37">
        <v>13.38</v>
      </c>
    </row>
    <row r="1786" spans="1:4">
      <c r="A1786" s="269" t="s">
        <v>10773</v>
      </c>
      <c r="B1786" s="269" t="s">
        <v>10774</v>
      </c>
      <c r="C1786" s="270" t="s">
        <v>4</v>
      </c>
      <c r="D1786" s="37">
        <v>42.81</v>
      </c>
    </row>
    <row r="1787" spans="1:4">
      <c r="A1787" s="269" t="s">
        <v>10775</v>
      </c>
      <c r="B1787" s="269" t="s">
        <v>10776</v>
      </c>
      <c r="C1787" s="270" t="s">
        <v>4</v>
      </c>
      <c r="D1787" s="37">
        <v>28.82</v>
      </c>
    </row>
    <row r="1788" spans="1:4">
      <c r="A1788" s="269" t="s">
        <v>10777</v>
      </c>
      <c r="B1788" s="269" t="s">
        <v>10778</v>
      </c>
      <c r="C1788" s="270" t="s">
        <v>4</v>
      </c>
      <c r="D1788" s="37">
        <v>13.43</v>
      </c>
    </row>
    <row r="1789" spans="1:4" ht="38.25">
      <c r="A1789" s="269" t="s">
        <v>10779</v>
      </c>
      <c r="B1789" s="269" t="s">
        <v>10780</v>
      </c>
      <c r="C1789" s="270" t="s">
        <v>4</v>
      </c>
      <c r="D1789" s="37">
        <v>73.92</v>
      </c>
    </row>
    <row r="1790" spans="1:4" ht="25.5">
      <c r="A1790" s="269" t="s">
        <v>10781</v>
      </c>
      <c r="B1790" s="269" t="s">
        <v>10782</v>
      </c>
      <c r="C1790" s="270" t="s">
        <v>4</v>
      </c>
      <c r="D1790" s="37">
        <v>23.42</v>
      </c>
    </row>
    <row r="1791" spans="1:4">
      <c r="A1791" s="269" t="s">
        <v>10783</v>
      </c>
      <c r="B1791" s="269" t="s">
        <v>10784</v>
      </c>
      <c r="C1791" s="270" t="s">
        <v>4</v>
      </c>
      <c r="D1791" s="37">
        <v>4.08</v>
      </c>
    </row>
    <row r="1792" spans="1:4" ht="38.25">
      <c r="A1792" s="269" t="s">
        <v>13932</v>
      </c>
      <c r="B1792" s="269" t="s">
        <v>14470</v>
      </c>
      <c r="C1792" s="270" t="s">
        <v>4</v>
      </c>
      <c r="D1792" s="37">
        <v>463.8</v>
      </c>
    </row>
    <row r="1793" spans="1:4" ht="25.5">
      <c r="A1793" s="269" t="s">
        <v>10785</v>
      </c>
      <c r="B1793" s="269" t="s">
        <v>10786</v>
      </c>
      <c r="C1793" s="270" t="s">
        <v>4</v>
      </c>
      <c r="D1793" s="37">
        <v>170.8</v>
      </c>
    </row>
    <row r="1794" spans="1:4" ht="25.5">
      <c r="A1794" s="269" t="s">
        <v>10787</v>
      </c>
      <c r="B1794" s="269" t="s">
        <v>10788</v>
      </c>
      <c r="C1794" s="270" t="s">
        <v>4</v>
      </c>
      <c r="D1794" s="37">
        <v>43.32</v>
      </c>
    </row>
    <row r="1795" spans="1:4">
      <c r="A1795" s="269" t="s">
        <v>10789</v>
      </c>
      <c r="B1795" s="269" t="s">
        <v>10790</v>
      </c>
      <c r="C1795" s="270" t="s">
        <v>4</v>
      </c>
      <c r="D1795" s="37">
        <v>36.270000000000003</v>
      </c>
    </row>
    <row r="1796" spans="1:4">
      <c r="A1796" s="269" t="s">
        <v>10791</v>
      </c>
      <c r="B1796" s="269" t="s">
        <v>10792</v>
      </c>
      <c r="C1796" s="270" t="s">
        <v>47</v>
      </c>
      <c r="D1796" s="37">
        <v>34.26</v>
      </c>
    </row>
    <row r="1797" spans="1:4">
      <c r="A1797" s="269" t="s">
        <v>10793</v>
      </c>
      <c r="B1797" s="269" t="s">
        <v>10794</v>
      </c>
      <c r="C1797" s="270" t="s">
        <v>47</v>
      </c>
      <c r="D1797" s="37">
        <v>43.18</v>
      </c>
    </row>
    <row r="1798" spans="1:4">
      <c r="A1798" s="269" t="s">
        <v>10795</v>
      </c>
      <c r="B1798" s="269" t="s">
        <v>10796</v>
      </c>
      <c r="C1798" s="270" t="s">
        <v>47</v>
      </c>
      <c r="D1798" s="37">
        <v>38.85</v>
      </c>
    </row>
    <row r="1799" spans="1:4">
      <c r="A1799" s="269" t="s">
        <v>10797</v>
      </c>
      <c r="B1799" s="269" t="s">
        <v>10798</v>
      </c>
      <c r="C1799" s="270" t="s">
        <v>47</v>
      </c>
      <c r="D1799" s="37">
        <v>48.75</v>
      </c>
    </row>
    <row r="1800" spans="1:4">
      <c r="A1800" s="269" t="s">
        <v>10799</v>
      </c>
      <c r="B1800" s="269" t="s">
        <v>10800</v>
      </c>
      <c r="C1800" s="270" t="s">
        <v>47</v>
      </c>
      <c r="D1800" s="37">
        <v>68.790000000000006</v>
      </c>
    </row>
    <row r="1801" spans="1:4">
      <c r="A1801" s="269" t="s">
        <v>10801</v>
      </c>
      <c r="B1801" s="269" t="s">
        <v>10802</v>
      </c>
      <c r="C1801" s="270" t="s">
        <v>47</v>
      </c>
      <c r="D1801" s="37">
        <v>133.93</v>
      </c>
    </row>
    <row r="1802" spans="1:4">
      <c r="A1802" s="269" t="s">
        <v>10803</v>
      </c>
      <c r="B1802" s="269" t="s">
        <v>10804</v>
      </c>
      <c r="C1802" s="270" t="s">
        <v>47</v>
      </c>
      <c r="D1802" s="37">
        <v>57.1</v>
      </c>
    </row>
    <row r="1803" spans="1:4">
      <c r="A1803" s="269" t="s">
        <v>10805</v>
      </c>
      <c r="B1803" s="269" t="s">
        <v>10806</v>
      </c>
      <c r="C1803" s="270" t="s">
        <v>47</v>
      </c>
      <c r="D1803" s="37">
        <v>223.58</v>
      </c>
    </row>
    <row r="1804" spans="1:4">
      <c r="A1804" s="269" t="s">
        <v>10807</v>
      </c>
      <c r="B1804" s="269" t="s">
        <v>10808</v>
      </c>
      <c r="C1804" s="270" t="s">
        <v>47</v>
      </c>
      <c r="D1804" s="37">
        <v>56.63</v>
      </c>
    </row>
    <row r="1805" spans="1:4">
      <c r="A1805" s="269" t="s">
        <v>10809</v>
      </c>
      <c r="B1805" s="269" t="s">
        <v>10810</v>
      </c>
      <c r="C1805" s="270" t="s">
        <v>47</v>
      </c>
      <c r="D1805" s="37">
        <v>63.15</v>
      </c>
    </row>
    <row r="1806" spans="1:4">
      <c r="A1806" s="269" t="s">
        <v>10811</v>
      </c>
      <c r="B1806" s="269" t="s">
        <v>10812</v>
      </c>
      <c r="C1806" s="270" t="s">
        <v>47</v>
      </c>
      <c r="D1806" s="37">
        <v>96.64</v>
      </c>
    </row>
    <row r="1807" spans="1:4">
      <c r="A1807" s="269" t="s">
        <v>10813</v>
      </c>
      <c r="B1807" s="269" t="s">
        <v>10814</v>
      </c>
      <c r="C1807" s="270" t="s">
        <v>47</v>
      </c>
      <c r="D1807" s="37">
        <v>169.82</v>
      </c>
    </row>
    <row r="1808" spans="1:4">
      <c r="A1808" s="269" t="s">
        <v>10815</v>
      </c>
      <c r="B1808" s="269" t="s">
        <v>10816</v>
      </c>
      <c r="C1808" s="270" t="s">
        <v>47</v>
      </c>
      <c r="D1808" s="37">
        <v>62.51</v>
      </c>
    </row>
    <row r="1809" spans="1:4">
      <c r="A1809" s="269" t="s">
        <v>10817</v>
      </c>
      <c r="B1809" s="269" t="s">
        <v>10818</v>
      </c>
      <c r="C1809" s="270" t="s">
        <v>47</v>
      </c>
      <c r="D1809" s="37">
        <v>100.06</v>
      </c>
    </row>
    <row r="1810" spans="1:4">
      <c r="A1810" s="269" t="s">
        <v>10819</v>
      </c>
      <c r="B1810" s="269" t="s">
        <v>10820</v>
      </c>
      <c r="C1810" s="270" t="s">
        <v>47</v>
      </c>
      <c r="D1810" s="37">
        <v>173.3</v>
      </c>
    </row>
    <row r="1811" spans="1:4">
      <c r="A1811" s="269" t="s">
        <v>10821</v>
      </c>
      <c r="B1811" s="269" t="s">
        <v>10822</v>
      </c>
      <c r="C1811" s="270" t="s">
        <v>47</v>
      </c>
      <c r="D1811" s="37">
        <v>249.74</v>
      </c>
    </row>
    <row r="1812" spans="1:4">
      <c r="A1812" s="269" t="s">
        <v>10823</v>
      </c>
      <c r="B1812" s="269" t="s">
        <v>10824</v>
      </c>
      <c r="C1812" s="270" t="s">
        <v>47</v>
      </c>
      <c r="D1812" s="37">
        <v>84.52</v>
      </c>
    </row>
    <row r="1813" spans="1:4">
      <c r="A1813" s="269" t="s">
        <v>10825</v>
      </c>
      <c r="B1813" s="269" t="s">
        <v>10826</v>
      </c>
      <c r="C1813" s="270" t="s">
        <v>47</v>
      </c>
      <c r="D1813" s="37">
        <v>135.63999999999999</v>
      </c>
    </row>
    <row r="1814" spans="1:4">
      <c r="A1814" s="269" t="s">
        <v>10827</v>
      </c>
      <c r="B1814" s="269" t="s">
        <v>10828</v>
      </c>
      <c r="C1814" s="270" t="s">
        <v>47</v>
      </c>
      <c r="D1814" s="37">
        <v>242.01</v>
      </c>
    </row>
    <row r="1815" spans="1:4">
      <c r="A1815" s="269" t="s">
        <v>10829</v>
      </c>
      <c r="B1815" s="269" t="s">
        <v>10830</v>
      </c>
      <c r="C1815" s="270" t="s">
        <v>47</v>
      </c>
      <c r="D1815" s="37">
        <v>345.89</v>
      </c>
    </row>
    <row r="1816" spans="1:4">
      <c r="A1816" s="269" t="s">
        <v>10831</v>
      </c>
      <c r="B1816" s="269" t="s">
        <v>10832</v>
      </c>
      <c r="C1816" s="270" t="s">
        <v>4</v>
      </c>
      <c r="D1816" s="37">
        <v>325.39999999999998</v>
      </c>
    </row>
    <row r="1817" spans="1:4">
      <c r="A1817" s="269" t="s">
        <v>10833</v>
      </c>
      <c r="B1817" s="269" t="s">
        <v>10834</v>
      </c>
      <c r="C1817" s="270" t="s">
        <v>4</v>
      </c>
      <c r="D1817" s="37">
        <v>506.07</v>
      </c>
    </row>
    <row r="1818" spans="1:4">
      <c r="A1818" s="269" t="s">
        <v>10835</v>
      </c>
      <c r="B1818" s="269" t="s">
        <v>10836</v>
      </c>
      <c r="C1818" s="270" t="s">
        <v>47</v>
      </c>
      <c r="D1818" s="37">
        <v>239.37</v>
      </c>
    </row>
    <row r="1819" spans="1:4">
      <c r="A1819" s="269" t="s">
        <v>10837</v>
      </c>
      <c r="B1819" s="269" t="s">
        <v>10838</v>
      </c>
      <c r="C1819" s="270" t="s">
        <v>47</v>
      </c>
      <c r="D1819" s="37">
        <v>340.13</v>
      </c>
    </row>
    <row r="1820" spans="1:4">
      <c r="A1820" s="269" t="s">
        <v>10839</v>
      </c>
      <c r="B1820" s="269" t="s">
        <v>10840</v>
      </c>
      <c r="C1820" s="270" t="s">
        <v>4</v>
      </c>
      <c r="D1820" s="37">
        <v>109.31</v>
      </c>
    </row>
    <row r="1821" spans="1:4">
      <c r="A1821" s="269" t="s">
        <v>10841</v>
      </c>
      <c r="B1821" s="269" t="s">
        <v>10842</v>
      </c>
      <c r="C1821" s="270" t="s">
        <v>4</v>
      </c>
      <c r="D1821" s="37">
        <v>222.71</v>
      </c>
    </row>
    <row r="1822" spans="1:4">
      <c r="A1822" s="269" t="s">
        <v>10843</v>
      </c>
      <c r="B1822" s="269" t="s">
        <v>10844</v>
      </c>
      <c r="C1822" s="270" t="s">
        <v>4</v>
      </c>
      <c r="D1822" s="37">
        <v>334.83</v>
      </c>
    </row>
    <row r="1823" spans="1:4">
      <c r="A1823" s="269" t="s">
        <v>10845</v>
      </c>
      <c r="B1823" s="269" t="s">
        <v>10846</v>
      </c>
      <c r="C1823" s="270" t="s">
        <v>4</v>
      </c>
      <c r="D1823" s="37">
        <v>523.48</v>
      </c>
    </row>
    <row r="1824" spans="1:4">
      <c r="A1824" s="269" t="s">
        <v>10847</v>
      </c>
      <c r="B1824" s="269" t="s">
        <v>10848</v>
      </c>
      <c r="C1824" s="270" t="s">
        <v>47</v>
      </c>
      <c r="D1824" s="37">
        <v>80.08</v>
      </c>
    </row>
    <row r="1825" spans="1:4">
      <c r="A1825" s="269" t="s">
        <v>10849</v>
      </c>
      <c r="B1825" s="269" t="s">
        <v>10850</v>
      </c>
      <c r="C1825" s="270" t="s">
        <v>4</v>
      </c>
      <c r="D1825" s="37">
        <v>41.78</v>
      </c>
    </row>
    <row r="1826" spans="1:4">
      <c r="A1826" s="269" t="s">
        <v>10851</v>
      </c>
      <c r="B1826" s="269" t="s">
        <v>10852</v>
      </c>
      <c r="C1826" s="270" t="s">
        <v>47</v>
      </c>
      <c r="D1826" s="37">
        <v>13.96</v>
      </c>
    </row>
    <row r="1827" spans="1:4" ht="25.5">
      <c r="A1827" s="269" t="s">
        <v>10853</v>
      </c>
      <c r="B1827" s="269" t="s">
        <v>10854</v>
      </c>
      <c r="C1827" s="270" t="s">
        <v>4</v>
      </c>
      <c r="D1827" s="37">
        <v>212.64</v>
      </c>
    </row>
    <row r="1828" spans="1:4">
      <c r="A1828" s="269" t="s">
        <v>10855</v>
      </c>
      <c r="B1828" s="269" t="s">
        <v>10856</v>
      </c>
      <c r="C1828" s="270" t="s">
        <v>47</v>
      </c>
      <c r="D1828" s="37">
        <v>90.37</v>
      </c>
    </row>
    <row r="1829" spans="1:4">
      <c r="A1829" s="269" t="s">
        <v>10857</v>
      </c>
      <c r="B1829" s="269" t="s">
        <v>10858</v>
      </c>
      <c r="C1829" s="270" t="s">
        <v>47</v>
      </c>
      <c r="D1829" s="37">
        <v>110.79</v>
      </c>
    </row>
    <row r="1830" spans="1:4">
      <c r="A1830" s="269" t="s">
        <v>10859</v>
      </c>
      <c r="B1830" s="269" t="s">
        <v>10860</v>
      </c>
      <c r="C1830" s="270" t="s">
        <v>47</v>
      </c>
      <c r="D1830" s="37">
        <v>147.65</v>
      </c>
    </row>
    <row r="1831" spans="1:4">
      <c r="A1831" s="269" t="s">
        <v>10861</v>
      </c>
      <c r="B1831" s="269" t="s">
        <v>10862</v>
      </c>
      <c r="C1831" s="270" t="s">
        <v>47</v>
      </c>
      <c r="D1831" s="37">
        <v>192.53</v>
      </c>
    </row>
    <row r="1832" spans="1:4">
      <c r="A1832" s="269" t="s">
        <v>10863</v>
      </c>
      <c r="B1832" s="269" t="s">
        <v>10864</v>
      </c>
      <c r="C1832" s="270" t="s">
        <v>47</v>
      </c>
      <c r="D1832" s="37">
        <v>245.85</v>
      </c>
    </row>
    <row r="1833" spans="1:4">
      <c r="A1833" s="269" t="s">
        <v>10865</v>
      </c>
      <c r="B1833" s="269" t="s">
        <v>10866</v>
      </c>
      <c r="C1833" s="270" t="s">
        <v>47</v>
      </c>
      <c r="D1833" s="37">
        <v>307.89999999999998</v>
      </c>
    </row>
    <row r="1834" spans="1:4">
      <c r="A1834" s="269" t="s">
        <v>10867</v>
      </c>
      <c r="B1834" s="269" t="s">
        <v>10868</v>
      </c>
      <c r="C1834" s="270" t="s">
        <v>47</v>
      </c>
      <c r="D1834" s="37">
        <v>352.5</v>
      </c>
    </row>
    <row r="1835" spans="1:4">
      <c r="A1835" s="269" t="s">
        <v>10869</v>
      </c>
      <c r="B1835" s="269" t="s">
        <v>10870</v>
      </c>
      <c r="C1835" s="270" t="s">
        <v>47</v>
      </c>
      <c r="D1835" s="37">
        <v>520.74</v>
      </c>
    </row>
    <row r="1836" spans="1:4">
      <c r="A1836" s="269" t="s">
        <v>10871</v>
      </c>
      <c r="B1836" s="269" t="s">
        <v>10872</v>
      </c>
      <c r="C1836" s="270" t="s">
        <v>47</v>
      </c>
      <c r="D1836" s="37">
        <v>21.74</v>
      </c>
    </row>
    <row r="1837" spans="1:4">
      <c r="A1837" s="269" t="s">
        <v>10873</v>
      </c>
      <c r="B1837" s="269" t="s">
        <v>10874</v>
      </c>
      <c r="C1837" s="270" t="s">
        <v>47</v>
      </c>
      <c r="D1837" s="37">
        <v>26.87</v>
      </c>
    </row>
    <row r="1838" spans="1:4">
      <c r="A1838" s="269" t="s">
        <v>10875</v>
      </c>
      <c r="B1838" s="269" t="s">
        <v>10876</v>
      </c>
      <c r="C1838" s="270" t="s">
        <v>47</v>
      </c>
      <c r="D1838" s="37">
        <v>47.41</v>
      </c>
    </row>
    <row r="1839" spans="1:4" ht="25.5">
      <c r="A1839" s="269" t="s">
        <v>10877</v>
      </c>
      <c r="B1839" s="269" t="s">
        <v>10878</v>
      </c>
      <c r="C1839" s="270" t="s">
        <v>4</v>
      </c>
      <c r="D1839" s="37">
        <v>601.34</v>
      </c>
    </row>
    <row r="1840" spans="1:4">
      <c r="A1840" s="269" t="s">
        <v>10879</v>
      </c>
      <c r="B1840" s="269" t="s">
        <v>10880</v>
      </c>
      <c r="C1840" s="270" t="s">
        <v>4</v>
      </c>
      <c r="D1840" s="37">
        <v>52.23</v>
      </c>
    </row>
    <row r="1841" spans="1:4">
      <c r="A1841" s="269" t="s">
        <v>10881</v>
      </c>
      <c r="B1841" s="269" t="s">
        <v>10882</v>
      </c>
      <c r="C1841" s="270" t="s">
        <v>4</v>
      </c>
      <c r="D1841" s="37">
        <v>739.27</v>
      </c>
    </row>
    <row r="1842" spans="1:4">
      <c r="A1842" s="269" t="s">
        <v>10883</v>
      </c>
      <c r="B1842" s="269" t="s">
        <v>10884</v>
      </c>
      <c r="C1842" s="270" t="s">
        <v>47</v>
      </c>
      <c r="D1842" s="37">
        <v>555.6</v>
      </c>
    </row>
    <row r="1843" spans="1:4" ht="25.5">
      <c r="A1843" s="269" t="s">
        <v>10885</v>
      </c>
      <c r="B1843" s="269" t="s">
        <v>10886</v>
      </c>
      <c r="C1843" s="270" t="s">
        <v>4</v>
      </c>
      <c r="D1843" s="37">
        <v>1902.41</v>
      </c>
    </row>
    <row r="1844" spans="1:4" ht="25.5">
      <c r="A1844" s="269" t="s">
        <v>10887</v>
      </c>
      <c r="B1844" s="269" t="s">
        <v>10888</v>
      </c>
      <c r="C1844" s="270" t="s">
        <v>4</v>
      </c>
      <c r="D1844" s="37">
        <v>2465.15</v>
      </c>
    </row>
    <row r="1845" spans="1:4" ht="25.5">
      <c r="A1845" s="269" t="s">
        <v>10889</v>
      </c>
      <c r="B1845" s="269" t="s">
        <v>10890</v>
      </c>
      <c r="C1845" s="270" t="s">
        <v>4</v>
      </c>
      <c r="D1845" s="37">
        <v>365.72</v>
      </c>
    </row>
    <row r="1846" spans="1:4">
      <c r="A1846" s="269" t="s">
        <v>10891</v>
      </c>
      <c r="B1846" s="269" t="s">
        <v>10892</v>
      </c>
      <c r="C1846" s="270" t="s">
        <v>4</v>
      </c>
      <c r="D1846" s="37">
        <v>707.67</v>
      </c>
    </row>
    <row r="1847" spans="1:4">
      <c r="A1847" s="269" t="s">
        <v>10893</v>
      </c>
      <c r="B1847" s="269" t="s">
        <v>10894</v>
      </c>
      <c r="C1847" s="270" t="s">
        <v>4</v>
      </c>
      <c r="D1847" s="37">
        <v>626.77</v>
      </c>
    </row>
    <row r="1848" spans="1:4" ht="25.5">
      <c r="A1848" s="269" t="s">
        <v>10895</v>
      </c>
      <c r="B1848" s="269" t="s">
        <v>10896</v>
      </c>
      <c r="C1848" s="270" t="s">
        <v>47</v>
      </c>
      <c r="D1848" s="37">
        <v>537.66999999999996</v>
      </c>
    </row>
    <row r="1849" spans="1:4">
      <c r="A1849" s="269" t="s">
        <v>10897</v>
      </c>
      <c r="B1849" s="269" t="s">
        <v>10898</v>
      </c>
      <c r="C1849" s="270" t="s">
        <v>4</v>
      </c>
      <c r="D1849" s="37">
        <v>308.91000000000003</v>
      </c>
    </row>
    <row r="1850" spans="1:4">
      <c r="A1850" s="269" t="s">
        <v>10899</v>
      </c>
      <c r="B1850" s="269" t="s">
        <v>10900</v>
      </c>
      <c r="C1850" s="270" t="s">
        <v>4</v>
      </c>
      <c r="D1850" s="37">
        <v>142.25</v>
      </c>
    </row>
    <row r="1851" spans="1:4">
      <c r="A1851" s="269" t="s">
        <v>10901</v>
      </c>
      <c r="B1851" s="269" t="s">
        <v>10902</v>
      </c>
      <c r="C1851" s="270" t="s">
        <v>4</v>
      </c>
      <c r="D1851" s="37">
        <v>131.81</v>
      </c>
    </row>
    <row r="1852" spans="1:4">
      <c r="A1852" s="269" t="s">
        <v>10903</v>
      </c>
      <c r="B1852" s="269" t="s">
        <v>10904</v>
      </c>
      <c r="C1852" s="270" t="s">
        <v>4</v>
      </c>
      <c r="D1852" s="37">
        <v>397.68</v>
      </c>
    </row>
    <row r="1853" spans="1:4">
      <c r="A1853" s="269" t="s">
        <v>10905</v>
      </c>
      <c r="B1853" s="269" t="s">
        <v>10906</v>
      </c>
      <c r="C1853" s="270" t="s">
        <v>4</v>
      </c>
      <c r="D1853" s="37">
        <v>172.58</v>
      </c>
    </row>
    <row r="1854" spans="1:4">
      <c r="A1854" s="269" t="s">
        <v>10907</v>
      </c>
      <c r="B1854" s="269" t="s">
        <v>10908</v>
      </c>
      <c r="C1854" s="270" t="s">
        <v>4</v>
      </c>
      <c r="D1854" s="37">
        <v>376.67</v>
      </c>
    </row>
    <row r="1855" spans="1:4">
      <c r="A1855" s="269" t="s">
        <v>10909</v>
      </c>
      <c r="B1855" s="269" t="s">
        <v>10910</v>
      </c>
      <c r="C1855" s="270" t="s">
        <v>4</v>
      </c>
      <c r="D1855" s="37">
        <v>761.58</v>
      </c>
    </row>
    <row r="1856" spans="1:4">
      <c r="A1856" s="269" t="s">
        <v>10911</v>
      </c>
      <c r="B1856" s="269" t="s">
        <v>10912</v>
      </c>
      <c r="C1856" s="270" t="s">
        <v>4</v>
      </c>
      <c r="D1856" s="37">
        <v>1200.75</v>
      </c>
    </row>
    <row r="1857" spans="1:4">
      <c r="A1857" s="269" t="s">
        <v>10913</v>
      </c>
      <c r="B1857" s="269" t="s">
        <v>10914</v>
      </c>
      <c r="C1857" s="270" t="s">
        <v>47</v>
      </c>
      <c r="D1857" s="37">
        <v>1373</v>
      </c>
    </row>
    <row r="1858" spans="1:4" ht="38.25">
      <c r="A1858" s="269" t="s">
        <v>10915</v>
      </c>
      <c r="B1858" s="269" t="s">
        <v>14471</v>
      </c>
      <c r="C1858" s="270" t="s">
        <v>4</v>
      </c>
      <c r="D1858" s="37">
        <v>368.45</v>
      </c>
    </row>
    <row r="1859" spans="1:4">
      <c r="A1859" s="269" t="s">
        <v>10916</v>
      </c>
      <c r="B1859" s="269" t="s">
        <v>10917</v>
      </c>
      <c r="C1859" s="270" t="s">
        <v>4</v>
      </c>
      <c r="D1859" s="37">
        <v>439.5</v>
      </c>
    </row>
    <row r="1860" spans="1:4">
      <c r="A1860" s="269" t="s">
        <v>10918</v>
      </c>
      <c r="B1860" s="269" t="s">
        <v>10919</v>
      </c>
      <c r="C1860" s="270" t="s">
        <v>4</v>
      </c>
      <c r="D1860" s="37">
        <v>1065.55</v>
      </c>
    </row>
    <row r="1861" spans="1:4">
      <c r="A1861" s="269" t="s">
        <v>10920</v>
      </c>
      <c r="B1861" s="269" t="s">
        <v>10921</v>
      </c>
      <c r="C1861" s="270" t="s">
        <v>4</v>
      </c>
      <c r="D1861" s="37">
        <v>579.52</v>
      </c>
    </row>
    <row r="1862" spans="1:4" ht="25.5">
      <c r="A1862" s="269" t="s">
        <v>10922</v>
      </c>
      <c r="B1862" s="269" t="s">
        <v>10923</v>
      </c>
      <c r="C1862" s="270" t="s">
        <v>4</v>
      </c>
      <c r="D1862" s="37">
        <v>2438.61</v>
      </c>
    </row>
    <row r="1863" spans="1:4" ht="25.5">
      <c r="A1863" s="269" t="s">
        <v>10924</v>
      </c>
      <c r="B1863" s="269" t="s">
        <v>10925</v>
      </c>
      <c r="C1863" s="270" t="s">
        <v>4</v>
      </c>
      <c r="D1863" s="37">
        <v>95.1</v>
      </c>
    </row>
    <row r="1864" spans="1:4">
      <c r="A1864" s="269" t="s">
        <v>10926</v>
      </c>
      <c r="B1864" s="269" t="s">
        <v>10927</v>
      </c>
      <c r="C1864" s="270" t="s">
        <v>47</v>
      </c>
      <c r="D1864" s="37">
        <v>713.28</v>
      </c>
    </row>
    <row r="1865" spans="1:4">
      <c r="A1865" s="269" t="s">
        <v>10928</v>
      </c>
      <c r="B1865" s="269" t="s">
        <v>14472</v>
      </c>
      <c r="C1865" s="270" t="s">
        <v>47</v>
      </c>
      <c r="D1865" s="37">
        <v>821.55</v>
      </c>
    </row>
    <row r="1866" spans="1:4" ht="25.5">
      <c r="A1866" s="269" t="s">
        <v>10929</v>
      </c>
      <c r="B1866" s="269" t="s">
        <v>14473</v>
      </c>
      <c r="C1866" s="270" t="s">
        <v>47</v>
      </c>
      <c r="D1866" s="37">
        <v>811.85</v>
      </c>
    </row>
    <row r="1867" spans="1:4" ht="25.5">
      <c r="A1867" s="269" t="s">
        <v>10930</v>
      </c>
      <c r="B1867" s="269" t="s">
        <v>10931</v>
      </c>
      <c r="C1867" s="270" t="s">
        <v>4</v>
      </c>
      <c r="D1867" s="37">
        <v>687.36</v>
      </c>
    </row>
    <row r="1868" spans="1:4" ht="25.5">
      <c r="A1868" s="269" t="s">
        <v>10932</v>
      </c>
      <c r="B1868" s="269" t="s">
        <v>10933</v>
      </c>
      <c r="C1868" s="270" t="s">
        <v>4</v>
      </c>
      <c r="D1868" s="37">
        <v>896.27</v>
      </c>
    </row>
    <row r="1869" spans="1:4" ht="25.5">
      <c r="A1869" s="269" t="s">
        <v>10934</v>
      </c>
      <c r="B1869" s="269" t="s">
        <v>10935</v>
      </c>
      <c r="C1869" s="270" t="s">
        <v>4</v>
      </c>
      <c r="D1869" s="37">
        <v>1041.24</v>
      </c>
    </row>
    <row r="1870" spans="1:4" ht="25.5">
      <c r="A1870" s="269" t="s">
        <v>10936</v>
      </c>
      <c r="B1870" s="269" t="s">
        <v>10937</v>
      </c>
      <c r="C1870" s="270" t="s">
        <v>4</v>
      </c>
      <c r="D1870" s="37">
        <v>3149.35</v>
      </c>
    </row>
    <row r="1871" spans="1:4">
      <c r="A1871" s="269" t="s">
        <v>10938</v>
      </c>
      <c r="B1871" s="269" t="s">
        <v>10939</v>
      </c>
      <c r="C1871" s="270" t="s">
        <v>4</v>
      </c>
      <c r="D1871" s="37">
        <v>122.85</v>
      </c>
    </row>
    <row r="1872" spans="1:4" ht="25.5">
      <c r="A1872" s="269" t="s">
        <v>10940</v>
      </c>
      <c r="B1872" s="269" t="s">
        <v>10941</v>
      </c>
      <c r="C1872" s="270" t="s">
        <v>4</v>
      </c>
      <c r="D1872" s="37">
        <v>519.36</v>
      </c>
    </row>
    <row r="1873" spans="1:4">
      <c r="A1873" s="269" t="s">
        <v>10942</v>
      </c>
      <c r="B1873" s="269" t="s">
        <v>10943</v>
      </c>
      <c r="C1873" s="270" t="s">
        <v>4</v>
      </c>
      <c r="D1873" s="37">
        <v>1148.08</v>
      </c>
    </row>
    <row r="1874" spans="1:4">
      <c r="A1874" s="269" t="s">
        <v>10944</v>
      </c>
      <c r="B1874" s="269" t="s">
        <v>10945</v>
      </c>
      <c r="C1874" s="270" t="s">
        <v>4</v>
      </c>
      <c r="D1874" s="37">
        <v>52.39</v>
      </c>
    </row>
    <row r="1875" spans="1:4">
      <c r="A1875" s="269" t="s">
        <v>10946</v>
      </c>
      <c r="B1875" s="269" t="s">
        <v>10947</v>
      </c>
      <c r="C1875" s="270" t="s">
        <v>4</v>
      </c>
      <c r="D1875" s="37">
        <v>34.979999999999997</v>
      </c>
    </row>
    <row r="1876" spans="1:4">
      <c r="A1876" s="269" t="s">
        <v>10948</v>
      </c>
      <c r="B1876" s="269" t="s">
        <v>10949</v>
      </c>
      <c r="C1876" s="270" t="s">
        <v>4</v>
      </c>
      <c r="D1876" s="37">
        <v>11.82</v>
      </c>
    </row>
    <row r="1877" spans="1:4">
      <c r="A1877" s="269" t="s">
        <v>10950</v>
      </c>
      <c r="B1877" s="269" t="s">
        <v>10951</v>
      </c>
      <c r="C1877" s="270" t="s">
        <v>4</v>
      </c>
      <c r="D1877" s="37">
        <v>5315</v>
      </c>
    </row>
    <row r="1878" spans="1:4">
      <c r="A1878" s="269" t="s">
        <v>10952</v>
      </c>
      <c r="B1878" s="269" t="s">
        <v>10953</v>
      </c>
      <c r="C1878" s="270" t="s">
        <v>4</v>
      </c>
      <c r="D1878" s="37">
        <v>220.34</v>
      </c>
    </row>
    <row r="1879" spans="1:4">
      <c r="A1879" s="269" t="s">
        <v>10954</v>
      </c>
      <c r="B1879" s="269" t="s">
        <v>10955</v>
      </c>
      <c r="C1879" s="270" t="s">
        <v>4</v>
      </c>
      <c r="D1879" s="37">
        <v>32.93</v>
      </c>
    </row>
    <row r="1880" spans="1:4">
      <c r="A1880" s="269" t="s">
        <v>10956</v>
      </c>
      <c r="B1880" s="269" t="s">
        <v>10957</v>
      </c>
      <c r="C1880" s="270" t="s">
        <v>4</v>
      </c>
      <c r="D1880" s="37">
        <v>99.3</v>
      </c>
    </row>
    <row r="1881" spans="1:4">
      <c r="A1881" s="269" t="s">
        <v>10958</v>
      </c>
      <c r="B1881" s="269" t="s">
        <v>10959</v>
      </c>
      <c r="C1881" s="270" t="s">
        <v>4</v>
      </c>
      <c r="D1881" s="37">
        <v>97.53</v>
      </c>
    </row>
    <row r="1882" spans="1:4">
      <c r="A1882" s="269" t="s">
        <v>10960</v>
      </c>
      <c r="B1882" s="269" t="s">
        <v>10961</v>
      </c>
      <c r="C1882" s="270" t="s">
        <v>4</v>
      </c>
      <c r="D1882" s="37">
        <v>726.58</v>
      </c>
    </row>
    <row r="1883" spans="1:4">
      <c r="A1883" s="269" t="s">
        <v>10962</v>
      </c>
      <c r="B1883" s="269" t="s">
        <v>10963</v>
      </c>
      <c r="C1883" s="270" t="s">
        <v>4</v>
      </c>
      <c r="D1883" s="37">
        <v>132.74</v>
      </c>
    </row>
    <row r="1884" spans="1:4">
      <c r="A1884" s="269" t="s">
        <v>10964</v>
      </c>
      <c r="B1884" s="269" t="s">
        <v>14474</v>
      </c>
      <c r="C1884" s="270" t="s">
        <v>4</v>
      </c>
      <c r="D1884" s="37">
        <v>169.13</v>
      </c>
    </row>
    <row r="1885" spans="1:4">
      <c r="A1885" s="269" t="s">
        <v>10965</v>
      </c>
      <c r="B1885" s="269" t="s">
        <v>10966</v>
      </c>
      <c r="C1885" s="270" t="s">
        <v>4</v>
      </c>
      <c r="D1885" s="37">
        <v>673.44</v>
      </c>
    </row>
    <row r="1886" spans="1:4">
      <c r="A1886" s="269" t="s">
        <v>10967</v>
      </c>
      <c r="B1886" s="269" t="s">
        <v>10968</v>
      </c>
      <c r="C1886" s="270" t="s">
        <v>4</v>
      </c>
      <c r="D1886" s="37">
        <v>301.38</v>
      </c>
    </row>
    <row r="1887" spans="1:4">
      <c r="A1887" s="269" t="s">
        <v>10969</v>
      </c>
      <c r="B1887" s="269" t="s">
        <v>10970</v>
      </c>
      <c r="C1887" s="270" t="s">
        <v>47</v>
      </c>
      <c r="D1887" s="37">
        <v>14.07</v>
      </c>
    </row>
    <row r="1888" spans="1:4">
      <c r="A1888" s="269" t="s">
        <v>10971</v>
      </c>
      <c r="B1888" s="269" t="s">
        <v>10972</v>
      </c>
      <c r="C1888" s="270" t="s">
        <v>47</v>
      </c>
      <c r="D1888" s="37">
        <v>21.86</v>
      </c>
    </row>
    <row r="1889" spans="1:4">
      <c r="A1889" s="269" t="s">
        <v>10973</v>
      </c>
      <c r="B1889" s="269" t="s">
        <v>10974</v>
      </c>
      <c r="C1889" s="270" t="s">
        <v>4</v>
      </c>
      <c r="D1889" s="37">
        <v>422.99</v>
      </c>
    </row>
    <row r="1890" spans="1:4">
      <c r="A1890" s="269" t="s">
        <v>10975</v>
      </c>
      <c r="B1890" s="269" t="s">
        <v>10976</v>
      </c>
      <c r="C1890" s="270" t="s">
        <v>4</v>
      </c>
      <c r="D1890" s="37">
        <v>44.98</v>
      </c>
    </row>
    <row r="1891" spans="1:4" ht="25.5">
      <c r="A1891" s="269" t="s">
        <v>10977</v>
      </c>
      <c r="B1891" s="269" t="s">
        <v>10978</v>
      </c>
      <c r="C1891" s="270" t="s">
        <v>4</v>
      </c>
      <c r="D1891" s="37">
        <v>130.13999999999999</v>
      </c>
    </row>
    <row r="1892" spans="1:4">
      <c r="A1892" s="269" t="s">
        <v>10979</v>
      </c>
      <c r="B1892" s="269" t="s">
        <v>6429</v>
      </c>
      <c r="C1892" s="270" t="s">
        <v>424</v>
      </c>
      <c r="D1892" s="37">
        <v>9.43</v>
      </c>
    </row>
    <row r="1893" spans="1:4">
      <c r="A1893" s="269" t="s">
        <v>10980</v>
      </c>
      <c r="B1893" s="269" t="s">
        <v>6427</v>
      </c>
      <c r="C1893" s="270" t="s">
        <v>424</v>
      </c>
      <c r="D1893" s="37">
        <v>11.17</v>
      </c>
    </row>
    <row r="1894" spans="1:4">
      <c r="A1894" s="269" t="s">
        <v>10981</v>
      </c>
      <c r="B1894" s="269" t="s">
        <v>6425</v>
      </c>
      <c r="C1894" s="270" t="s">
        <v>683</v>
      </c>
      <c r="D1894" s="37">
        <v>2.78</v>
      </c>
    </row>
    <row r="1895" spans="1:4">
      <c r="A1895" s="269" t="s">
        <v>10982</v>
      </c>
      <c r="B1895" s="269" t="s">
        <v>10983</v>
      </c>
      <c r="C1895" s="270" t="s">
        <v>4</v>
      </c>
      <c r="D1895" s="37">
        <v>24.95</v>
      </c>
    </row>
    <row r="1896" spans="1:4">
      <c r="A1896" s="269" t="s">
        <v>10984</v>
      </c>
      <c r="B1896" s="269" t="s">
        <v>10985</v>
      </c>
      <c r="C1896" s="270" t="s">
        <v>4</v>
      </c>
      <c r="D1896" s="37">
        <v>17.41</v>
      </c>
    </row>
    <row r="1897" spans="1:4">
      <c r="A1897" s="269" t="s">
        <v>10986</v>
      </c>
      <c r="B1897" s="269" t="s">
        <v>10987</v>
      </c>
      <c r="C1897" s="270" t="s">
        <v>4</v>
      </c>
      <c r="D1897" s="37">
        <v>130.38999999999999</v>
      </c>
    </row>
    <row r="1898" spans="1:4">
      <c r="A1898" s="269" t="s">
        <v>10988</v>
      </c>
      <c r="B1898" s="269" t="s">
        <v>10989</v>
      </c>
      <c r="C1898" s="270" t="s">
        <v>4</v>
      </c>
      <c r="D1898" s="37">
        <v>3292.51</v>
      </c>
    </row>
    <row r="1899" spans="1:4" ht="25.5">
      <c r="A1899" s="269" t="s">
        <v>10990</v>
      </c>
      <c r="B1899" s="269" t="s">
        <v>10991</v>
      </c>
      <c r="C1899" s="270" t="s">
        <v>4</v>
      </c>
      <c r="D1899" s="37">
        <v>127.19</v>
      </c>
    </row>
    <row r="1900" spans="1:4" ht="25.5">
      <c r="A1900" s="269" t="s">
        <v>10992</v>
      </c>
      <c r="B1900" s="269" t="s">
        <v>10993</v>
      </c>
      <c r="C1900" s="270" t="s">
        <v>4</v>
      </c>
      <c r="D1900" s="37">
        <v>146.78</v>
      </c>
    </row>
    <row r="1901" spans="1:4">
      <c r="A1901" s="269" t="s">
        <v>10994</v>
      </c>
      <c r="B1901" s="269" t="s">
        <v>10995</v>
      </c>
      <c r="C1901" s="270" t="s">
        <v>4</v>
      </c>
      <c r="D1901" s="37">
        <v>20.2</v>
      </c>
    </row>
    <row r="1902" spans="1:4">
      <c r="A1902" s="269" t="s">
        <v>10996</v>
      </c>
      <c r="B1902" s="269" t="s">
        <v>10997</v>
      </c>
      <c r="C1902" s="270" t="s">
        <v>4</v>
      </c>
      <c r="D1902" s="37">
        <v>338.19</v>
      </c>
    </row>
    <row r="1903" spans="1:4" ht="25.5">
      <c r="A1903" s="269" t="s">
        <v>10998</v>
      </c>
      <c r="B1903" s="269" t="s">
        <v>14475</v>
      </c>
      <c r="C1903" s="270" t="s">
        <v>4</v>
      </c>
      <c r="D1903" s="37">
        <v>138.61000000000001</v>
      </c>
    </row>
    <row r="1904" spans="1:4" ht="38.25">
      <c r="A1904" s="269" t="s">
        <v>10999</v>
      </c>
      <c r="B1904" s="269" t="s">
        <v>14476</v>
      </c>
      <c r="C1904" s="270" t="s">
        <v>4</v>
      </c>
      <c r="D1904" s="37">
        <v>246</v>
      </c>
    </row>
    <row r="1905" spans="1:4" ht="25.5">
      <c r="A1905" s="269" t="s">
        <v>11000</v>
      </c>
      <c r="B1905" s="269" t="s">
        <v>11001</v>
      </c>
      <c r="C1905" s="270" t="s">
        <v>4</v>
      </c>
      <c r="D1905" s="37">
        <v>44.22</v>
      </c>
    </row>
    <row r="1906" spans="1:4" ht="25.5">
      <c r="A1906" s="269" t="s">
        <v>11002</v>
      </c>
      <c r="B1906" s="269" t="s">
        <v>11003</v>
      </c>
      <c r="C1906" s="270" t="s">
        <v>4</v>
      </c>
      <c r="D1906" s="37">
        <v>20.48</v>
      </c>
    </row>
    <row r="1907" spans="1:4" ht="25.5">
      <c r="A1907" s="269" t="s">
        <v>11004</v>
      </c>
      <c r="B1907" s="269" t="s">
        <v>13933</v>
      </c>
      <c r="C1907" s="270" t="s">
        <v>4</v>
      </c>
      <c r="D1907" s="37">
        <v>378.3</v>
      </c>
    </row>
    <row r="1908" spans="1:4" ht="25.5">
      <c r="A1908" s="269" t="s">
        <v>11005</v>
      </c>
      <c r="B1908" s="269" t="s">
        <v>11006</v>
      </c>
      <c r="C1908" s="270" t="s">
        <v>4</v>
      </c>
      <c r="D1908" s="37">
        <v>150.88</v>
      </c>
    </row>
    <row r="1909" spans="1:4" ht="25.5">
      <c r="A1909" s="269" t="s">
        <v>11007</v>
      </c>
      <c r="B1909" s="269" t="s">
        <v>14477</v>
      </c>
      <c r="C1909" s="270" t="s">
        <v>4</v>
      </c>
      <c r="D1909" s="37">
        <v>7325.39</v>
      </c>
    </row>
    <row r="1910" spans="1:4" ht="38.25">
      <c r="A1910" s="269" t="s">
        <v>11008</v>
      </c>
      <c r="B1910" s="269" t="s">
        <v>14478</v>
      </c>
      <c r="C1910" s="270" t="s">
        <v>4</v>
      </c>
      <c r="D1910" s="37">
        <v>9390.58</v>
      </c>
    </row>
    <row r="1911" spans="1:4" ht="25.5">
      <c r="A1911" s="269" t="s">
        <v>11009</v>
      </c>
      <c r="B1911" s="269" t="s">
        <v>11010</v>
      </c>
      <c r="C1911" s="270" t="s">
        <v>197</v>
      </c>
      <c r="D1911" s="37">
        <v>16051.42</v>
      </c>
    </row>
    <row r="1912" spans="1:4" ht="25.5">
      <c r="A1912" s="269" t="s">
        <v>11011</v>
      </c>
      <c r="B1912" s="269" t="s">
        <v>11012</v>
      </c>
      <c r="C1912" s="270" t="s">
        <v>197</v>
      </c>
      <c r="D1912" s="37">
        <v>20874.75</v>
      </c>
    </row>
    <row r="1913" spans="1:4" ht="25.5">
      <c r="A1913" s="269" t="s">
        <v>11013</v>
      </c>
      <c r="B1913" s="269" t="s">
        <v>11014</v>
      </c>
      <c r="C1913" s="270" t="s">
        <v>4</v>
      </c>
      <c r="D1913" s="37">
        <v>725.59</v>
      </c>
    </row>
    <row r="1914" spans="1:4" ht="25.5">
      <c r="A1914" s="269" t="s">
        <v>11015</v>
      </c>
      <c r="B1914" s="269" t="s">
        <v>11016</v>
      </c>
      <c r="C1914" s="270" t="s">
        <v>197</v>
      </c>
      <c r="D1914" s="37">
        <v>9740.76</v>
      </c>
    </row>
    <row r="1915" spans="1:4" ht="25.5">
      <c r="A1915" s="269" t="s">
        <v>11017</v>
      </c>
      <c r="B1915" s="269" t="s">
        <v>11018</v>
      </c>
      <c r="C1915" s="270" t="s">
        <v>4</v>
      </c>
      <c r="D1915" s="37">
        <v>819.12</v>
      </c>
    </row>
    <row r="1916" spans="1:4" ht="25.5">
      <c r="A1916" s="269" t="s">
        <v>11019</v>
      </c>
      <c r="B1916" s="269" t="s">
        <v>11020</v>
      </c>
      <c r="C1916" s="270" t="s">
        <v>4</v>
      </c>
      <c r="D1916" s="37">
        <v>987.58</v>
      </c>
    </row>
    <row r="1917" spans="1:4" ht="25.5">
      <c r="A1917" s="269" t="s">
        <v>11021</v>
      </c>
      <c r="B1917" s="269" t="s">
        <v>11022</v>
      </c>
      <c r="C1917" s="270" t="s">
        <v>4</v>
      </c>
      <c r="D1917" s="37">
        <v>166.8</v>
      </c>
    </row>
    <row r="1918" spans="1:4">
      <c r="A1918" s="269" t="s">
        <v>11023</v>
      </c>
      <c r="B1918" s="269" t="s">
        <v>11024</v>
      </c>
      <c r="C1918" s="270" t="s">
        <v>4</v>
      </c>
      <c r="D1918" s="37">
        <v>483.89</v>
      </c>
    </row>
    <row r="1919" spans="1:4" ht="25.5">
      <c r="A1919" s="269" t="s">
        <v>11025</v>
      </c>
      <c r="B1919" s="269" t="s">
        <v>11026</v>
      </c>
      <c r="C1919" s="270" t="s">
        <v>4</v>
      </c>
      <c r="D1919" s="37">
        <v>2024.43</v>
      </c>
    </row>
    <row r="1920" spans="1:4" ht="51">
      <c r="A1920" s="269" t="s">
        <v>11027</v>
      </c>
      <c r="B1920" s="269" t="s">
        <v>14479</v>
      </c>
      <c r="C1920" s="270" t="s">
        <v>4</v>
      </c>
      <c r="D1920" s="37">
        <v>7549.31</v>
      </c>
    </row>
    <row r="1921" spans="1:4" ht="25.5">
      <c r="A1921" s="269" t="s">
        <v>11028</v>
      </c>
      <c r="B1921" s="269" t="s">
        <v>11029</v>
      </c>
      <c r="C1921" s="270" t="s">
        <v>4</v>
      </c>
      <c r="D1921" s="37">
        <v>468.19</v>
      </c>
    </row>
    <row r="1922" spans="1:4" ht="25.5">
      <c r="A1922" s="269" t="s">
        <v>14480</v>
      </c>
      <c r="B1922" s="269" t="s">
        <v>14481</v>
      </c>
      <c r="C1922" s="270" t="s">
        <v>4</v>
      </c>
      <c r="D1922" s="37">
        <v>365.52</v>
      </c>
    </row>
    <row r="1923" spans="1:4">
      <c r="A1923" s="269" t="s">
        <v>11030</v>
      </c>
      <c r="B1923" s="269" t="s">
        <v>11031</v>
      </c>
      <c r="C1923" s="270" t="s">
        <v>4</v>
      </c>
      <c r="D1923" s="37">
        <v>5456.95</v>
      </c>
    </row>
    <row r="1924" spans="1:4">
      <c r="A1924" s="269" t="s">
        <v>11032</v>
      </c>
      <c r="B1924" s="269" t="s">
        <v>11033</v>
      </c>
      <c r="C1924" s="270" t="s">
        <v>4</v>
      </c>
      <c r="D1924" s="37">
        <v>775.46</v>
      </c>
    </row>
    <row r="1925" spans="1:4">
      <c r="A1925" s="269" t="s">
        <v>11034</v>
      </c>
      <c r="B1925" s="269" t="s">
        <v>11035</v>
      </c>
      <c r="C1925" s="270" t="s">
        <v>4</v>
      </c>
      <c r="D1925" s="37">
        <v>415.97</v>
      </c>
    </row>
    <row r="1926" spans="1:4">
      <c r="A1926" s="269" t="s">
        <v>11036</v>
      </c>
      <c r="B1926" s="269" t="s">
        <v>11037</v>
      </c>
      <c r="C1926" s="270" t="s">
        <v>4</v>
      </c>
      <c r="D1926" s="37">
        <v>257.06</v>
      </c>
    </row>
    <row r="1927" spans="1:4">
      <c r="A1927" s="269" t="s">
        <v>11038</v>
      </c>
      <c r="B1927" s="269" t="s">
        <v>11039</v>
      </c>
      <c r="C1927" s="270" t="s">
        <v>4</v>
      </c>
      <c r="D1927" s="37">
        <v>1079.76</v>
      </c>
    </row>
    <row r="1928" spans="1:4">
      <c r="A1928" s="269" t="s">
        <v>11040</v>
      </c>
      <c r="B1928" s="269" t="s">
        <v>11041</v>
      </c>
      <c r="C1928" s="270" t="s">
        <v>4</v>
      </c>
      <c r="D1928" s="37">
        <v>3734.48</v>
      </c>
    </row>
    <row r="1929" spans="1:4">
      <c r="A1929" s="269" t="s">
        <v>11042</v>
      </c>
      <c r="B1929" s="269" t="s">
        <v>11043</v>
      </c>
      <c r="C1929" s="270" t="s">
        <v>4</v>
      </c>
      <c r="D1929" s="37">
        <v>1777.18</v>
      </c>
    </row>
    <row r="1930" spans="1:4" ht="25.5">
      <c r="A1930" s="269" t="s">
        <v>11044</v>
      </c>
      <c r="B1930" s="269" t="s">
        <v>11045</v>
      </c>
      <c r="C1930" s="270" t="s">
        <v>4</v>
      </c>
      <c r="D1930" s="37">
        <v>7525</v>
      </c>
    </row>
    <row r="1931" spans="1:4" ht="25.5">
      <c r="A1931" s="269" t="s">
        <v>11046</v>
      </c>
      <c r="B1931" s="269" t="s">
        <v>11047</v>
      </c>
      <c r="C1931" s="270" t="s">
        <v>4</v>
      </c>
      <c r="D1931" s="37">
        <v>10337.5</v>
      </c>
    </row>
    <row r="1932" spans="1:4" ht="38.25">
      <c r="A1932" s="269" t="s">
        <v>11048</v>
      </c>
      <c r="B1932" s="269" t="s">
        <v>14482</v>
      </c>
      <c r="C1932" s="270" t="s">
        <v>4</v>
      </c>
      <c r="D1932" s="37">
        <v>51922.5</v>
      </c>
    </row>
    <row r="1933" spans="1:4" ht="25.5">
      <c r="A1933" s="269" t="s">
        <v>11049</v>
      </c>
      <c r="B1933" s="269" t="s">
        <v>6776</v>
      </c>
      <c r="C1933" s="270" t="s">
        <v>197</v>
      </c>
      <c r="D1933" s="37">
        <v>308075.92</v>
      </c>
    </row>
    <row r="1934" spans="1:4">
      <c r="A1934" s="269" t="s">
        <v>11050</v>
      </c>
      <c r="B1934" s="269" t="s">
        <v>11051</v>
      </c>
      <c r="C1934" s="270" t="s">
        <v>4</v>
      </c>
      <c r="D1934" s="37">
        <v>645.97</v>
      </c>
    </row>
    <row r="1935" spans="1:4">
      <c r="A1935" s="269" t="s">
        <v>11052</v>
      </c>
      <c r="B1935" s="269" t="s">
        <v>11053</v>
      </c>
      <c r="C1935" s="270" t="s">
        <v>22</v>
      </c>
      <c r="D1935" s="37">
        <v>1663.17</v>
      </c>
    </row>
    <row r="1936" spans="1:4" ht="25.5">
      <c r="A1936" s="269" t="s">
        <v>11054</v>
      </c>
      <c r="B1936" s="269" t="s">
        <v>11055</v>
      </c>
      <c r="C1936" s="270" t="s">
        <v>4</v>
      </c>
      <c r="D1936" s="37">
        <v>1761.57</v>
      </c>
    </row>
    <row r="1937" spans="1:4" ht="38.25">
      <c r="A1937" s="269" t="s">
        <v>11056</v>
      </c>
      <c r="B1937" s="269" t="s">
        <v>11057</v>
      </c>
      <c r="C1937" s="270" t="s">
        <v>47</v>
      </c>
      <c r="D1937" s="37">
        <v>23.1</v>
      </c>
    </row>
    <row r="1938" spans="1:4" ht="38.25">
      <c r="A1938" s="269" t="s">
        <v>11058</v>
      </c>
      <c r="B1938" s="269" t="s">
        <v>11059</v>
      </c>
      <c r="C1938" s="270" t="s">
        <v>47</v>
      </c>
      <c r="D1938" s="37">
        <v>27.46</v>
      </c>
    </row>
    <row r="1939" spans="1:4" ht="38.25">
      <c r="A1939" s="269" t="s">
        <v>11060</v>
      </c>
      <c r="B1939" s="269" t="s">
        <v>11061</v>
      </c>
      <c r="C1939" s="270" t="s">
        <v>47</v>
      </c>
      <c r="D1939" s="37">
        <v>29.8</v>
      </c>
    </row>
    <row r="1940" spans="1:4" ht="38.25">
      <c r="A1940" s="269" t="s">
        <v>11062</v>
      </c>
      <c r="B1940" s="269" t="s">
        <v>11063</v>
      </c>
      <c r="C1940" s="270" t="s">
        <v>47</v>
      </c>
      <c r="D1940" s="37">
        <v>66.83</v>
      </c>
    </row>
    <row r="1941" spans="1:4" ht="25.5">
      <c r="A1941" s="269" t="s">
        <v>11064</v>
      </c>
      <c r="B1941" s="269" t="s">
        <v>11065</v>
      </c>
      <c r="C1941" s="270" t="s">
        <v>4</v>
      </c>
      <c r="D1941" s="37">
        <v>8.11</v>
      </c>
    </row>
    <row r="1942" spans="1:4" ht="25.5">
      <c r="A1942" s="269" t="s">
        <v>11066</v>
      </c>
      <c r="B1942" s="269" t="s">
        <v>11067</v>
      </c>
      <c r="C1942" s="270" t="s">
        <v>4</v>
      </c>
      <c r="D1942" s="37">
        <v>9.67</v>
      </c>
    </row>
    <row r="1943" spans="1:4" ht="25.5">
      <c r="A1943" s="269" t="s">
        <v>11068</v>
      </c>
      <c r="B1943" s="269" t="s">
        <v>11069</v>
      </c>
      <c r="C1943" s="270" t="s">
        <v>4</v>
      </c>
      <c r="D1943" s="37">
        <v>10.83</v>
      </c>
    </row>
    <row r="1944" spans="1:4" ht="25.5">
      <c r="A1944" s="269" t="s">
        <v>11070</v>
      </c>
      <c r="B1944" s="269" t="s">
        <v>11071</v>
      </c>
      <c r="C1944" s="270" t="s">
        <v>4</v>
      </c>
      <c r="D1944" s="37">
        <v>20.38</v>
      </c>
    </row>
    <row r="1945" spans="1:4" ht="25.5">
      <c r="A1945" s="269" t="s">
        <v>11072</v>
      </c>
      <c r="B1945" s="269" t="s">
        <v>11073</v>
      </c>
      <c r="C1945" s="270" t="s">
        <v>4</v>
      </c>
      <c r="D1945" s="37">
        <v>7.38</v>
      </c>
    </row>
    <row r="1946" spans="1:4" ht="25.5">
      <c r="A1946" s="269" t="s">
        <v>11074</v>
      </c>
      <c r="B1946" s="269" t="s">
        <v>11075</v>
      </c>
      <c r="C1946" s="270" t="s">
        <v>4</v>
      </c>
      <c r="D1946" s="37">
        <v>10.1</v>
      </c>
    </row>
    <row r="1947" spans="1:4" ht="25.5">
      <c r="A1947" s="269" t="s">
        <v>11076</v>
      </c>
      <c r="B1947" s="269" t="s">
        <v>11077</v>
      </c>
      <c r="C1947" s="270" t="s">
        <v>4</v>
      </c>
      <c r="D1947" s="37">
        <v>12.04</v>
      </c>
    </row>
    <row r="1948" spans="1:4" ht="25.5">
      <c r="A1948" s="269" t="s">
        <v>11078</v>
      </c>
      <c r="B1948" s="269" t="s">
        <v>11079</v>
      </c>
      <c r="C1948" s="270" t="s">
        <v>4</v>
      </c>
      <c r="D1948" s="37">
        <v>26.32</v>
      </c>
    </row>
    <row r="1949" spans="1:4" ht="25.5">
      <c r="A1949" s="269" t="s">
        <v>11080</v>
      </c>
      <c r="B1949" s="269" t="s">
        <v>11081</v>
      </c>
      <c r="C1949" s="270" t="s">
        <v>4</v>
      </c>
      <c r="D1949" s="37">
        <v>8.6199999999999992</v>
      </c>
    </row>
    <row r="1950" spans="1:4" ht="25.5">
      <c r="A1950" s="269" t="s">
        <v>11082</v>
      </c>
      <c r="B1950" s="269" t="s">
        <v>11083</v>
      </c>
      <c r="C1950" s="270" t="s">
        <v>4</v>
      </c>
      <c r="D1950" s="37">
        <v>10.26</v>
      </c>
    </row>
    <row r="1951" spans="1:4" ht="25.5">
      <c r="A1951" s="269" t="s">
        <v>11084</v>
      </c>
      <c r="B1951" s="269" t="s">
        <v>11085</v>
      </c>
      <c r="C1951" s="270" t="s">
        <v>4</v>
      </c>
      <c r="D1951" s="37">
        <v>12.54</v>
      </c>
    </row>
    <row r="1952" spans="1:4" ht="25.5">
      <c r="A1952" s="269" t="s">
        <v>11086</v>
      </c>
      <c r="B1952" s="269" t="s">
        <v>11087</v>
      </c>
      <c r="C1952" s="270" t="s">
        <v>4</v>
      </c>
      <c r="D1952" s="37">
        <v>21.97</v>
      </c>
    </row>
    <row r="1953" spans="1:4" ht="25.5">
      <c r="A1953" s="269" t="s">
        <v>11088</v>
      </c>
      <c r="B1953" s="269" t="s">
        <v>11089</v>
      </c>
      <c r="C1953" s="270" t="s">
        <v>4</v>
      </c>
      <c r="D1953" s="37">
        <v>6.73</v>
      </c>
    </row>
    <row r="1954" spans="1:4" ht="25.5">
      <c r="A1954" s="269" t="s">
        <v>11090</v>
      </c>
      <c r="B1954" s="269" t="s">
        <v>11091</v>
      </c>
      <c r="C1954" s="270" t="s">
        <v>4</v>
      </c>
      <c r="D1954" s="37">
        <v>9.9499999999999993</v>
      </c>
    </row>
    <row r="1955" spans="1:4" ht="25.5">
      <c r="A1955" s="269" t="s">
        <v>11092</v>
      </c>
      <c r="B1955" s="269" t="s">
        <v>11093</v>
      </c>
      <c r="C1955" s="270" t="s">
        <v>4</v>
      </c>
      <c r="D1955" s="37">
        <v>17.489999999999998</v>
      </c>
    </row>
    <row r="1956" spans="1:4">
      <c r="A1956" s="269" t="s">
        <v>11094</v>
      </c>
      <c r="B1956" s="269" t="s">
        <v>11095</v>
      </c>
      <c r="C1956" s="270" t="s">
        <v>4</v>
      </c>
      <c r="D1956" s="37">
        <v>20.96</v>
      </c>
    </row>
    <row r="1957" spans="1:4">
      <c r="A1957" s="269" t="s">
        <v>11096</v>
      </c>
      <c r="B1957" s="269" t="s">
        <v>11097</v>
      </c>
      <c r="C1957" s="270" t="s">
        <v>4</v>
      </c>
      <c r="D1957" s="37">
        <v>27.14</v>
      </c>
    </row>
    <row r="1958" spans="1:4" ht="25.5">
      <c r="A1958" s="269" t="s">
        <v>11098</v>
      </c>
      <c r="B1958" s="269" t="s">
        <v>11099</v>
      </c>
      <c r="C1958" s="270" t="s">
        <v>4</v>
      </c>
      <c r="D1958" s="37">
        <v>43.48</v>
      </c>
    </row>
    <row r="1959" spans="1:4" ht="25.5">
      <c r="A1959" s="269" t="s">
        <v>11100</v>
      </c>
      <c r="B1959" s="269" t="s">
        <v>11101</v>
      </c>
      <c r="C1959" s="270" t="s">
        <v>4</v>
      </c>
      <c r="D1959" s="37">
        <v>38.68</v>
      </c>
    </row>
    <row r="1960" spans="1:4">
      <c r="A1960" s="269" t="s">
        <v>11102</v>
      </c>
      <c r="B1960" s="269" t="s">
        <v>11103</v>
      </c>
      <c r="C1960" s="270" t="s">
        <v>4</v>
      </c>
      <c r="D1960" s="37">
        <v>19.260000000000002</v>
      </c>
    </row>
    <row r="1961" spans="1:4">
      <c r="A1961" s="269" t="s">
        <v>11104</v>
      </c>
      <c r="B1961" s="269" t="s">
        <v>11105</v>
      </c>
      <c r="C1961" s="270" t="s">
        <v>4</v>
      </c>
      <c r="D1961" s="37">
        <v>19.62</v>
      </c>
    </row>
    <row r="1962" spans="1:4" ht="25.5">
      <c r="A1962" s="269" t="s">
        <v>11106</v>
      </c>
      <c r="B1962" s="269" t="s">
        <v>11107</v>
      </c>
      <c r="C1962" s="270" t="s">
        <v>4</v>
      </c>
      <c r="D1962" s="37">
        <v>42.43</v>
      </c>
    </row>
    <row r="1963" spans="1:4" ht="25.5">
      <c r="A1963" s="269" t="s">
        <v>11108</v>
      </c>
      <c r="B1963" s="269" t="s">
        <v>11109</v>
      </c>
      <c r="C1963" s="270" t="s">
        <v>4</v>
      </c>
      <c r="D1963" s="37">
        <v>19</v>
      </c>
    </row>
    <row r="1964" spans="1:4" ht="25.5">
      <c r="A1964" s="269" t="s">
        <v>11110</v>
      </c>
      <c r="B1964" s="269" t="s">
        <v>11111</v>
      </c>
      <c r="C1964" s="270" t="s">
        <v>4</v>
      </c>
      <c r="D1964" s="37">
        <v>57.06</v>
      </c>
    </row>
    <row r="1965" spans="1:4" ht="25.5">
      <c r="A1965" s="269" t="s">
        <v>11112</v>
      </c>
      <c r="B1965" s="269" t="s">
        <v>11113</v>
      </c>
      <c r="C1965" s="270" t="s">
        <v>4</v>
      </c>
      <c r="D1965" s="37">
        <v>38.9</v>
      </c>
    </row>
    <row r="1966" spans="1:4">
      <c r="A1966" s="269" t="s">
        <v>11114</v>
      </c>
      <c r="B1966" s="269" t="s">
        <v>11115</v>
      </c>
      <c r="C1966" s="270" t="s">
        <v>4</v>
      </c>
      <c r="D1966" s="37">
        <v>18.100000000000001</v>
      </c>
    </row>
    <row r="1967" spans="1:4">
      <c r="A1967" s="269" t="s">
        <v>11116</v>
      </c>
      <c r="B1967" s="269" t="s">
        <v>11117</v>
      </c>
      <c r="C1967" s="270" t="s">
        <v>4</v>
      </c>
      <c r="D1967" s="37">
        <v>77.41</v>
      </c>
    </row>
    <row r="1968" spans="1:4" ht="25.5">
      <c r="A1968" s="269" t="s">
        <v>11118</v>
      </c>
      <c r="B1968" s="269" t="s">
        <v>11119</v>
      </c>
      <c r="C1968" s="270" t="s">
        <v>4</v>
      </c>
      <c r="D1968" s="37">
        <v>77.81</v>
      </c>
    </row>
    <row r="1969" spans="1:4">
      <c r="A1969" s="269" t="s">
        <v>11120</v>
      </c>
      <c r="B1969" s="269" t="s">
        <v>11121</v>
      </c>
      <c r="C1969" s="270" t="s">
        <v>4</v>
      </c>
      <c r="D1969" s="37">
        <v>37.4</v>
      </c>
    </row>
    <row r="1970" spans="1:4" ht="25.5">
      <c r="A1970" s="269" t="s">
        <v>11122</v>
      </c>
      <c r="B1970" s="269" t="s">
        <v>11123</v>
      </c>
      <c r="C1970" s="270" t="s">
        <v>4</v>
      </c>
      <c r="D1970" s="37">
        <v>36.19</v>
      </c>
    </row>
    <row r="1971" spans="1:4" ht="25.5">
      <c r="A1971" s="269" t="s">
        <v>11124</v>
      </c>
      <c r="B1971" s="269" t="s">
        <v>14483</v>
      </c>
      <c r="C1971" s="270" t="s">
        <v>4</v>
      </c>
      <c r="D1971" s="37">
        <v>60.95</v>
      </c>
    </row>
    <row r="1972" spans="1:4">
      <c r="A1972" s="269" t="s">
        <v>11125</v>
      </c>
      <c r="B1972" s="269" t="s">
        <v>14484</v>
      </c>
      <c r="C1972" s="270" t="s">
        <v>4</v>
      </c>
      <c r="D1972" s="37">
        <v>7.47</v>
      </c>
    </row>
    <row r="1973" spans="1:4">
      <c r="A1973" s="269" t="s">
        <v>11126</v>
      </c>
      <c r="B1973" s="269" t="s">
        <v>14485</v>
      </c>
      <c r="C1973" s="270" t="s">
        <v>4</v>
      </c>
      <c r="D1973" s="37">
        <v>18.3</v>
      </c>
    </row>
    <row r="1974" spans="1:4">
      <c r="A1974" s="269" t="s">
        <v>11127</v>
      </c>
      <c r="B1974" s="269" t="s">
        <v>14486</v>
      </c>
      <c r="C1974" s="270" t="s">
        <v>4</v>
      </c>
      <c r="D1974" s="37">
        <v>112.22</v>
      </c>
    </row>
    <row r="1975" spans="1:4" ht="25.5">
      <c r="A1975" s="269" t="s">
        <v>11128</v>
      </c>
      <c r="B1975" s="269" t="s">
        <v>11129</v>
      </c>
      <c r="C1975" s="270" t="s">
        <v>4</v>
      </c>
      <c r="D1975" s="37">
        <v>678.15</v>
      </c>
    </row>
    <row r="1976" spans="1:4">
      <c r="A1976" s="269" t="s">
        <v>11130</v>
      </c>
      <c r="B1976" s="269" t="s">
        <v>1943</v>
      </c>
      <c r="C1976" s="270" t="s">
        <v>4</v>
      </c>
      <c r="D1976" s="37">
        <v>12.06</v>
      </c>
    </row>
    <row r="1977" spans="1:4">
      <c r="A1977" s="269" t="s">
        <v>11131</v>
      </c>
      <c r="B1977" s="269" t="s">
        <v>11132</v>
      </c>
      <c r="C1977" s="270" t="s">
        <v>47</v>
      </c>
      <c r="D1977" s="37">
        <v>2.44</v>
      </c>
    </row>
    <row r="1978" spans="1:4">
      <c r="A1978" s="269" t="s">
        <v>11133</v>
      </c>
      <c r="B1978" s="269" t="s">
        <v>11134</v>
      </c>
      <c r="C1978" s="270" t="s">
        <v>47</v>
      </c>
      <c r="D1978" s="37">
        <v>3.2</v>
      </c>
    </row>
    <row r="1979" spans="1:4">
      <c r="A1979" s="269" t="s">
        <v>11135</v>
      </c>
      <c r="B1979" s="269" t="s">
        <v>11136</v>
      </c>
      <c r="C1979" s="270" t="s">
        <v>47</v>
      </c>
      <c r="D1979" s="37">
        <v>4.68</v>
      </c>
    </row>
    <row r="1980" spans="1:4">
      <c r="A1980" s="269" t="s">
        <v>11137</v>
      </c>
      <c r="B1980" s="269" t="s">
        <v>11138</v>
      </c>
      <c r="C1980" s="270" t="s">
        <v>47</v>
      </c>
      <c r="D1980" s="37">
        <v>6.4</v>
      </c>
    </row>
    <row r="1981" spans="1:4">
      <c r="A1981" s="269" t="s">
        <v>11139</v>
      </c>
      <c r="B1981" s="269" t="s">
        <v>11140</v>
      </c>
      <c r="C1981" s="270" t="s">
        <v>47</v>
      </c>
      <c r="D1981" s="37">
        <v>7.33</v>
      </c>
    </row>
    <row r="1982" spans="1:4">
      <c r="A1982" s="269" t="s">
        <v>11141</v>
      </c>
      <c r="B1982" s="269" t="s">
        <v>11142</v>
      </c>
      <c r="C1982" s="270" t="s">
        <v>47</v>
      </c>
      <c r="D1982" s="37">
        <v>9.2799999999999994</v>
      </c>
    </row>
    <row r="1983" spans="1:4">
      <c r="A1983" s="269" t="s">
        <v>11143</v>
      </c>
      <c r="B1983" s="269" t="s">
        <v>11144</v>
      </c>
      <c r="C1983" s="270" t="s">
        <v>47</v>
      </c>
      <c r="D1983" s="37">
        <v>16.79</v>
      </c>
    </row>
    <row r="1984" spans="1:4">
      <c r="A1984" s="269" t="s">
        <v>11145</v>
      </c>
      <c r="B1984" s="269" t="s">
        <v>11146</v>
      </c>
      <c r="C1984" s="270" t="s">
        <v>47</v>
      </c>
      <c r="D1984" s="37">
        <v>22.72</v>
      </c>
    </row>
    <row r="1985" spans="1:4">
      <c r="A1985" s="269" t="s">
        <v>11147</v>
      </c>
      <c r="B1985" s="269" t="s">
        <v>11148</v>
      </c>
      <c r="C1985" s="270" t="s">
        <v>47</v>
      </c>
      <c r="D1985" s="37">
        <v>34.369999999999997</v>
      </c>
    </row>
    <row r="1986" spans="1:4">
      <c r="A1986" s="269" t="s">
        <v>11149</v>
      </c>
      <c r="B1986" s="269" t="s">
        <v>11150</v>
      </c>
      <c r="C1986" s="270" t="s">
        <v>47</v>
      </c>
      <c r="D1986" s="37">
        <v>1.48</v>
      </c>
    </row>
    <row r="1987" spans="1:4">
      <c r="A1987" s="269" t="s">
        <v>11151</v>
      </c>
      <c r="B1987" s="269" t="s">
        <v>11152</v>
      </c>
      <c r="C1987" s="270" t="s">
        <v>47</v>
      </c>
      <c r="D1987" s="37">
        <v>1.75</v>
      </c>
    </row>
    <row r="1988" spans="1:4">
      <c r="A1988" s="269" t="s">
        <v>11153</v>
      </c>
      <c r="B1988" s="269" t="s">
        <v>11154</v>
      </c>
      <c r="C1988" s="270" t="s">
        <v>47</v>
      </c>
      <c r="D1988" s="37">
        <v>2.69</v>
      </c>
    </row>
    <row r="1989" spans="1:4">
      <c r="A1989" s="269" t="s">
        <v>11155</v>
      </c>
      <c r="B1989" s="269" t="s">
        <v>11156</v>
      </c>
      <c r="C1989" s="270" t="s">
        <v>47</v>
      </c>
      <c r="D1989" s="37">
        <v>2.11</v>
      </c>
    </row>
    <row r="1990" spans="1:4">
      <c r="A1990" s="269" t="s">
        <v>11157</v>
      </c>
      <c r="B1990" s="269" t="s">
        <v>11158</v>
      </c>
      <c r="C1990" s="270" t="s">
        <v>47</v>
      </c>
      <c r="D1990" s="37">
        <v>2.91</v>
      </c>
    </row>
    <row r="1991" spans="1:4" ht="25.5">
      <c r="A1991" s="269" t="s">
        <v>11159</v>
      </c>
      <c r="B1991" s="269" t="s">
        <v>11160</v>
      </c>
      <c r="C1991" s="270" t="s">
        <v>47</v>
      </c>
      <c r="D1991" s="37">
        <v>33.69</v>
      </c>
    </row>
    <row r="1992" spans="1:4" ht="38.25">
      <c r="A1992" s="269" t="s">
        <v>11161</v>
      </c>
      <c r="B1992" s="269" t="s">
        <v>11162</v>
      </c>
      <c r="C1992" s="270" t="s">
        <v>47</v>
      </c>
      <c r="D1992" s="37">
        <v>47.66</v>
      </c>
    </row>
    <row r="1993" spans="1:4" ht="38.25">
      <c r="A1993" s="269" t="s">
        <v>11163</v>
      </c>
      <c r="B1993" s="269" t="s">
        <v>11164</v>
      </c>
      <c r="C1993" s="270" t="s">
        <v>47</v>
      </c>
      <c r="D1993" s="37">
        <v>62.49</v>
      </c>
    </row>
    <row r="1994" spans="1:4" ht="25.5">
      <c r="A1994" s="269" t="s">
        <v>11165</v>
      </c>
      <c r="B1994" s="269" t="s">
        <v>11166</v>
      </c>
      <c r="C1994" s="270" t="s">
        <v>4</v>
      </c>
      <c r="D1994" s="37">
        <v>6.61</v>
      </c>
    </row>
    <row r="1995" spans="1:4" ht="25.5">
      <c r="A1995" s="269" t="s">
        <v>11167</v>
      </c>
      <c r="B1995" s="269" t="s">
        <v>11168</v>
      </c>
      <c r="C1995" s="270" t="s">
        <v>4</v>
      </c>
      <c r="D1995" s="37">
        <v>7.37</v>
      </c>
    </row>
    <row r="1996" spans="1:4" ht="25.5">
      <c r="A1996" s="269" t="s">
        <v>11169</v>
      </c>
      <c r="B1996" s="269" t="s">
        <v>11170</v>
      </c>
      <c r="C1996" s="270" t="s">
        <v>4</v>
      </c>
      <c r="D1996" s="37">
        <v>6.84</v>
      </c>
    </row>
    <row r="1997" spans="1:4">
      <c r="A1997" s="269" t="s">
        <v>11171</v>
      </c>
      <c r="B1997" s="269" t="s">
        <v>11172</v>
      </c>
      <c r="C1997" s="270" t="s">
        <v>4</v>
      </c>
      <c r="D1997" s="37">
        <v>10.18</v>
      </c>
    </row>
    <row r="1998" spans="1:4" ht="25.5">
      <c r="A1998" s="269" t="s">
        <v>14487</v>
      </c>
      <c r="B1998" s="269" t="s">
        <v>14488</v>
      </c>
      <c r="C1998" s="270" t="s">
        <v>47</v>
      </c>
      <c r="D1998" s="37">
        <v>2.2999999999999998</v>
      </c>
    </row>
    <row r="1999" spans="1:4">
      <c r="A1999" s="269" t="s">
        <v>11173</v>
      </c>
      <c r="B1999" s="269" t="s">
        <v>11174</v>
      </c>
      <c r="C1999" s="270" t="s">
        <v>47</v>
      </c>
      <c r="D1999" s="37">
        <v>6.82</v>
      </c>
    </row>
    <row r="2000" spans="1:4">
      <c r="A2000" s="269" t="s">
        <v>11175</v>
      </c>
      <c r="B2000" s="269" t="s">
        <v>11176</v>
      </c>
      <c r="C2000" s="270" t="s">
        <v>47</v>
      </c>
      <c r="D2000" s="37">
        <v>7.44</v>
      </c>
    </row>
    <row r="2001" spans="1:4">
      <c r="A2001" s="269" t="s">
        <v>11177</v>
      </c>
      <c r="B2001" s="269" t="s">
        <v>11178</v>
      </c>
      <c r="C2001" s="270" t="s">
        <v>47</v>
      </c>
      <c r="D2001" s="37">
        <v>10.67</v>
      </c>
    </row>
    <row r="2002" spans="1:4">
      <c r="A2002" s="269" t="s">
        <v>11179</v>
      </c>
      <c r="B2002" s="269" t="s">
        <v>11180</v>
      </c>
      <c r="C2002" s="270" t="s">
        <v>47</v>
      </c>
      <c r="D2002" s="37">
        <v>15.81</v>
      </c>
    </row>
    <row r="2003" spans="1:4">
      <c r="A2003" s="269" t="s">
        <v>11181</v>
      </c>
      <c r="B2003" s="269" t="s">
        <v>11182</v>
      </c>
      <c r="C2003" s="270" t="s">
        <v>47</v>
      </c>
      <c r="D2003" s="37">
        <v>27.65</v>
      </c>
    </row>
    <row r="2004" spans="1:4">
      <c r="A2004" s="269" t="s">
        <v>11183</v>
      </c>
      <c r="B2004" s="269" t="s">
        <v>11184</v>
      </c>
      <c r="C2004" s="270" t="s">
        <v>47</v>
      </c>
      <c r="D2004" s="37">
        <v>42.32</v>
      </c>
    </row>
    <row r="2005" spans="1:4">
      <c r="A2005" s="269" t="s">
        <v>11185</v>
      </c>
      <c r="B2005" s="269" t="s">
        <v>11186</v>
      </c>
      <c r="C2005" s="270" t="s">
        <v>47</v>
      </c>
      <c r="D2005" s="37">
        <v>7.22</v>
      </c>
    </row>
    <row r="2006" spans="1:4" ht="25.5">
      <c r="A2006" s="269" t="s">
        <v>11187</v>
      </c>
      <c r="B2006" s="269" t="s">
        <v>11188</v>
      </c>
      <c r="C2006" s="270" t="s">
        <v>4</v>
      </c>
      <c r="D2006" s="37">
        <v>486</v>
      </c>
    </row>
    <row r="2007" spans="1:4" ht="25.5">
      <c r="A2007" s="269" t="s">
        <v>11189</v>
      </c>
      <c r="B2007" s="269" t="s">
        <v>11190</v>
      </c>
      <c r="C2007" s="270" t="s">
        <v>4</v>
      </c>
      <c r="D2007" s="37">
        <v>204.78</v>
      </c>
    </row>
    <row r="2008" spans="1:4">
      <c r="A2008" s="269" t="s">
        <v>11191</v>
      </c>
      <c r="B2008" s="269" t="s">
        <v>11192</v>
      </c>
      <c r="C2008" s="270" t="s">
        <v>4</v>
      </c>
      <c r="D2008" s="37">
        <v>791.51</v>
      </c>
    </row>
    <row r="2009" spans="1:4">
      <c r="A2009" s="269" t="s">
        <v>11193</v>
      </c>
      <c r="B2009" s="269" t="s">
        <v>11194</v>
      </c>
      <c r="C2009" s="270" t="s">
        <v>47</v>
      </c>
      <c r="D2009" s="37">
        <v>3.42</v>
      </c>
    </row>
    <row r="2010" spans="1:4" ht="25.5">
      <c r="A2010" s="269" t="s">
        <v>11195</v>
      </c>
      <c r="B2010" s="269" t="s">
        <v>11196</v>
      </c>
      <c r="C2010" s="270" t="s">
        <v>47</v>
      </c>
      <c r="D2010" s="37">
        <v>7.68</v>
      </c>
    </row>
    <row r="2011" spans="1:4">
      <c r="A2011" s="269" t="s">
        <v>11197</v>
      </c>
      <c r="B2011" s="269" t="s">
        <v>11198</v>
      </c>
      <c r="C2011" s="270" t="s">
        <v>47</v>
      </c>
      <c r="D2011" s="37">
        <v>13.02</v>
      </c>
    </row>
    <row r="2012" spans="1:4">
      <c r="A2012" s="269" t="s">
        <v>11199</v>
      </c>
      <c r="B2012" s="269" t="s">
        <v>11200</v>
      </c>
      <c r="C2012" s="270" t="s">
        <v>47</v>
      </c>
      <c r="D2012" s="37">
        <v>26.93</v>
      </c>
    </row>
    <row r="2013" spans="1:4">
      <c r="A2013" s="269" t="s">
        <v>11201</v>
      </c>
      <c r="B2013" s="269" t="s">
        <v>11202</v>
      </c>
      <c r="C2013" s="270" t="s">
        <v>47</v>
      </c>
      <c r="D2013" s="37">
        <v>8.32</v>
      </c>
    </row>
    <row r="2014" spans="1:4">
      <c r="A2014" s="269" t="s">
        <v>11203</v>
      </c>
      <c r="B2014" s="269" t="s">
        <v>11204</v>
      </c>
      <c r="C2014" s="270" t="s">
        <v>47</v>
      </c>
      <c r="D2014" s="37">
        <v>11.2</v>
      </c>
    </row>
    <row r="2015" spans="1:4">
      <c r="A2015" s="269" t="s">
        <v>11205</v>
      </c>
      <c r="B2015" s="269" t="s">
        <v>11206</v>
      </c>
      <c r="C2015" s="270" t="s">
        <v>47</v>
      </c>
      <c r="D2015" s="37">
        <v>17.82</v>
      </c>
    </row>
    <row r="2016" spans="1:4">
      <c r="A2016" s="269" t="s">
        <v>11207</v>
      </c>
      <c r="B2016" s="269" t="s">
        <v>11208</v>
      </c>
      <c r="C2016" s="270" t="s">
        <v>47</v>
      </c>
      <c r="D2016" s="37">
        <v>21.03</v>
      </c>
    </row>
    <row r="2017" spans="1:4">
      <c r="A2017" s="269" t="s">
        <v>11209</v>
      </c>
      <c r="B2017" s="269" t="s">
        <v>11210</v>
      </c>
      <c r="C2017" s="270" t="s">
        <v>47</v>
      </c>
      <c r="D2017" s="37">
        <v>27.83</v>
      </c>
    </row>
    <row r="2018" spans="1:4">
      <c r="A2018" s="269" t="s">
        <v>11211</v>
      </c>
      <c r="B2018" s="269" t="s">
        <v>11212</v>
      </c>
      <c r="C2018" s="270" t="s">
        <v>47</v>
      </c>
      <c r="D2018" s="37">
        <v>38.6</v>
      </c>
    </row>
    <row r="2019" spans="1:4">
      <c r="A2019" s="269" t="s">
        <v>11213</v>
      </c>
      <c r="B2019" s="269" t="s">
        <v>11214</v>
      </c>
      <c r="C2019" s="270" t="s">
        <v>47</v>
      </c>
      <c r="D2019" s="37">
        <v>47.59</v>
      </c>
    </row>
    <row r="2020" spans="1:4">
      <c r="A2020" s="269" t="s">
        <v>11215</v>
      </c>
      <c r="B2020" s="269" t="s">
        <v>11216</v>
      </c>
      <c r="C2020" s="270" t="s">
        <v>47</v>
      </c>
      <c r="D2020" s="37">
        <v>66.89</v>
      </c>
    </row>
    <row r="2021" spans="1:4">
      <c r="A2021" s="269" t="s">
        <v>11217</v>
      </c>
      <c r="B2021" s="269" t="s">
        <v>11218</v>
      </c>
      <c r="C2021" s="270" t="s">
        <v>47</v>
      </c>
      <c r="D2021" s="37">
        <v>9.91</v>
      </c>
    </row>
    <row r="2022" spans="1:4">
      <c r="A2022" s="269" t="s">
        <v>11219</v>
      </c>
      <c r="B2022" s="269" t="s">
        <v>11220</v>
      </c>
      <c r="C2022" s="270" t="s">
        <v>47</v>
      </c>
      <c r="D2022" s="37">
        <v>11.92</v>
      </c>
    </row>
    <row r="2023" spans="1:4">
      <c r="A2023" s="269" t="s">
        <v>11221</v>
      </c>
      <c r="B2023" s="269" t="s">
        <v>11222</v>
      </c>
      <c r="C2023" s="270" t="s">
        <v>47</v>
      </c>
      <c r="D2023" s="37">
        <v>15.18</v>
      </c>
    </row>
    <row r="2024" spans="1:4">
      <c r="A2024" s="269" t="s">
        <v>11223</v>
      </c>
      <c r="B2024" s="269" t="s">
        <v>11224</v>
      </c>
      <c r="C2024" s="270" t="s">
        <v>47</v>
      </c>
      <c r="D2024" s="37">
        <v>22.06</v>
      </c>
    </row>
    <row r="2025" spans="1:4">
      <c r="A2025" s="269" t="s">
        <v>11225</v>
      </c>
      <c r="B2025" s="269" t="s">
        <v>11226</v>
      </c>
      <c r="C2025" s="270" t="s">
        <v>47</v>
      </c>
      <c r="D2025" s="37">
        <v>26.58</v>
      </c>
    </row>
    <row r="2026" spans="1:4">
      <c r="A2026" s="269" t="s">
        <v>11227</v>
      </c>
      <c r="B2026" s="269" t="s">
        <v>11228</v>
      </c>
      <c r="C2026" s="270" t="s">
        <v>47</v>
      </c>
      <c r="D2026" s="37">
        <v>33.24</v>
      </c>
    </row>
    <row r="2027" spans="1:4">
      <c r="A2027" s="269" t="s">
        <v>11229</v>
      </c>
      <c r="B2027" s="269" t="s">
        <v>11230</v>
      </c>
      <c r="C2027" s="270" t="s">
        <v>47</v>
      </c>
      <c r="D2027" s="37">
        <v>47.84</v>
      </c>
    </row>
    <row r="2028" spans="1:4">
      <c r="A2028" s="269" t="s">
        <v>11231</v>
      </c>
      <c r="B2028" s="269" t="s">
        <v>11232</v>
      </c>
      <c r="C2028" s="270" t="s">
        <v>47</v>
      </c>
      <c r="D2028" s="37">
        <v>56.6</v>
      </c>
    </row>
    <row r="2029" spans="1:4">
      <c r="A2029" s="269" t="s">
        <v>11233</v>
      </c>
      <c r="B2029" s="269" t="s">
        <v>11234</v>
      </c>
      <c r="C2029" s="270" t="s">
        <v>47</v>
      </c>
      <c r="D2029" s="37">
        <v>76.069999999999993</v>
      </c>
    </row>
    <row r="2030" spans="1:4">
      <c r="A2030" s="269" t="s">
        <v>11235</v>
      </c>
      <c r="B2030" s="269" t="s">
        <v>11236</v>
      </c>
      <c r="C2030" s="270" t="s">
        <v>47</v>
      </c>
      <c r="D2030" s="37">
        <v>5.67</v>
      </c>
    </row>
    <row r="2031" spans="1:4">
      <c r="A2031" s="269" t="s">
        <v>11237</v>
      </c>
      <c r="B2031" s="269" t="s">
        <v>11238</v>
      </c>
      <c r="C2031" s="270" t="s">
        <v>47</v>
      </c>
      <c r="D2031" s="37">
        <v>6.78</v>
      </c>
    </row>
    <row r="2032" spans="1:4">
      <c r="A2032" s="269" t="s">
        <v>11239</v>
      </c>
      <c r="B2032" s="269" t="s">
        <v>11240</v>
      </c>
      <c r="C2032" s="270" t="s">
        <v>47</v>
      </c>
      <c r="D2032" s="37">
        <v>10.38</v>
      </c>
    </row>
    <row r="2033" spans="1:4">
      <c r="A2033" s="269" t="s">
        <v>11241</v>
      </c>
      <c r="B2033" s="269" t="s">
        <v>11242</v>
      </c>
      <c r="C2033" s="270" t="s">
        <v>47</v>
      </c>
      <c r="D2033" s="37">
        <v>51.75</v>
      </c>
    </row>
    <row r="2034" spans="1:4">
      <c r="A2034" s="269" t="s">
        <v>11243</v>
      </c>
      <c r="B2034" s="269" t="s">
        <v>11244</v>
      </c>
      <c r="C2034" s="270" t="s">
        <v>47</v>
      </c>
      <c r="D2034" s="37">
        <v>15.56</v>
      </c>
    </row>
    <row r="2035" spans="1:4">
      <c r="A2035" s="269" t="s">
        <v>11245</v>
      </c>
      <c r="B2035" s="269" t="s">
        <v>11246</v>
      </c>
      <c r="C2035" s="270" t="s">
        <v>47</v>
      </c>
      <c r="D2035" s="37">
        <v>34.229999999999997</v>
      </c>
    </row>
    <row r="2036" spans="1:4">
      <c r="A2036" s="269" t="s">
        <v>11247</v>
      </c>
      <c r="B2036" s="269" t="s">
        <v>11248</v>
      </c>
      <c r="C2036" s="270" t="s">
        <v>4</v>
      </c>
      <c r="D2036" s="37">
        <v>36.869999999999997</v>
      </c>
    </row>
    <row r="2037" spans="1:4">
      <c r="A2037" s="269" t="s">
        <v>11249</v>
      </c>
      <c r="B2037" s="269" t="s">
        <v>4668</v>
      </c>
      <c r="C2037" s="270" t="s">
        <v>4</v>
      </c>
      <c r="D2037" s="37">
        <v>26.66</v>
      </c>
    </row>
    <row r="2038" spans="1:4">
      <c r="A2038" s="269" t="s">
        <v>11250</v>
      </c>
      <c r="B2038" s="269" t="s">
        <v>14489</v>
      </c>
      <c r="C2038" s="270" t="s">
        <v>47</v>
      </c>
      <c r="D2038" s="37">
        <v>15.69</v>
      </c>
    </row>
    <row r="2039" spans="1:4">
      <c r="A2039" s="269" t="s">
        <v>11251</v>
      </c>
      <c r="B2039" s="269" t="s">
        <v>14490</v>
      </c>
      <c r="C2039" s="270" t="s">
        <v>4</v>
      </c>
      <c r="D2039" s="37">
        <v>0.59</v>
      </c>
    </row>
    <row r="2040" spans="1:4">
      <c r="A2040" s="269" t="s">
        <v>11252</v>
      </c>
      <c r="B2040" s="269" t="s">
        <v>14491</v>
      </c>
      <c r="C2040" s="270" t="s">
        <v>4</v>
      </c>
      <c r="D2040" s="37">
        <v>1.33</v>
      </c>
    </row>
    <row r="2041" spans="1:4">
      <c r="A2041" s="269" t="s">
        <v>11253</v>
      </c>
      <c r="B2041" s="269" t="s">
        <v>11254</v>
      </c>
      <c r="C2041" s="270" t="s">
        <v>47</v>
      </c>
      <c r="D2041" s="37">
        <v>4.88</v>
      </c>
    </row>
    <row r="2042" spans="1:4" ht="25.5">
      <c r="A2042" s="269" t="s">
        <v>11255</v>
      </c>
      <c r="B2042" s="269" t="s">
        <v>11256</v>
      </c>
      <c r="C2042" s="270" t="s">
        <v>4</v>
      </c>
      <c r="D2042" s="37">
        <v>6.36</v>
      </c>
    </row>
    <row r="2043" spans="1:4" ht="25.5">
      <c r="A2043" s="269" t="s">
        <v>11257</v>
      </c>
      <c r="B2043" s="269" t="s">
        <v>11258</v>
      </c>
      <c r="C2043" s="270" t="s">
        <v>4</v>
      </c>
      <c r="D2043" s="37">
        <v>28.72</v>
      </c>
    </row>
    <row r="2044" spans="1:4" ht="25.5">
      <c r="A2044" s="269" t="s">
        <v>11259</v>
      </c>
      <c r="B2044" s="269" t="s">
        <v>11260</v>
      </c>
      <c r="C2044" s="270" t="s">
        <v>4</v>
      </c>
      <c r="D2044" s="37">
        <v>38.24</v>
      </c>
    </row>
    <row r="2045" spans="1:4" ht="25.5">
      <c r="A2045" s="269" t="s">
        <v>11261</v>
      </c>
      <c r="B2045" s="269" t="s">
        <v>11262</v>
      </c>
      <c r="C2045" s="270" t="s">
        <v>4</v>
      </c>
      <c r="D2045" s="37">
        <v>4.5599999999999996</v>
      </c>
    </row>
    <row r="2046" spans="1:4" ht="25.5">
      <c r="A2046" s="269" t="s">
        <v>11263</v>
      </c>
      <c r="B2046" s="269" t="s">
        <v>11264</v>
      </c>
      <c r="C2046" s="270" t="s">
        <v>4</v>
      </c>
      <c r="D2046" s="37">
        <v>409.36</v>
      </c>
    </row>
    <row r="2047" spans="1:4">
      <c r="A2047" s="269" t="s">
        <v>11265</v>
      </c>
      <c r="B2047" s="269" t="s">
        <v>11266</v>
      </c>
      <c r="C2047" s="270" t="s">
        <v>4</v>
      </c>
      <c r="D2047" s="37">
        <v>240.85</v>
      </c>
    </row>
    <row r="2048" spans="1:4">
      <c r="A2048" s="269" t="s">
        <v>11267</v>
      </c>
      <c r="B2048" s="269" t="s">
        <v>11268</v>
      </c>
      <c r="C2048" s="270" t="s">
        <v>4</v>
      </c>
      <c r="D2048" s="37">
        <v>1.74</v>
      </c>
    </row>
    <row r="2049" spans="1:4">
      <c r="A2049" s="269" t="s">
        <v>11269</v>
      </c>
      <c r="B2049" s="269" t="s">
        <v>14492</v>
      </c>
      <c r="C2049" s="270" t="s">
        <v>47</v>
      </c>
      <c r="D2049" s="37">
        <v>26.46</v>
      </c>
    </row>
    <row r="2050" spans="1:4">
      <c r="A2050" s="269" t="s">
        <v>11270</v>
      </c>
      <c r="B2050" s="269" t="s">
        <v>11271</v>
      </c>
      <c r="C2050" s="270" t="s">
        <v>47</v>
      </c>
      <c r="D2050" s="37">
        <v>15.95</v>
      </c>
    </row>
    <row r="2051" spans="1:4">
      <c r="A2051" s="269" t="s">
        <v>11272</v>
      </c>
      <c r="B2051" s="269" t="s">
        <v>11273</v>
      </c>
      <c r="C2051" s="270" t="s">
        <v>47</v>
      </c>
      <c r="D2051" s="37">
        <v>3.52</v>
      </c>
    </row>
    <row r="2052" spans="1:4">
      <c r="A2052" s="269" t="s">
        <v>11274</v>
      </c>
      <c r="B2052" s="269" t="s">
        <v>11275</v>
      </c>
      <c r="C2052" s="270" t="s">
        <v>4</v>
      </c>
      <c r="D2052" s="37">
        <v>8.5299999999999994</v>
      </c>
    </row>
    <row r="2053" spans="1:4">
      <c r="A2053" s="269" t="s">
        <v>11276</v>
      </c>
      <c r="B2053" s="269" t="s">
        <v>11277</v>
      </c>
      <c r="C2053" s="270" t="s">
        <v>4</v>
      </c>
      <c r="D2053" s="37">
        <v>13.05</v>
      </c>
    </row>
    <row r="2054" spans="1:4">
      <c r="A2054" s="269" t="s">
        <v>11278</v>
      </c>
      <c r="B2054" s="269" t="s">
        <v>11279</v>
      </c>
      <c r="C2054" s="270" t="s">
        <v>4</v>
      </c>
      <c r="D2054" s="37">
        <v>30.09</v>
      </c>
    </row>
    <row r="2055" spans="1:4">
      <c r="A2055" s="269" t="s">
        <v>11280</v>
      </c>
      <c r="B2055" s="269" t="s">
        <v>11281</v>
      </c>
      <c r="C2055" s="270" t="s">
        <v>4</v>
      </c>
      <c r="D2055" s="37">
        <v>32.020000000000003</v>
      </c>
    </row>
    <row r="2056" spans="1:4">
      <c r="A2056" s="269" t="s">
        <v>11282</v>
      </c>
      <c r="B2056" s="269" t="s">
        <v>11283</v>
      </c>
      <c r="C2056" s="270" t="s">
        <v>47</v>
      </c>
      <c r="D2056" s="37">
        <v>17.13</v>
      </c>
    </row>
    <row r="2057" spans="1:4">
      <c r="A2057" s="269" t="s">
        <v>11284</v>
      </c>
      <c r="B2057" s="269" t="s">
        <v>11285</v>
      </c>
      <c r="C2057" s="270" t="s">
        <v>47</v>
      </c>
      <c r="D2057" s="37">
        <v>23.63</v>
      </c>
    </row>
    <row r="2058" spans="1:4">
      <c r="A2058" s="269" t="s">
        <v>11286</v>
      </c>
      <c r="B2058" s="269" t="s">
        <v>11287</v>
      </c>
      <c r="C2058" s="270" t="s">
        <v>47</v>
      </c>
      <c r="D2058" s="37">
        <v>30.02</v>
      </c>
    </row>
    <row r="2059" spans="1:4">
      <c r="A2059" s="269" t="s">
        <v>11288</v>
      </c>
      <c r="B2059" s="269" t="s">
        <v>11289</v>
      </c>
      <c r="C2059" s="270" t="s">
        <v>47</v>
      </c>
      <c r="D2059" s="37">
        <v>35.72</v>
      </c>
    </row>
    <row r="2060" spans="1:4">
      <c r="A2060" s="269" t="s">
        <v>11290</v>
      </c>
      <c r="B2060" s="269" t="s">
        <v>11291</v>
      </c>
      <c r="C2060" s="270" t="s">
        <v>47</v>
      </c>
      <c r="D2060" s="37">
        <v>41.68</v>
      </c>
    </row>
    <row r="2061" spans="1:4">
      <c r="A2061" s="269" t="s">
        <v>11292</v>
      </c>
      <c r="B2061" s="269" t="s">
        <v>11293</v>
      </c>
      <c r="C2061" s="270" t="s">
        <v>47</v>
      </c>
      <c r="D2061" s="37">
        <v>34.26</v>
      </c>
    </row>
    <row r="2062" spans="1:4">
      <c r="A2062" s="269" t="s">
        <v>11294</v>
      </c>
      <c r="B2062" s="269" t="s">
        <v>11295</v>
      </c>
      <c r="C2062" s="270" t="s">
        <v>47</v>
      </c>
      <c r="D2062" s="37">
        <v>39.520000000000003</v>
      </c>
    </row>
    <row r="2063" spans="1:4">
      <c r="A2063" s="269" t="s">
        <v>11296</v>
      </c>
      <c r="B2063" s="269" t="s">
        <v>11297</v>
      </c>
      <c r="C2063" s="270" t="s">
        <v>47</v>
      </c>
      <c r="D2063" s="37">
        <v>46.7</v>
      </c>
    </row>
    <row r="2064" spans="1:4">
      <c r="A2064" s="269" t="s">
        <v>11298</v>
      </c>
      <c r="B2064" s="269" t="s">
        <v>11299</v>
      </c>
      <c r="C2064" s="270" t="s">
        <v>47</v>
      </c>
      <c r="D2064" s="37">
        <v>49.31</v>
      </c>
    </row>
    <row r="2065" spans="1:4">
      <c r="A2065" s="269" t="s">
        <v>11300</v>
      </c>
      <c r="B2065" s="269" t="s">
        <v>11301</v>
      </c>
      <c r="C2065" s="270" t="s">
        <v>47</v>
      </c>
      <c r="D2065" s="37">
        <v>57.1</v>
      </c>
    </row>
    <row r="2066" spans="1:4">
      <c r="A2066" s="269" t="s">
        <v>11302</v>
      </c>
      <c r="B2066" s="269" t="s">
        <v>11303</v>
      </c>
      <c r="C2066" s="270" t="s">
        <v>47</v>
      </c>
      <c r="D2066" s="37">
        <v>85.68</v>
      </c>
    </row>
    <row r="2067" spans="1:4">
      <c r="A2067" s="269" t="s">
        <v>11304</v>
      </c>
      <c r="B2067" s="269" t="s">
        <v>11305</v>
      </c>
      <c r="C2067" s="270" t="s">
        <v>47</v>
      </c>
      <c r="D2067" s="37">
        <v>100.91</v>
      </c>
    </row>
    <row r="2068" spans="1:4">
      <c r="A2068" s="269" t="s">
        <v>11306</v>
      </c>
      <c r="B2068" s="269" t="s">
        <v>11307</v>
      </c>
      <c r="C2068" s="270" t="s">
        <v>47</v>
      </c>
      <c r="D2068" s="37">
        <v>25.21</v>
      </c>
    </row>
    <row r="2069" spans="1:4">
      <c r="A2069" s="269" t="s">
        <v>11308</v>
      </c>
      <c r="B2069" s="269" t="s">
        <v>11309</v>
      </c>
      <c r="C2069" s="270" t="s">
        <v>47</v>
      </c>
      <c r="D2069" s="37">
        <v>29.23</v>
      </c>
    </row>
    <row r="2070" spans="1:4">
      <c r="A2070" s="269" t="s">
        <v>11310</v>
      </c>
      <c r="B2070" s="269" t="s">
        <v>11311</v>
      </c>
      <c r="C2070" s="270" t="s">
        <v>47</v>
      </c>
      <c r="D2070" s="37">
        <v>34.69</v>
      </c>
    </row>
    <row r="2071" spans="1:4">
      <c r="A2071" s="269" t="s">
        <v>11312</v>
      </c>
      <c r="B2071" s="269" t="s">
        <v>11313</v>
      </c>
      <c r="C2071" s="270" t="s">
        <v>47</v>
      </c>
      <c r="D2071" s="37">
        <v>41.46</v>
      </c>
    </row>
    <row r="2072" spans="1:4">
      <c r="A2072" s="269" t="s">
        <v>11314</v>
      </c>
      <c r="B2072" s="269" t="s">
        <v>11315</v>
      </c>
      <c r="C2072" s="270" t="s">
        <v>47</v>
      </c>
      <c r="D2072" s="37">
        <v>40.6</v>
      </c>
    </row>
    <row r="2073" spans="1:4">
      <c r="A2073" s="269" t="s">
        <v>11316</v>
      </c>
      <c r="B2073" s="269" t="s">
        <v>11317</v>
      </c>
      <c r="C2073" s="270" t="s">
        <v>47</v>
      </c>
      <c r="D2073" s="37">
        <v>46.77</v>
      </c>
    </row>
    <row r="2074" spans="1:4">
      <c r="A2074" s="269" t="s">
        <v>11318</v>
      </c>
      <c r="B2074" s="269" t="s">
        <v>11319</v>
      </c>
      <c r="C2074" s="270" t="s">
        <v>47</v>
      </c>
      <c r="D2074" s="37">
        <v>52.62</v>
      </c>
    </row>
    <row r="2075" spans="1:4">
      <c r="A2075" s="269" t="s">
        <v>11320</v>
      </c>
      <c r="B2075" s="269" t="s">
        <v>11321</v>
      </c>
      <c r="C2075" s="270" t="s">
        <v>47</v>
      </c>
      <c r="D2075" s="37">
        <v>58.84</v>
      </c>
    </row>
    <row r="2076" spans="1:4">
      <c r="A2076" s="269" t="s">
        <v>11322</v>
      </c>
      <c r="B2076" s="269" t="s">
        <v>11323</v>
      </c>
      <c r="C2076" s="270" t="s">
        <v>47</v>
      </c>
      <c r="D2076" s="37">
        <v>87.33</v>
      </c>
    </row>
    <row r="2077" spans="1:4">
      <c r="A2077" s="269" t="s">
        <v>11324</v>
      </c>
      <c r="B2077" s="269" t="s">
        <v>11325</v>
      </c>
      <c r="C2077" s="270" t="s">
        <v>47</v>
      </c>
      <c r="D2077" s="37">
        <v>99.74</v>
      </c>
    </row>
    <row r="2078" spans="1:4">
      <c r="A2078" s="269" t="s">
        <v>11326</v>
      </c>
      <c r="B2078" s="269" t="s">
        <v>11327</v>
      </c>
      <c r="C2078" s="270" t="s">
        <v>47</v>
      </c>
      <c r="D2078" s="37">
        <v>129.33000000000001</v>
      </c>
    </row>
    <row r="2079" spans="1:4">
      <c r="A2079" s="269" t="s">
        <v>11328</v>
      </c>
      <c r="B2079" s="269" t="s">
        <v>11329</v>
      </c>
      <c r="C2079" s="270" t="s">
        <v>47</v>
      </c>
      <c r="D2079" s="37">
        <v>8.74</v>
      </c>
    </row>
    <row r="2080" spans="1:4">
      <c r="A2080" s="269" t="s">
        <v>11330</v>
      </c>
      <c r="B2080" s="269" t="s">
        <v>11331</v>
      </c>
      <c r="C2080" s="270" t="s">
        <v>47</v>
      </c>
      <c r="D2080" s="37">
        <v>14.13</v>
      </c>
    </row>
    <row r="2081" spans="1:4">
      <c r="A2081" s="269" t="s">
        <v>11332</v>
      </c>
      <c r="B2081" s="269" t="s">
        <v>11333</v>
      </c>
      <c r="C2081" s="270" t="s">
        <v>47</v>
      </c>
      <c r="D2081" s="37">
        <v>20.39</v>
      </c>
    </row>
    <row r="2082" spans="1:4">
      <c r="A2082" s="269" t="s">
        <v>11334</v>
      </c>
      <c r="B2082" s="269" t="s">
        <v>11335</v>
      </c>
      <c r="C2082" s="270" t="s">
        <v>47</v>
      </c>
      <c r="D2082" s="37">
        <v>24.67</v>
      </c>
    </row>
    <row r="2083" spans="1:4">
      <c r="A2083" s="269" t="s">
        <v>11336</v>
      </c>
      <c r="B2083" s="269" t="s">
        <v>11337</v>
      </c>
      <c r="C2083" s="270" t="s">
        <v>47</v>
      </c>
      <c r="D2083" s="37">
        <v>32.590000000000003</v>
      </c>
    </row>
    <row r="2084" spans="1:4">
      <c r="A2084" s="269" t="s">
        <v>11338</v>
      </c>
      <c r="B2084" s="269" t="s">
        <v>11339</v>
      </c>
      <c r="C2084" s="270" t="s">
        <v>47</v>
      </c>
      <c r="D2084" s="37">
        <v>38.49</v>
      </c>
    </row>
    <row r="2085" spans="1:4">
      <c r="A2085" s="269" t="s">
        <v>11340</v>
      </c>
      <c r="B2085" s="269" t="s">
        <v>11341</v>
      </c>
      <c r="C2085" s="270" t="s">
        <v>47</v>
      </c>
      <c r="D2085" s="37">
        <v>47.79</v>
      </c>
    </row>
    <row r="2086" spans="1:4">
      <c r="A2086" s="269" t="s">
        <v>11342</v>
      </c>
      <c r="B2086" s="269" t="s">
        <v>11343</v>
      </c>
      <c r="C2086" s="270" t="s">
        <v>47</v>
      </c>
      <c r="D2086" s="37">
        <v>58.83</v>
      </c>
    </row>
    <row r="2087" spans="1:4">
      <c r="A2087" s="269" t="s">
        <v>11344</v>
      </c>
      <c r="B2087" s="269" t="s">
        <v>11345</v>
      </c>
      <c r="C2087" s="270" t="s">
        <v>47</v>
      </c>
      <c r="D2087" s="37">
        <v>81.540000000000006</v>
      </c>
    </row>
    <row r="2088" spans="1:4">
      <c r="A2088" s="269" t="s">
        <v>11346</v>
      </c>
      <c r="B2088" s="269" t="s">
        <v>11347</v>
      </c>
      <c r="C2088" s="270" t="s">
        <v>4</v>
      </c>
      <c r="D2088" s="37">
        <v>2.83</v>
      </c>
    </row>
    <row r="2089" spans="1:4">
      <c r="A2089" s="269" t="s">
        <v>11348</v>
      </c>
      <c r="B2089" s="269" t="s">
        <v>11349</v>
      </c>
      <c r="C2089" s="270" t="s">
        <v>4</v>
      </c>
      <c r="D2089" s="37">
        <v>3.38</v>
      </c>
    </row>
    <row r="2090" spans="1:4">
      <c r="A2090" s="269" t="s">
        <v>11350</v>
      </c>
      <c r="B2090" s="269" t="s">
        <v>11351</v>
      </c>
      <c r="C2090" s="270" t="s">
        <v>4</v>
      </c>
      <c r="D2090" s="37">
        <v>4.51</v>
      </c>
    </row>
    <row r="2091" spans="1:4">
      <c r="A2091" s="269" t="s">
        <v>11352</v>
      </c>
      <c r="B2091" s="269" t="s">
        <v>11353</v>
      </c>
      <c r="C2091" s="270" t="s">
        <v>4</v>
      </c>
      <c r="D2091" s="37">
        <v>5.59</v>
      </c>
    </row>
    <row r="2092" spans="1:4">
      <c r="A2092" s="269" t="s">
        <v>11354</v>
      </c>
      <c r="B2092" s="269" t="s">
        <v>11355</v>
      </c>
      <c r="C2092" s="270" t="s">
        <v>4</v>
      </c>
      <c r="D2092" s="37">
        <v>6.66</v>
      </c>
    </row>
    <row r="2093" spans="1:4">
      <c r="A2093" s="269" t="s">
        <v>11356</v>
      </c>
      <c r="B2093" s="269" t="s">
        <v>11357</v>
      </c>
      <c r="C2093" s="270" t="s">
        <v>4</v>
      </c>
      <c r="D2093" s="37">
        <v>7</v>
      </c>
    </row>
    <row r="2094" spans="1:4">
      <c r="A2094" s="269" t="s">
        <v>11358</v>
      </c>
      <c r="B2094" s="269" t="s">
        <v>11359</v>
      </c>
      <c r="C2094" s="270" t="s">
        <v>4</v>
      </c>
      <c r="D2094" s="37">
        <v>4.49</v>
      </c>
    </row>
    <row r="2095" spans="1:4">
      <c r="A2095" s="269" t="s">
        <v>11360</v>
      </c>
      <c r="B2095" s="269" t="s">
        <v>11361</v>
      </c>
      <c r="C2095" s="270" t="s">
        <v>4</v>
      </c>
      <c r="D2095" s="37">
        <v>5.01</v>
      </c>
    </row>
    <row r="2096" spans="1:4">
      <c r="A2096" s="269" t="s">
        <v>11362</v>
      </c>
      <c r="B2096" s="269" t="s">
        <v>11363</v>
      </c>
      <c r="C2096" s="270" t="s">
        <v>4</v>
      </c>
      <c r="D2096" s="37">
        <v>5.94</v>
      </c>
    </row>
    <row r="2097" spans="1:4">
      <c r="A2097" s="269" t="s">
        <v>11364</v>
      </c>
      <c r="B2097" s="269" t="s">
        <v>11365</v>
      </c>
      <c r="C2097" s="270" t="s">
        <v>4</v>
      </c>
      <c r="D2097" s="37">
        <v>7.4</v>
      </c>
    </row>
    <row r="2098" spans="1:4">
      <c r="A2098" s="269" t="s">
        <v>11366</v>
      </c>
      <c r="B2098" s="269" t="s">
        <v>11367</v>
      </c>
      <c r="C2098" s="270" t="s">
        <v>4</v>
      </c>
      <c r="D2098" s="37">
        <v>7.5</v>
      </c>
    </row>
    <row r="2099" spans="1:4">
      <c r="A2099" s="269" t="s">
        <v>11368</v>
      </c>
      <c r="B2099" s="269" t="s">
        <v>11369</v>
      </c>
      <c r="C2099" s="270" t="s">
        <v>4</v>
      </c>
      <c r="D2099" s="37">
        <v>9.0299999999999994</v>
      </c>
    </row>
    <row r="2100" spans="1:4">
      <c r="A2100" s="269" t="s">
        <v>11370</v>
      </c>
      <c r="B2100" s="269" t="s">
        <v>11371</v>
      </c>
      <c r="C2100" s="270" t="s">
        <v>4</v>
      </c>
      <c r="D2100" s="37">
        <v>10.78</v>
      </c>
    </row>
    <row r="2101" spans="1:4">
      <c r="A2101" s="269" t="s">
        <v>11372</v>
      </c>
      <c r="B2101" s="269" t="s">
        <v>11373</v>
      </c>
      <c r="C2101" s="270" t="s">
        <v>4</v>
      </c>
      <c r="D2101" s="37">
        <v>16.82</v>
      </c>
    </row>
    <row r="2102" spans="1:4">
      <c r="A2102" s="269" t="s">
        <v>11374</v>
      </c>
      <c r="B2102" s="269" t="s">
        <v>3939</v>
      </c>
      <c r="C2102" s="270" t="s">
        <v>4</v>
      </c>
      <c r="D2102" s="37">
        <v>7.01</v>
      </c>
    </row>
    <row r="2103" spans="1:4">
      <c r="A2103" s="269" t="s">
        <v>11375</v>
      </c>
      <c r="B2103" s="269" t="s">
        <v>3941</v>
      </c>
      <c r="C2103" s="270" t="s">
        <v>4</v>
      </c>
      <c r="D2103" s="37">
        <v>9.2200000000000006</v>
      </c>
    </row>
    <row r="2104" spans="1:4">
      <c r="A2104" s="269" t="s">
        <v>11376</v>
      </c>
      <c r="B2104" s="269" t="s">
        <v>3943</v>
      </c>
      <c r="C2104" s="270" t="s">
        <v>4</v>
      </c>
      <c r="D2104" s="37">
        <v>11.55</v>
      </c>
    </row>
    <row r="2105" spans="1:4">
      <c r="A2105" s="269" t="s">
        <v>11377</v>
      </c>
      <c r="B2105" s="269" t="s">
        <v>3945</v>
      </c>
      <c r="C2105" s="270" t="s">
        <v>4</v>
      </c>
      <c r="D2105" s="37">
        <v>13.55</v>
      </c>
    </row>
    <row r="2106" spans="1:4">
      <c r="A2106" s="269" t="s">
        <v>11378</v>
      </c>
      <c r="B2106" s="269" t="s">
        <v>3947</v>
      </c>
      <c r="C2106" s="270" t="s">
        <v>4</v>
      </c>
      <c r="D2106" s="37">
        <v>18.55</v>
      </c>
    </row>
    <row r="2107" spans="1:4">
      <c r="A2107" s="269" t="s">
        <v>11379</v>
      </c>
      <c r="B2107" s="269" t="s">
        <v>3949</v>
      </c>
      <c r="C2107" s="270" t="s">
        <v>4</v>
      </c>
      <c r="D2107" s="37">
        <v>22.49</v>
      </c>
    </row>
    <row r="2108" spans="1:4">
      <c r="A2108" s="269" t="s">
        <v>11380</v>
      </c>
      <c r="B2108" s="269" t="s">
        <v>3951</v>
      </c>
      <c r="C2108" s="270" t="s">
        <v>4</v>
      </c>
      <c r="D2108" s="37">
        <v>29.12</v>
      </c>
    </row>
    <row r="2109" spans="1:4">
      <c r="A2109" s="269" t="s">
        <v>11381</v>
      </c>
      <c r="B2109" s="269" t="s">
        <v>3953</v>
      </c>
      <c r="C2109" s="270" t="s">
        <v>4</v>
      </c>
      <c r="D2109" s="37">
        <v>38.64</v>
      </c>
    </row>
    <row r="2110" spans="1:4">
      <c r="A2110" s="269" t="s">
        <v>11382</v>
      </c>
      <c r="B2110" s="269" t="s">
        <v>3955</v>
      </c>
      <c r="C2110" s="270" t="s">
        <v>4</v>
      </c>
      <c r="D2110" s="37">
        <v>57.45</v>
      </c>
    </row>
    <row r="2111" spans="1:4" ht="25.5">
      <c r="A2111" s="269" t="s">
        <v>11383</v>
      </c>
      <c r="B2111" s="269" t="s">
        <v>11384</v>
      </c>
      <c r="C2111" s="270" t="s">
        <v>47</v>
      </c>
      <c r="D2111" s="37">
        <v>30.41</v>
      </c>
    </row>
    <row r="2112" spans="1:4" ht="25.5">
      <c r="A2112" s="269" t="s">
        <v>11385</v>
      </c>
      <c r="B2112" s="269" t="s">
        <v>11386</v>
      </c>
      <c r="C2112" s="270" t="s">
        <v>4</v>
      </c>
      <c r="D2112" s="37">
        <v>30.21</v>
      </c>
    </row>
    <row r="2113" spans="1:4" ht="25.5">
      <c r="A2113" s="269" t="s">
        <v>11387</v>
      </c>
      <c r="B2113" s="269" t="s">
        <v>11388</v>
      </c>
      <c r="C2113" s="270" t="s">
        <v>4</v>
      </c>
      <c r="D2113" s="37">
        <v>3.16</v>
      </c>
    </row>
    <row r="2114" spans="1:4">
      <c r="A2114" s="269" t="s">
        <v>11389</v>
      </c>
      <c r="B2114" s="269" t="s">
        <v>11390</v>
      </c>
      <c r="C2114" s="270" t="s">
        <v>4</v>
      </c>
      <c r="D2114" s="37">
        <v>1.45</v>
      </c>
    </row>
    <row r="2115" spans="1:4" ht="25.5">
      <c r="A2115" s="269" t="s">
        <v>11391</v>
      </c>
      <c r="B2115" s="269" t="s">
        <v>11392</v>
      </c>
      <c r="C2115" s="270" t="s">
        <v>47</v>
      </c>
      <c r="D2115" s="37">
        <v>37.72</v>
      </c>
    </row>
    <row r="2116" spans="1:4" ht="25.5">
      <c r="A2116" s="269" t="s">
        <v>11393</v>
      </c>
      <c r="B2116" s="269" t="s">
        <v>11394</v>
      </c>
      <c r="C2116" s="270" t="s">
        <v>4</v>
      </c>
      <c r="D2116" s="37">
        <v>37.700000000000003</v>
      </c>
    </row>
    <row r="2117" spans="1:4" ht="25.5">
      <c r="A2117" s="269" t="s">
        <v>11395</v>
      </c>
      <c r="B2117" s="269" t="s">
        <v>11396</v>
      </c>
      <c r="C2117" s="270" t="s">
        <v>4</v>
      </c>
      <c r="D2117" s="37">
        <v>50.33</v>
      </c>
    </row>
    <row r="2118" spans="1:4" ht="25.5">
      <c r="A2118" s="269" t="s">
        <v>11397</v>
      </c>
      <c r="B2118" s="269" t="s">
        <v>11398</v>
      </c>
      <c r="C2118" s="270" t="s">
        <v>4</v>
      </c>
      <c r="D2118" s="37">
        <v>9.91</v>
      </c>
    </row>
    <row r="2119" spans="1:4" ht="25.5">
      <c r="A2119" s="269" t="s">
        <v>11399</v>
      </c>
      <c r="B2119" s="269" t="s">
        <v>11400</v>
      </c>
      <c r="C2119" s="270" t="s">
        <v>4</v>
      </c>
      <c r="D2119" s="37">
        <v>22.03</v>
      </c>
    </row>
    <row r="2120" spans="1:4" ht="25.5">
      <c r="A2120" s="269" t="s">
        <v>11401</v>
      </c>
      <c r="B2120" s="269" t="s">
        <v>11402</v>
      </c>
      <c r="C2120" s="270" t="s">
        <v>47</v>
      </c>
      <c r="D2120" s="37">
        <v>98.71</v>
      </c>
    </row>
    <row r="2121" spans="1:4" ht="25.5">
      <c r="A2121" s="269" t="s">
        <v>11403</v>
      </c>
      <c r="B2121" s="269" t="s">
        <v>11404</v>
      </c>
      <c r="C2121" s="270" t="s">
        <v>47</v>
      </c>
      <c r="D2121" s="37">
        <v>148.86000000000001</v>
      </c>
    </row>
    <row r="2122" spans="1:4" ht="25.5">
      <c r="A2122" s="269" t="s">
        <v>11405</v>
      </c>
      <c r="B2122" s="269" t="s">
        <v>11406</v>
      </c>
      <c r="C2122" s="270" t="s">
        <v>47</v>
      </c>
      <c r="D2122" s="37">
        <v>119.04</v>
      </c>
    </row>
    <row r="2123" spans="1:4" ht="25.5">
      <c r="A2123" s="269" t="s">
        <v>11407</v>
      </c>
      <c r="B2123" s="269" t="s">
        <v>11408</v>
      </c>
      <c r="C2123" s="270" t="s">
        <v>47</v>
      </c>
      <c r="D2123" s="37">
        <v>108.51</v>
      </c>
    </row>
    <row r="2124" spans="1:4" ht="25.5">
      <c r="A2124" s="269" t="s">
        <v>11409</v>
      </c>
      <c r="B2124" s="269" t="s">
        <v>11410</v>
      </c>
      <c r="C2124" s="270" t="s">
        <v>47</v>
      </c>
      <c r="D2124" s="37">
        <v>128.08000000000001</v>
      </c>
    </row>
    <row r="2125" spans="1:4">
      <c r="A2125" s="269" t="s">
        <v>11411</v>
      </c>
      <c r="B2125" s="269" t="s">
        <v>11412</v>
      </c>
      <c r="C2125" s="270" t="s">
        <v>4</v>
      </c>
      <c r="D2125" s="37">
        <v>12.64</v>
      </c>
    </row>
    <row r="2126" spans="1:4" ht="25.5">
      <c r="A2126" s="269" t="s">
        <v>11413</v>
      </c>
      <c r="B2126" s="269" t="s">
        <v>11414</v>
      </c>
      <c r="C2126" s="270" t="s">
        <v>4</v>
      </c>
      <c r="D2126" s="37">
        <v>29.52</v>
      </c>
    </row>
    <row r="2127" spans="1:4" ht="25.5">
      <c r="A2127" s="269" t="s">
        <v>11415</v>
      </c>
      <c r="B2127" s="269" t="s">
        <v>11416</v>
      </c>
      <c r="C2127" s="270" t="s">
        <v>4</v>
      </c>
      <c r="D2127" s="37">
        <v>280.5</v>
      </c>
    </row>
    <row r="2128" spans="1:4">
      <c r="A2128" s="269" t="s">
        <v>11417</v>
      </c>
      <c r="B2128" s="269" t="s">
        <v>11418</v>
      </c>
      <c r="C2128" s="270" t="s">
        <v>47</v>
      </c>
      <c r="D2128" s="37">
        <v>31.28</v>
      </c>
    </row>
    <row r="2129" spans="1:4">
      <c r="A2129" s="269" t="s">
        <v>11419</v>
      </c>
      <c r="B2129" s="269" t="s">
        <v>11420</v>
      </c>
      <c r="C2129" s="270" t="s">
        <v>47</v>
      </c>
      <c r="D2129" s="37">
        <v>19.63</v>
      </c>
    </row>
    <row r="2130" spans="1:4">
      <c r="A2130" s="269" t="s">
        <v>11421</v>
      </c>
      <c r="B2130" s="269" t="s">
        <v>11422</v>
      </c>
      <c r="C2130" s="270" t="s">
        <v>47</v>
      </c>
      <c r="D2130" s="37">
        <v>2.25</v>
      </c>
    </row>
    <row r="2131" spans="1:4" ht="25.5">
      <c r="A2131" s="269" t="s">
        <v>11423</v>
      </c>
      <c r="B2131" s="269" t="s">
        <v>11424</v>
      </c>
      <c r="C2131" s="270" t="s">
        <v>4</v>
      </c>
      <c r="D2131" s="37">
        <v>1.38</v>
      </c>
    </row>
    <row r="2132" spans="1:4">
      <c r="A2132" s="269" t="s">
        <v>11425</v>
      </c>
      <c r="B2132" s="269" t="s">
        <v>11426</v>
      </c>
      <c r="C2132" s="270" t="s">
        <v>4</v>
      </c>
      <c r="D2132" s="37">
        <v>1078.5999999999999</v>
      </c>
    </row>
    <row r="2133" spans="1:4">
      <c r="A2133" s="269" t="s">
        <v>11427</v>
      </c>
      <c r="B2133" s="269" t="s">
        <v>11428</v>
      </c>
      <c r="C2133" s="270" t="s">
        <v>4</v>
      </c>
      <c r="D2133" s="37">
        <v>790.92</v>
      </c>
    </row>
    <row r="2134" spans="1:4" ht="25.5">
      <c r="A2134" s="269" t="s">
        <v>11429</v>
      </c>
      <c r="B2134" s="269" t="s">
        <v>11430</v>
      </c>
      <c r="C2134" s="270" t="s">
        <v>4</v>
      </c>
      <c r="D2134" s="37">
        <v>316.06</v>
      </c>
    </row>
    <row r="2135" spans="1:4">
      <c r="A2135" s="269" t="s">
        <v>11431</v>
      </c>
      <c r="B2135" s="269" t="s">
        <v>11432</v>
      </c>
      <c r="C2135" s="270" t="s">
        <v>47</v>
      </c>
      <c r="D2135" s="37">
        <v>6.13</v>
      </c>
    </row>
    <row r="2136" spans="1:4">
      <c r="A2136" s="269" t="s">
        <v>11433</v>
      </c>
      <c r="B2136" s="269" t="s">
        <v>11434</v>
      </c>
      <c r="C2136" s="270" t="s">
        <v>47</v>
      </c>
      <c r="D2136" s="37">
        <v>8.16</v>
      </c>
    </row>
    <row r="2137" spans="1:4">
      <c r="A2137" s="269" t="s">
        <v>11435</v>
      </c>
      <c r="B2137" s="269" t="s">
        <v>11436</v>
      </c>
      <c r="C2137" s="270" t="s">
        <v>47</v>
      </c>
      <c r="D2137" s="37">
        <v>18.87</v>
      </c>
    </row>
    <row r="2138" spans="1:4">
      <c r="A2138" s="269" t="s">
        <v>11437</v>
      </c>
      <c r="B2138" s="269" t="s">
        <v>11438</v>
      </c>
      <c r="C2138" s="270" t="s">
        <v>4</v>
      </c>
      <c r="D2138" s="37">
        <v>600.38</v>
      </c>
    </row>
    <row r="2139" spans="1:4">
      <c r="A2139" s="269" t="s">
        <v>11439</v>
      </c>
      <c r="B2139" s="269" t="s">
        <v>11440</v>
      </c>
      <c r="C2139" s="270" t="s">
        <v>4</v>
      </c>
      <c r="D2139" s="37">
        <v>9.1999999999999993</v>
      </c>
    </row>
    <row r="2140" spans="1:4">
      <c r="A2140" s="269" t="s">
        <v>11441</v>
      </c>
      <c r="B2140" s="269" t="s">
        <v>11442</v>
      </c>
      <c r="C2140" s="270" t="s">
        <v>4</v>
      </c>
      <c r="D2140" s="37">
        <v>13.89</v>
      </c>
    </row>
    <row r="2141" spans="1:4">
      <c r="A2141" s="269" t="s">
        <v>11443</v>
      </c>
      <c r="B2141" s="269" t="s">
        <v>11444</v>
      </c>
      <c r="C2141" s="270" t="s">
        <v>4</v>
      </c>
      <c r="D2141" s="37">
        <v>39.020000000000003</v>
      </c>
    </row>
    <row r="2142" spans="1:4">
      <c r="A2142" s="269" t="s">
        <v>11445</v>
      </c>
      <c r="B2142" s="269" t="s">
        <v>11446</v>
      </c>
      <c r="C2142" s="270" t="s">
        <v>4</v>
      </c>
      <c r="D2142" s="37">
        <v>10.73</v>
      </c>
    </row>
    <row r="2143" spans="1:4">
      <c r="A2143" s="269" t="s">
        <v>11447</v>
      </c>
      <c r="B2143" s="269" t="s">
        <v>11448</v>
      </c>
      <c r="C2143" s="270" t="s">
        <v>4</v>
      </c>
      <c r="D2143" s="37">
        <v>15.7</v>
      </c>
    </row>
    <row r="2144" spans="1:4">
      <c r="A2144" s="269" t="s">
        <v>11449</v>
      </c>
      <c r="B2144" s="269" t="s">
        <v>11450</v>
      </c>
      <c r="C2144" s="270" t="s">
        <v>4</v>
      </c>
      <c r="D2144" s="37">
        <v>47.81</v>
      </c>
    </row>
    <row r="2145" spans="1:4">
      <c r="A2145" s="269" t="s">
        <v>11451</v>
      </c>
      <c r="B2145" s="269" t="s">
        <v>4727</v>
      </c>
      <c r="C2145" s="270" t="s">
        <v>4</v>
      </c>
      <c r="D2145" s="37">
        <v>12.79</v>
      </c>
    </row>
    <row r="2146" spans="1:4" ht="25.5">
      <c r="A2146" s="269" t="s">
        <v>11452</v>
      </c>
      <c r="B2146" s="269" t="s">
        <v>11453</v>
      </c>
      <c r="C2146" s="270" t="s">
        <v>4</v>
      </c>
      <c r="D2146" s="37">
        <v>108.71</v>
      </c>
    </row>
    <row r="2147" spans="1:4">
      <c r="A2147" s="269" t="s">
        <v>11454</v>
      </c>
      <c r="B2147" s="269" t="s">
        <v>11455</v>
      </c>
      <c r="C2147" s="270" t="s">
        <v>4</v>
      </c>
      <c r="D2147" s="37">
        <v>206.98</v>
      </c>
    </row>
    <row r="2148" spans="1:4">
      <c r="A2148" s="269" t="s">
        <v>11456</v>
      </c>
      <c r="B2148" s="269" t="s">
        <v>11457</v>
      </c>
      <c r="C2148" s="270" t="s">
        <v>4</v>
      </c>
      <c r="D2148" s="37">
        <v>20.37</v>
      </c>
    </row>
    <row r="2149" spans="1:4">
      <c r="A2149" s="269" t="s">
        <v>11458</v>
      </c>
      <c r="B2149" s="269" t="s">
        <v>11459</v>
      </c>
      <c r="C2149" s="270" t="s">
        <v>4</v>
      </c>
      <c r="D2149" s="37">
        <v>34.08</v>
      </c>
    </row>
    <row r="2150" spans="1:4">
      <c r="A2150" s="269" t="s">
        <v>11460</v>
      </c>
      <c r="B2150" s="269" t="s">
        <v>11461</v>
      </c>
      <c r="C2150" s="270" t="s">
        <v>4</v>
      </c>
      <c r="D2150" s="37">
        <v>56.45</v>
      </c>
    </row>
    <row r="2151" spans="1:4">
      <c r="A2151" s="269" t="s">
        <v>11462</v>
      </c>
      <c r="B2151" s="269" t="s">
        <v>11463</v>
      </c>
      <c r="C2151" s="270" t="s">
        <v>4</v>
      </c>
      <c r="D2151" s="37">
        <v>129.33000000000001</v>
      </c>
    </row>
    <row r="2152" spans="1:4">
      <c r="A2152" s="269" t="s">
        <v>11464</v>
      </c>
      <c r="B2152" s="269" t="s">
        <v>11465</v>
      </c>
      <c r="C2152" s="270" t="s">
        <v>4</v>
      </c>
      <c r="D2152" s="37">
        <v>153.53</v>
      </c>
    </row>
    <row r="2153" spans="1:4" ht="25.5">
      <c r="A2153" s="269" t="s">
        <v>11466</v>
      </c>
      <c r="B2153" s="269" t="s">
        <v>11467</v>
      </c>
      <c r="C2153" s="270" t="s">
        <v>4</v>
      </c>
      <c r="D2153" s="37">
        <v>18.559999999999999</v>
      </c>
    </row>
    <row r="2154" spans="1:4" ht="25.5">
      <c r="A2154" s="269" t="s">
        <v>11468</v>
      </c>
      <c r="B2154" s="269" t="s">
        <v>11469</v>
      </c>
      <c r="C2154" s="270" t="s">
        <v>4</v>
      </c>
      <c r="D2154" s="37">
        <v>48.79</v>
      </c>
    </row>
    <row r="2155" spans="1:4" ht="25.5">
      <c r="A2155" s="269" t="s">
        <v>11470</v>
      </c>
      <c r="B2155" s="269" t="s">
        <v>11471</v>
      </c>
      <c r="C2155" s="270" t="s">
        <v>4</v>
      </c>
      <c r="D2155" s="37">
        <v>154.01</v>
      </c>
    </row>
    <row r="2156" spans="1:4" ht="25.5">
      <c r="A2156" s="269" t="s">
        <v>11472</v>
      </c>
      <c r="B2156" s="269" t="s">
        <v>11473</v>
      </c>
      <c r="C2156" s="270" t="s">
        <v>4</v>
      </c>
      <c r="D2156" s="37">
        <v>174.43</v>
      </c>
    </row>
    <row r="2157" spans="1:4">
      <c r="A2157" s="269" t="s">
        <v>11474</v>
      </c>
      <c r="B2157" s="269" t="s">
        <v>11475</v>
      </c>
      <c r="C2157" s="270" t="s">
        <v>4</v>
      </c>
      <c r="D2157" s="37">
        <v>13.15</v>
      </c>
    </row>
    <row r="2158" spans="1:4">
      <c r="A2158" s="269" t="s">
        <v>11476</v>
      </c>
      <c r="B2158" s="269" t="s">
        <v>11477</v>
      </c>
      <c r="C2158" s="270" t="s">
        <v>4</v>
      </c>
      <c r="D2158" s="37">
        <v>29.26</v>
      </c>
    </row>
    <row r="2159" spans="1:4">
      <c r="A2159" s="269" t="s">
        <v>11478</v>
      </c>
      <c r="B2159" s="269" t="s">
        <v>3295</v>
      </c>
      <c r="C2159" s="270" t="s">
        <v>4</v>
      </c>
      <c r="D2159" s="37">
        <v>250.91</v>
      </c>
    </row>
    <row r="2160" spans="1:4">
      <c r="A2160" s="269" t="s">
        <v>11479</v>
      </c>
      <c r="B2160" s="269" t="s">
        <v>11480</v>
      </c>
      <c r="C2160" s="270" t="s">
        <v>4</v>
      </c>
      <c r="D2160" s="37">
        <v>16.39</v>
      </c>
    </row>
    <row r="2161" spans="1:4">
      <c r="A2161" s="269" t="s">
        <v>11481</v>
      </c>
      <c r="B2161" s="269" t="s">
        <v>3185</v>
      </c>
      <c r="C2161" s="270" t="s">
        <v>4</v>
      </c>
      <c r="D2161" s="37">
        <v>49.01</v>
      </c>
    </row>
    <row r="2162" spans="1:4">
      <c r="A2162" s="269" t="s">
        <v>11482</v>
      </c>
      <c r="B2162" s="269" t="s">
        <v>3183</v>
      </c>
      <c r="C2162" s="270" t="s">
        <v>4</v>
      </c>
      <c r="D2162" s="37">
        <v>34.869999999999997</v>
      </c>
    </row>
    <row r="2163" spans="1:4">
      <c r="A2163" s="269" t="s">
        <v>11483</v>
      </c>
      <c r="B2163" s="269" t="s">
        <v>3181</v>
      </c>
      <c r="C2163" s="270" t="s">
        <v>4</v>
      </c>
      <c r="D2163" s="37">
        <v>22.23</v>
      </c>
    </row>
    <row r="2164" spans="1:4">
      <c r="A2164" s="269" t="s">
        <v>11484</v>
      </c>
      <c r="B2164" s="269" t="s">
        <v>3179</v>
      </c>
      <c r="C2164" s="270" t="s">
        <v>4</v>
      </c>
      <c r="D2164" s="37">
        <v>11.88</v>
      </c>
    </row>
    <row r="2165" spans="1:4" ht="25.5">
      <c r="A2165" s="269" t="s">
        <v>11485</v>
      </c>
      <c r="B2165" s="269" t="s">
        <v>11486</v>
      </c>
      <c r="C2165" s="270" t="s">
        <v>4</v>
      </c>
      <c r="D2165" s="37">
        <v>134.13</v>
      </c>
    </row>
    <row r="2166" spans="1:4" ht="25.5">
      <c r="A2166" s="269" t="s">
        <v>11487</v>
      </c>
      <c r="B2166" s="269" t="s">
        <v>11488</v>
      </c>
      <c r="C2166" s="270" t="s">
        <v>4</v>
      </c>
      <c r="D2166" s="37">
        <v>541.34</v>
      </c>
    </row>
    <row r="2167" spans="1:4" ht="25.5">
      <c r="A2167" s="269" t="s">
        <v>11489</v>
      </c>
      <c r="B2167" s="269" t="s">
        <v>11490</v>
      </c>
      <c r="C2167" s="270" t="s">
        <v>4</v>
      </c>
      <c r="D2167" s="37">
        <v>233.18</v>
      </c>
    </row>
    <row r="2168" spans="1:4" ht="25.5">
      <c r="A2168" s="269" t="s">
        <v>11491</v>
      </c>
      <c r="B2168" s="269" t="s">
        <v>11492</v>
      </c>
      <c r="C2168" s="270" t="s">
        <v>4</v>
      </c>
      <c r="D2168" s="37">
        <v>76.94</v>
      </c>
    </row>
    <row r="2169" spans="1:4" ht="25.5">
      <c r="A2169" s="269" t="s">
        <v>11493</v>
      </c>
      <c r="B2169" s="269" t="s">
        <v>11494</v>
      </c>
      <c r="C2169" s="270" t="s">
        <v>4</v>
      </c>
      <c r="D2169" s="37">
        <v>108.73</v>
      </c>
    </row>
    <row r="2170" spans="1:4">
      <c r="A2170" s="269" t="s">
        <v>11495</v>
      </c>
      <c r="B2170" s="269" t="s">
        <v>11496</v>
      </c>
      <c r="C2170" s="270" t="s">
        <v>4</v>
      </c>
      <c r="D2170" s="37">
        <v>372.1</v>
      </c>
    </row>
    <row r="2171" spans="1:4">
      <c r="A2171" s="269" t="s">
        <v>11497</v>
      </c>
      <c r="B2171" s="269" t="s">
        <v>11498</v>
      </c>
      <c r="C2171" s="270" t="s">
        <v>4</v>
      </c>
      <c r="D2171" s="37">
        <v>158.88</v>
      </c>
    </row>
    <row r="2172" spans="1:4">
      <c r="A2172" s="269" t="s">
        <v>11499</v>
      </c>
      <c r="B2172" s="269" t="s">
        <v>11500</v>
      </c>
      <c r="C2172" s="270" t="s">
        <v>4</v>
      </c>
      <c r="D2172" s="37">
        <v>5.43</v>
      </c>
    </row>
    <row r="2173" spans="1:4">
      <c r="A2173" s="269" t="s">
        <v>11501</v>
      </c>
      <c r="B2173" s="269" t="s">
        <v>11502</v>
      </c>
      <c r="C2173" s="270" t="s">
        <v>47</v>
      </c>
      <c r="D2173" s="37">
        <v>0.74</v>
      </c>
    </row>
    <row r="2174" spans="1:4">
      <c r="A2174" s="269" t="s">
        <v>11503</v>
      </c>
      <c r="B2174" s="269" t="s">
        <v>11504</v>
      </c>
      <c r="C2174" s="270" t="s">
        <v>47</v>
      </c>
      <c r="D2174" s="37">
        <v>1.1100000000000001</v>
      </c>
    </row>
    <row r="2175" spans="1:4">
      <c r="A2175" s="269" t="s">
        <v>11505</v>
      </c>
      <c r="B2175" s="269" t="s">
        <v>11506</v>
      </c>
      <c r="C2175" s="270" t="s">
        <v>47</v>
      </c>
      <c r="D2175" s="37">
        <v>1.8</v>
      </c>
    </row>
    <row r="2176" spans="1:4">
      <c r="A2176" s="269" t="s">
        <v>11507</v>
      </c>
      <c r="B2176" s="269" t="s">
        <v>11508</v>
      </c>
      <c r="C2176" s="270" t="s">
        <v>47</v>
      </c>
      <c r="D2176" s="37">
        <v>2.8</v>
      </c>
    </row>
    <row r="2177" spans="1:4" ht="25.5">
      <c r="A2177" s="269" t="s">
        <v>11509</v>
      </c>
      <c r="B2177" s="269" t="s">
        <v>11510</v>
      </c>
      <c r="C2177" s="270" t="s">
        <v>47</v>
      </c>
      <c r="D2177" s="37">
        <v>0.71</v>
      </c>
    </row>
    <row r="2178" spans="1:4" ht="25.5">
      <c r="A2178" s="269" t="s">
        <v>11511</v>
      </c>
      <c r="B2178" s="269" t="s">
        <v>11512</v>
      </c>
      <c r="C2178" s="270" t="s">
        <v>47</v>
      </c>
      <c r="D2178" s="37">
        <v>1.08</v>
      </c>
    </row>
    <row r="2179" spans="1:4" ht="25.5">
      <c r="A2179" s="269" t="s">
        <v>11513</v>
      </c>
      <c r="B2179" s="269" t="s">
        <v>11514</v>
      </c>
      <c r="C2179" s="270" t="s">
        <v>47</v>
      </c>
      <c r="D2179" s="37">
        <v>1.72</v>
      </c>
    </row>
    <row r="2180" spans="1:4" ht="25.5">
      <c r="A2180" s="269" t="s">
        <v>11515</v>
      </c>
      <c r="B2180" s="269" t="s">
        <v>11516</v>
      </c>
      <c r="C2180" s="270" t="s">
        <v>47</v>
      </c>
      <c r="D2180" s="37">
        <v>2.52</v>
      </c>
    </row>
    <row r="2181" spans="1:4" ht="25.5">
      <c r="A2181" s="269" t="s">
        <v>11517</v>
      </c>
      <c r="B2181" s="269" t="s">
        <v>11518</v>
      </c>
      <c r="C2181" s="270" t="s">
        <v>47</v>
      </c>
      <c r="D2181" s="37">
        <v>4.3499999999999996</v>
      </c>
    </row>
    <row r="2182" spans="1:4" ht="25.5">
      <c r="A2182" s="269" t="s">
        <v>11519</v>
      </c>
      <c r="B2182" s="269" t="s">
        <v>11520</v>
      </c>
      <c r="C2182" s="270" t="s">
        <v>47</v>
      </c>
      <c r="D2182" s="37">
        <v>38.19</v>
      </c>
    </row>
    <row r="2183" spans="1:4">
      <c r="A2183" s="269" t="s">
        <v>11521</v>
      </c>
      <c r="B2183" s="269" t="s">
        <v>11522</v>
      </c>
      <c r="C2183" s="270" t="s">
        <v>47</v>
      </c>
      <c r="D2183" s="37">
        <v>6.71</v>
      </c>
    </row>
    <row r="2184" spans="1:4" ht="25.5">
      <c r="A2184" s="269" t="s">
        <v>11523</v>
      </c>
      <c r="B2184" s="269" t="s">
        <v>11524</v>
      </c>
      <c r="C2184" s="270" t="s">
        <v>47</v>
      </c>
      <c r="D2184" s="37">
        <v>43.52</v>
      </c>
    </row>
    <row r="2185" spans="1:4">
      <c r="A2185" s="269" t="s">
        <v>11525</v>
      </c>
      <c r="B2185" s="269" t="s">
        <v>11526</v>
      </c>
      <c r="C2185" s="270" t="s">
        <v>47</v>
      </c>
      <c r="D2185" s="37">
        <v>9.7899999999999991</v>
      </c>
    </row>
    <row r="2186" spans="1:4">
      <c r="A2186" s="269" t="s">
        <v>11527</v>
      </c>
      <c r="B2186" s="269" t="s">
        <v>11528</v>
      </c>
      <c r="C2186" s="270" t="s">
        <v>47</v>
      </c>
      <c r="D2186" s="37">
        <v>12.42</v>
      </c>
    </row>
    <row r="2187" spans="1:4">
      <c r="A2187" s="269" t="s">
        <v>11529</v>
      </c>
      <c r="B2187" s="269" t="s">
        <v>11530</v>
      </c>
      <c r="C2187" s="270" t="s">
        <v>47</v>
      </c>
      <c r="D2187" s="37">
        <v>2.59</v>
      </c>
    </row>
    <row r="2188" spans="1:4">
      <c r="A2188" s="269" t="s">
        <v>11531</v>
      </c>
      <c r="B2188" s="269" t="s">
        <v>11532</v>
      </c>
      <c r="C2188" s="270" t="s">
        <v>47</v>
      </c>
      <c r="D2188" s="37">
        <v>3.87</v>
      </c>
    </row>
    <row r="2189" spans="1:4">
      <c r="A2189" s="269" t="s">
        <v>11533</v>
      </c>
      <c r="B2189" s="269" t="s">
        <v>11534</v>
      </c>
      <c r="C2189" s="270" t="s">
        <v>47</v>
      </c>
      <c r="D2189" s="37">
        <v>14.02</v>
      </c>
    </row>
    <row r="2190" spans="1:4" ht="38.25">
      <c r="A2190" s="269" t="s">
        <v>11535</v>
      </c>
      <c r="B2190" s="269" t="s">
        <v>11536</v>
      </c>
      <c r="C2190" s="270" t="s">
        <v>47</v>
      </c>
      <c r="D2190" s="37">
        <v>1.53</v>
      </c>
    </row>
    <row r="2191" spans="1:4" ht="38.25">
      <c r="A2191" s="269" t="s">
        <v>11537</v>
      </c>
      <c r="B2191" s="269" t="s">
        <v>11538</v>
      </c>
      <c r="C2191" s="270" t="s">
        <v>47</v>
      </c>
      <c r="D2191" s="37">
        <v>1.9</v>
      </c>
    </row>
    <row r="2192" spans="1:4" ht="38.25">
      <c r="A2192" s="269" t="s">
        <v>11539</v>
      </c>
      <c r="B2192" s="269" t="s">
        <v>11540</v>
      </c>
      <c r="C2192" s="270" t="s">
        <v>47</v>
      </c>
      <c r="D2192" s="37">
        <v>2.57</v>
      </c>
    </row>
    <row r="2193" spans="1:4" ht="38.25">
      <c r="A2193" s="269" t="s">
        <v>11541</v>
      </c>
      <c r="B2193" s="269" t="s">
        <v>11542</v>
      </c>
      <c r="C2193" s="270" t="s">
        <v>47</v>
      </c>
      <c r="D2193" s="37">
        <v>3.44</v>
      </c>
    </row>
    <row r="2194" spans="1:4" ht="38.25">
      <c r="A2194" s="269" t="s">
        <v>11543</v>
      </c>
      <c r="B2194" s="269" t="s">
        <v>11544</v>
      </c>
      <c r="C2194" s="270" t="s">
        <v>47</v>
      </c>
      <c r="D2194" s="37">
        <v>5.25</v>
      </c>
    </row>
    <row r="2195" spans="1:4" ht="38.25">
      <c r="A2195" s="269" t="s">
        <v>11545</v>
      </c>
      <c r="B2195" s="269" t="s">
        <v>11546</v>
      </c>
      <c r="C2195" s="270" t="s">
        <v>47</v>
      </c>
      <c r="D2195" s="37">
        <v>7.94</v>
      </c>
    </row>
    <row r="2196" spans="1:4" ht="38.25">
      <c r="A2196" s="269" t="s">
        <v>11547</v>
      </c>
      <c r="B2196" s="269" t="s">
        <v>11548</v>
      </c>
      <c r="C2196" s="270" t="s">
        <v>47</v>
      </c>
      <c r="D2196" s="37">
        <v>11.96</v>
      </c>
    </row>
    <row r="2197" spans="1:4" ht="38.25">
      <c r="A2197" s="269" t="s">
        <v>11549</v>
      </c>
      <c r="B2197" s="269" t="s">
        <v>11550</v>
      </c>
      <c r="C2197" s="270" t="s">
        <v>47</v>
      </c>
      <c r="D2197" s="37">
        <v>16.14</v>
      </c>
    </row>
    <row r="2198" spans="1:4" ht="38.25">
      <c r="A2198" s="269" t="s">
        <v>11551</v>
      </c>
      <c r="B2198" s="269" t="s">
        <v>11552</v>
      </c>
      <c r="C2198" s="270" t="s">
        <v>47</v>
      </c>
      <c r="D2198" s="37">
        <v>23.5</v>
      </c>
    </row>
    <row r="2199" spans="1:4" ht="38.25">
      <c r="A2199" s="269" t="s">
        <v>11553</v>
      </c>
      <c r="B2199" s="269" t="s">
        <v>11554</v>
      </c>
      <c r="C2199" s="270" t="s">
        <v>47</v>
      </c>
      <c r="D2199" s="37">
        <v>32.11</v>
      </c>
    </row>
    <row r="2200" spans="1:4" ht="38.25">
      <c r="A2200" s="269" t="s">
        <v>11555</v>
      </c>
      <c r="B2200" s="269" t="s">
        <v>11556</v>
      </c>
      <c r="C2200" s="270" t="s">
        <v>47</v>
      </c>
      <c r="D2200" s="37">
        <v>42.26</v>
      </c>
    </row>
    <row r="2201" spans="1:4" ht="38.25">
      <c r="A2201" s="269" t="s">
        <v>11557</v>
      </c>
      <c r="B2201" s="269" t="s">
        <v>11558</v>
      </c>
      <c r="C2201" s="270" t="s">
        <v>47</v>
      </c>
      <c r="D2201" s="37">
        <v>54.76</v>
      </c>
    </row>
    <row r="2202" spans="1:4" ht="38.25">
      <c r="A2202" s="269" t="s">
        <v>11559</v>
      </c>
      <c r="B2202" s="269" t="s">
        <v>11560</v>
      </c>
      <c r="C2202" s="270" t="s">
        <v>47</v>
      </c>
      <c r="D2202" s="37">
        <v>67.03</v>
      </c>
    </row>
    <row r="2203" spans="1:4" ht="38.25">
      <c r="A2203" s="269" t="s">
        <v>11561</v>
      </c>
      <c r="B2203" s="269" t="s">
        <v>11562</v>
      </c>
      <c r="C2203" s="270" t="s">
        <v>47</v>
      </c>
      <c r="D2203" s="37">
        <v>80.930000000000007</v>
      </c>
    </row>
    <row r="2204" spans="1:4" ht="38.25">
      <c r="A2204" s="269" t="s">
        <v>11563</v>
      </c>
      <c r="B2204" s="269" t="s">
        <v>11564</v>
      </c>
      <c r="C2204" s="270" t="s">
        <v>47</v>
      </c>
      <c r="D2204" s="37">
        <v>108.08</v>
      </c>
    </row>
    <row r="2205" spans="1:4">
      <c r="A2205" s="269" t="s">
        <v>11565</v>
      </c>
      <c r="B2205" s="269" t="s">
        <v>4128</v>
      </c>
      <c r="C2205" s="270" t="s">
        <v>47</v>
      </c>
      <c r="D2205" s="37">
        <v>0.81</v>
      </c>
    </row>
    <row r="2206" spans="1:4">
      <c r="A2206" s="269" t="s">
        <v>11566</v>
      </c>
      <c r="B2206" s="269" t="s">
        <v>4130</v>
      </c>
      <c r="C2206" s="270" t="s">
        <v>47</v>
      </c>
      <c r="D2206" s="37">
        <v>1.41</v>
      </c>
    </row>
    <row r="2207" spans="1:4">
      <c r="A2207" s="269" t="s">
        <v>11567</v>
      </c>
      <c r="B2207" s="269" t="s">
        <v>4132</v>
      </c>
      <c r="C2207" s="270" t="s">
        <v>47</v>
      </c>
      <c r="D2207" s="37">
        <v>2.09</v>
      </c>
    </row>
    <row r="2208" spans="1:4">
      <c r="A2208" s="269" t="s">
        <v>11568</v>
      </c>
      <c r="B2208" s="269" t="s">
        <v>4134</v>
      </c>
      <c r="C2208" s="270" t="s">
        <v>47</v>
      </c>
      <c r="D2208" s="37">
        <v>3.03</v>
      </c>
    </row>
    <row r="2209" spans="1:4">
      <c r="A2209" s="269" t="s">
        <v>11569</v>
      </c>
      <c r="B2209" s="269" t="s">
        <v>4136</v>
      </c>
      <c r="C2209" s="270" t="s">
        <v>47</v>
      </c>
      <c r="D2209" s="37">
        <v>4.42</v>
      </c>
    </row>
    <row r="2210" spans="1:4">
      <c r="A2210" s="269" t="s">
        <v>11570</v>
      </c>
      <c r="B2210" s="269" t="s">
        <v>4138</v>
      </c>
      <c r="C2210" s="270" t="s">
        <v>47</v>
      </c>
      <c r="D2210" s="37">
        <v>6.73</v>
      </c>
    </row>
    <row r="2211" spans="1:4">
      <c r="A2211" s="269" t="s">
        <v>11571</v>
      </c>
      <c r="B2211" s="269" t="s">
        <v>4140</v>
      </c>
      <c r="C2211" s="270" t="s">
        <v>47</v>
      </c>
      <c r="D2211" s="37">
        <v>10.5</v>
      </c>
    </row>
    <row r="2212" spans="1:4">
      <c r="A2212" s="269" t="s">
        <v>11572</v>
      </c>
      <c r="B2212" s="269" t="s">
        <v>4142</v>
      </c>
      <c r="C2212" s="270" t="s">
        <v>47</v>
      </c>
      <c r="D2212" s="37">
        <v>14.47</v>
      </c>
    </row>
    <row r="2213" spans="1:4">
      <c r="A2213" s="269" t="s">
        <v>11573</v>
      </c>
      <c r="B2213" s="269" t="s">
        <v>4144</v>
      </c>
      <c r="C2213" s="270" t="s">
        <v>47</v>
      </c>
      <c r="D2213" s="37">
        <v>20.420000000000002</v>
      </c>
    </row>
    <row r="2214" spans="1:4">
      <c r="A2214" s="269" t="s">
        <v>11574</v>
      </c>
      <c r="B2214" s="269" t="s">
        <v>4146</v>
      </c>
      <c r="C2214" s="270" t="s">
        <v>47</v>
      </c>
      <c r="D2214" s="37">
        <v>29.45</v>
      </c>
    </row>
    <row r="2215" spans="1:4">
      <c r="A2215" s="269" t="s">
        <v>11575</v>
      </c>
      <c r="B2215" s="269" t="s">
        <v>4148</v>
      </c>
      <c r="C2215" s="270" t="s">
        <v>47</v>
      </c>
      <c r="D2215" s="37">
        <v>38.35</v>
      </c>
    </row>
    <row r="2216" spans="1:4">
      <c r="A2216" s="269" t="s">
        <v>11576</v>
      </c>
      <c r="B2216" s="269" t="s">
        <v>4150</v>
      </c>
      <c r="C2216" s="270" t="s">
        <v>47</v>
      </c>
      <c r="D2216" s="37">
        <v>48.55</v>
      </c>
    </row>
    <row r="2217" spans="1:4">
      <c r="A2217" s="269" t="s">
        <v>11577</v>
      </c>
      <c r="B2217" s="269" t="s">
        <v>4152</v>
      </c>
      <c r="C2217" s="270" t="s">
        <v>47</v>
      </c>
      <c r="D2217" s="37">
        <v>73.69</v>
      </c>
    </row>
    <row r="2218" spans="1:4">
      <c r="A2218" s="269" t="s">
        <v>11578</v>
      </c>
      <c r="B2218" s="269" t="s">
        <v>4154</v>
      </c>
      <c r="C2218" s="270" t="s">
        <v>47</v>
      </c>
      <c r="D2218" s="37">
        <v>97.2</v>
      </c>
    </row>
    <row r="2219" spans="1:4">
      <c r="A2219" s="269" t="s">
        <v>11579</v>
      </c>
      <c r="B2219" s="269" t="s">
        <v>7139</v>
      </c>
      <c r="C2219" s="270" t="s">
        <v>47</v>
      </c>
      <c r="D2219" s="37">
        <v>60.95</v>
      </c>
    </row>
    <row r="2220" spans="1:4">
      <c r="A2220" s="269" t="s">
        <v>11580</v>
      </c>
      <c r="B2220" s="269" t="s">
        <v>11581</v>
      </c>
      <c r="C2220" s="270" t="s">
        <v>47</v>
      </c>
      <c r="D2220" s="37">
        <v>29.04</v>
      </c>
    </row>
    <row r="2221" spans="1:4">
      <c r="A2221" s="269" t="s">
        <v>11582</v>
      </c>
      <c r="B2221" s="269" t="s">
        <v>11583</v>
      </c>
      <c r="C2221" s="270" t="s">
        <v>47</v>
      </c>
      <c r="D2221" s="37">
        <v>36.5</v>
      </c>
    </row>
    <row r="2222" spans="1:4">
      <c r="A2222" s="269" t="s">
        <v>11584</v>
      </c>
      <c r="B2222" s="269" t="s">
        <v>11585</v>
      </c>
      <c r="C2222" s="270" t="s">
        <v>47</v>
      </c>
      <c r="D2222" s="37">
        <v>123.24</v>
      </c>
    </row>
    <row r="2223" spans="1:4">
      <c r="A2223" s="269" t="s">
        <v>11586</v>
      </c>
      <c r="B2223" s="269" t="s">
        <v>11587</v>
      </c>
      <c r="C2223" s="270" t="s">
        <v>47</v>
      </c>
      <c r="D2223" s="37">
        <v>1.08</v>
      </c>
    </row>
    <row r="2224" spans="1:4">
      <c r="A2224" s="269" t="s">
        <v>11588</v>
      </c>
      <c r="B2224" s="269" t="s">
        <v>11589</v>
      </c>
      <c r="C2224" s="270" t="s">
        <v>47</v>
      </c>
      <c r="D2224" s="37">
        <v>1.44</v>
      </c>
    </row>
    <row r="2225" spans="1:4">
      <c r="A2225" s="269" t="s">
        <v>11590</v>
      </c>
      <c r="B2225" s="269" t="s">
        <v>11591</v>
      </c>
      <c r="C2225" s="270" t="s">
        <v>47</v>
      </c>
      <c r="D2225" s="37">
        <v>2.2999999999999998</v>
      </c>
    </row>
    <row r="2226" spans="1:4">
      <c r="A2226" s="269" t="s">
        <v>11592</v>
      </c>
      <c r="B2226" s="269" t="s">
        <v>11593</v>
      </c>
      <c r="C2226" s="270" t="s">
        <v>47</v>
      </c>
      <c r="D2226" s="37">
        <v>2.88</v>
      </c>
    </row>
    <row r="2227" spans="1:4">
      <c r="A2227" s="269" t="s">
        <v>11594</v>
      </c>
      <c r="B2227" s="269" t="s">
        <v>11595</v>
      </c>
      <c r="C2227" s="270" t="s">
        <v>47</v>
      </c>
      <c r="D2227" s="37">
        <v>5</v>
      </c>
    </row>
    <row r="2228" spans="1:4">
      <c r="A2228" s="269" t="s">
        <v>11596</v>
      </c>
      <c r="B2228" s="269" t="s">
        <v>11597</v>
      </c>
      <c r="C2228" s="270" t="s">
        <v>47</v>
      </c>
      <c r="D2228" s="37">
        <v>2.62</v>
      </c>
    </row>
    <row r="2229" spans="1:4">
      <c r="A2229" s="269" t="s">
        <v>11598</v>
      </c>
      <c r="B2229" s="269" t="s">
        <v>11599</v>
      </c>
      <c r="C2229" s="270" t="s">
        <v>47</v>
      </c>
      <c r="D2229" s="37">
        <v>35.11</v>
      </c>
    </row>
    <row r="2230" spans="1:4">
      <c r="A2230" s="269" t="s">
        <v>11600</v>
      </c>
      <c r="B2230" s="269" t="s">
        <v>11601</v>
      </c>
      <c r="C2230" s="270" t="s">
        <v>47</v>
      </c>
      <c r="D2230" s="37">
        <v>48.27</v>
      </c>
    </row>
    <row r="2231" spans="1:4">
      <c r="A2231" s="269" t="s">
        <v>11602</v>
      </c>
      <c r="B2231" s="269" t="s">
        <v>11603</v>
      </c>
      <c r="C2231" s="270" t="s">
        <v>47</v>
      </c>
      <c r="D2231" s="37">
        <v>17.34</v>
      </c>
    </row>
    <row r="2232" spans="1:4">
      <c r="A2232" s="269" t="s">
        <v>11604</v>
      </c>
      <c r="B2232" s="269" t="s">
        <v>11605</v>
      </c>
      <c r="C2232" s="270" t="s">
        <v>47</v>
      </c>
      <c r="D2232" s="37">
        <v>2.48</v>
      </c>
    </row>
    <row r="2233" spans="1:4">
      <c r="A2233" s="269" t="s">
        <v>11606</v>
      </c>
      <c r="B2233" s="269" t="s">
        <v>11607</v>
      </c>
      <c r="C2233" s="270" t="s">
        <v>47</v>
      </c>
      <c r="D2233" s="37">
        <v>3.94</v>
      </c>
    </row>
    <row r="2234" spans="1:4">
      <c r="A2234" s="269" t="s">
        <v>11608</v>
      </c>
      <c r="B2234" s="269" t="s">
        <v>11609</v>
      </c>
      <c r="C2234" s="270" t="s">
        <v>47</v>
      </c>
      <c r="D2234" s="37">
        <v>6.32</v>
      </c>
    </row>
    <row r="2235" spans="1:4">
      <c r="A2235" s="269" t="s">
        <v>11610</v>
      </c>
      <c r="B2235" s="269" t="s">
        <v>11611</v>
      </c>
      <c r="C2235" s="270" t="s">
        <v>47</v>
      </c>
      <c r="D2235" s="37">
        <v>9.0399999999999991</v>
      </c>
    </row>
    <row r="2236" spans="1:4">
      <c r="A2236" s="269" t="s">
        <v>11612</v>
      </c>
      <c r="B2236" s="269" t="s">
        <v>11613</v>
      </c>
      <c r="C2236" s="270" t="s">
        <v>47</v>
      </c>
      <c r="D2236" s="37">
        <v>8.27</v>
      </c>
    </row>
    <row r="2237" spans="1:4">
      <c r="A2237" s="269" t="s">
        <v>11614</v>
      </c>
      <c r="B2237" s="269" t="s">
        <v>11615</v>
      </c>
      <c r="C2237" s="270" t="s">
        <v>47</v>
      </c>
      <c r="D2237" s="37">
        <v>12.25</v>
      </c>
    </row>
    <row r="2238" spans="1:4">
      <c r="A2238" s="269" t="s">
        <v>11616</v>
      </c>
      <c r="B2238" s="269" t="s">
        <v>11617</v>
      </c>
      <c r="C2238" s="270" t="s">
        <v>47</v>
      </c>
      <c r="D2238" s="37">
        <v>22.09</v>
      </c>
    </row>
    <row r="2239" spans="1:4">
      <c r="A2239" s="269" t="s">
        <v>11618</v>
      </c>
      <c r="B2239" s="269" t="s">
        <v>11619</v>
      </c>
      <c r="C2239" s="270" t="s">
        <v>47</v>
      </c>
      <c r="D2239" s="37">
        <v>3.63</v>
      </c>
    </row>
    <row r="2240" spans="1:4" ht="25.5">
      <c r="A2240" s="269" t="s">
        <v>11620</v>
      </c>
      <c r="B2240" s="269" t="s">
        <v>11621</v>
      </c>
      <c r="C2240" s="270" t="s">
        <v>47</v>
      </c>
      <c r="D2240" s="37">
        <v>42.2</v>
      </c>
    </row>
    <row r="2241" spans="1:4">
      <c r="A2241" s="269" t="s">
        <v>11622</v>
      </c>
      <c r="B2241" s="269" t="s">
        <v>11623</v>
      </c>
      <c r="C2241" s="270" t="s">
        <v>47</v>
      </c>
      <c r="D2241" s="37">
        <v>85.53</v>
      </c>
    </row>
    <row r="2242" spans="1:4">
      <c r="A2242" s="269" t="s">
        <v>11624</v>
      </c>
      <c r="B2242" s="269" t="s">
        <v>11625</v>
      </c>
      <c r="C2242" s="270" t="s">
        <v>47</v>
      </c>
      <c r="D2242" s="37">
        <v>32.06</v>
      </c>
    </row>
    <row r="2243" spans="1:4">
      <c r="A2243" s="269" t="s">
        <v>11626</v>
      </c>
      <c r="B2243" s="269" t="s">
        <v>11627</v>
      </c>
      <c r="C2243" s="270" t="s">
        <v>47</v>
      </c>
      <c r="D2243" s="37">
        <v>45.27</v>
      </c>
    </row>
    <row r="2244" spans="1:4">
      <c r="A2244" s="269" t="s">
        <v>11628</v>
      </c>
      <c r="B2244" s="269" t="s">
        <v>11629</v>
      </c>
      <c r="C2244" s="270" t="s">
        <v>47</v>
      </c>
      <c r="D2244" s="37">
        <v>93.72</v>
      </c>
    </row>
    <row r="2245" spans="1:4">
      <c r="A2245" s="269" t="s">
        <v>11630</v>
      </c>
      <c r="B2245" s="269" t="s">
        <v>11631</v>
      </c>
      <c r="C2245" s="270" t="s">
        <v>47</v>
      </c>
      <c r="D2245" s="37">
        <v>28.45</v>
      </c>
    </row>
    <row r="2246" spans="1:4">
      <c r="A2246" s="269" t="s">
        <v>11632</v>
      </c>
      <c r="B2246" s="269" t="s">
        <v>11633</v>
      </c>
      <c r="C2246" s="270" t="s">
        <v>47</v>
      </c>
      <c r="D2246" s="37">
        <v>3.39</v>
      </c>
    </row>
    <row r="2247" spans="1:4">
      <c r="A2247" s="269" t="s">
        <v>11634</v>
      </c>
      <c r="B2247" s="269" t="s">
        <v>11635</v>
      </c>
      <c r="C2247" s="270" t="s">
        <v>47</v>
      </c>
      <c r="D2247" s="37">
        <v>8.48</v>
      </c>
    </row>
    <row r="2248" spans="1:4" ht="25.5">
      <c r="A2248" s="269" t="s">
        <v>11636</v>
      </c>
      <c r="B2248" s="269" t="s">
        <v>11637</v>
      </c>
      <c r="C2248" s="270" t="s">
        <v>4</v>
      </c>
      <c r="D2248" s="37">
        <v>79.86</v>
      </c>
    </row>
    <row r="2249" spans="1:4">
      <c r="A2249" s="269" t="s">
        <v>11638</v>
      </c>
      <c r="B2249" s="269" t="s">
        <v>11639</v>
      </c>
      <c r="C2249" s="270" t="s">
        <v>424</v>
      </c>
      <c r="D2249" s="37">
        <v>26.82</v>
      </c>
    </row>
    <row r="2250" spans="1:4">
      <c r="A2250" s="269" t="s">
        <v>11640</v>
      </c>
      <c r="B2250" s="269" t="s">
        <v>11641</v>
      </c>
      <c r="C2250" s="270" t="s">
        <v>424</v>
      </c>
      <c r="D2250" s="37">
        <v>25.74</v>
      </c>
    </row>
    <row r="2251" spans="1:4" ht="25.5">
      <c r="A2251" s="269" t="s">
        <v>11642</v>
      </c>
      <c r="B2251" s="269" t="s">
        <v>11643</v>
      </c>
      <c r="C2251" s="270" t="s">
        <v>4</v>
      </c>
      <c r="D2251" s="37">
        <v>380.9</v>
      </c>
    </row>
    <row r="2252" spans="1:4">
      <c r="A2252" s="269" t="s">
        <v>11644</v>
      </c>
      <c r="B2252" s="269" t="s">
        <v>11645</v>
      </c>
      <c r="C2252" s="270" t="s">
        <v>4</v>
      </c>
      <c r="D2252" s="37">
        <v>96.66</v>
      </c>
    </row>
    <row r="2253" spans="1:4" ht="25.5">
      <c r="A2253" s="269" t="s">
        <v>11646</v>
      </c>
      <c r="B2253" s="269" t="s">
        <v>11647</v>
      </c>
      <c r="C2253" s="270" t="s">
        <v>11648</v>
      </c>
      <c r="D2253" s="37">
        <v>4.5599999999999996</v>
      </c>
    </row>
    <row r="2254" spans="1:4" ht="25.5">
      <c r="A2254" s="269" t="s">
        <v>11649</v>
      </c>
      <c r="B2254" s="269" t="s">
        <v>11650</v>
      </c>
      <c r="C2254" s="270" t="s">
        <v>47</v>
      </c>
      <c r="D2254" s="37">
        <v>4.7</v>
      </c>
    </row>
    <row r="2255" spans="1:4" ht="25.5">
      <c r="A2255" s="269" t="s">
        <v>11651</v>
      </c>
      <c r="B2255" s="269" t="s">
        <v>11652</v>
      </c>
      <c r="C2255" s="270" t="s">
        <v>47</v>
      </c>
      <c r="D2255" s="37">
        <v>8.8000000000000007</v>
      </c>
    </row>
    <row r="2256" spans="1:4" ht="25.5">
      <c r="A2256" s="269" t="s">
        <v>11653</v>
      </c>
      <c r="B2256" s="269" t="s">
        <v>11654</v>
      </c>
      <c r="C2256" s="270" t="s">
        <v>47</v>
      </c>
      <c r="D2256" s="37">
        <v>11.16</v>
      </c>
    </row>
    <row r="2257" spans="1:4" ht="25.5">
      <c r="A2257" s="269" t="s">
        <v>11655</v>
      </c>
      <c r="B2257" s="269" t="s">
        <v>14493</v>
      </c>
      <c r="C2257" s="270" t="s">
        <v>4</v>
      </c>
      <c r="D2257" s="37">
        <v>20.38</v>
      </c>
    </row>
    <row r="2258" spans="1:4" ht="25.5">
      <c r="A2258" s="269" t="s">
        <v>11656</v>
      </c>
      <c r="B2258" s="269" t="s">
        <v>11657</v>
      </c>
      <c r="C2258" s="270" t="s">
        <v>47</v>
      </c>
      <c r="D2258" s="37">
        <v>10.71</v>
      </c>
    </row>
    <row r="2259" spans="1:4">
      <c r="A2259" s="269" t="s">
        <v>11658</v>
      </c>
      <c r="B2259" s="269" t="s">
        <v>11659</v>
      </c>
      <c r="C2259" s="270" t="s">
        <v>4</v>
      </c>
      <c r="D2259" s="37">
        <v>115.02</v>
      </c>
    </row>
    <row r="2260" spans="1:4" ht="25.5">
      <c r="A2260" s="269" t="s">
        <v>11660</v>
      </c>
      <c r="B2260" s="269" t="s">
        <v>11661</v>
      </c>
      <c r="C2260" s="270" t="s">
        <v>4</v>
      </c>
      <c r="D2260" s="37">
        <v>128.32</v>
      </c>
    </row>
    <row r="2261" spans="1:4">
      <c r="A2261" s="269" t="s">
        <v>11662</v>
      </c>
      <c r="B2261" s="269" t="s">
        <v>11663</v>
      </c>
      <c r="C2261" s="270" t="s">
        <v>47</v>
      </c>
      <c r="D2261" s="37">
        <v>5.13</v>
      </c>
    </row>
    <row r="2262" spans="1:4">
      <c r="A2262" s="269" t="s">
        <v>11664</v>
      </c>
      <c r="B2262" s="269" t="s">
        <v>11665</v>
      </c>
      <c r="C2262" s="270" t="s">
        <v>47</v>
      </c>
      <c r="D2262" s="37">
        <v>7.26</v>
      </c>
    </row>
    <row r="2263" spans="1:4">
      <c r="A2263" s="269" t="s">
        <v>11666</v>
      </c>
      <c r="B2263" s="269" t="s">
        <v>11667</v>
      </c>
      <c r="C2263" s="270" t="s">
        <v>47</v>
      </c>
      <c r="D2263" s="37">
        <v>16.170000000000002</v>
      </c>
    </row>
    <row r="2264" spans="1:4">
      <c r="A2264" s="269" t="s">
        <v>11668</v>
      </c>
      <c r="B2264" s="269" t="s">
        <v>11669</v>
      </c>
      <c r="C2264" s="270" t="s">
        <v>47</v>
      </c>
      <c r="D2264" s="37">
        <v>4.93</v>
      </c>
    </row>
    <row r="2265" spans="1:4">
      <c r="A2265" s="269" t="s">
        <v>11670</v>
      </c>
      <c r="B2265" s="269" t="s">
        <v>11671</v>
      </c>
      <c r="C2265" s="270" t="s">
        <v>47</v>
      </c>
      <c r="D2265" s="37">
        <v>7.29</v>
      </c>
    </row>
    <row r="2266" spans="1:4" ht="25.5">
      <c r="A2266" s="269" t="s">
        <v>11672</v>
      </c>
      <c r="B2266" s="269" t="s">
        <v>11673</v>
      </c>
      <c r="C2266" s="270" t="s">
        <v>47</v>
      </c>
      <c r="D2266" s="37">
        <v>3.35</v>
      </c>
    </row>
    <row r="2267" spans="1:4" ht="25.5">
      <c r="A2267" s="269" t="s">
        <v>11674</v>
      </c>
      <c r="B2267" s="269" t="s">
        <v>11675</v>
      </c>
      <c r="C2267" s="270" t="s">
        <v>4</v>
      </c>
      <c r="D2267" s="37">
        <v>29.35</v>
      </c>
    </row>
    <row r="2268" spans="1:4">
      <c r="A2268" s="269" t="s">
        <v>11676</v>
      </c>
      <c r="B2268" s="269" t="s">
        <v>11677</v>
      </c>
      <c r="C2268" s="270" t="s">
        <v>4</v>
      </c>
      <c r="D2268" s="37">
        <v>651.65</v>
      </c>
    </row>
    <row r="2269" spans="1:4">
      <c r="A2269" s="269" t="s">
        <v>11678</v>
      </c>
      <c r="B2269" s="269" t="s">
        <v>11679</v>
      </c>
      <c r="C2269" s="270" t="s">
        <v>47</v>
      </c>
      <c r="D2269" s="37">
        <v>3.51</v>
      </c>
    </row>
    <row r="2270" spans="1:4">
      <c r="A2270" s="269" t="s">
        <v>11680</v>
      </c>
      <c r="B2270" s="269" t="s">
        <v>11681</v>
      </c>
      <c r="C2270" s="270" t="s">
        <v>47</v>
      </c>
      <c r="D2270" s="37">
        <v>3.32</v>
      </c>
    </row>
    <row r="2271" spans="1:4">
      <c r="A2271" s="269" t="s">
        <v>11682</v>
      </c>
      <c r="B2271" s="269" t="s">
        <v>11683</v>
      </c>
      <c r="C2271" s="270" t="s">
        <v>47</v>
      </c>
      <c r="D2271" s="37">
        <v>5.35</v>
      </c>
    </row>
    <row r="2272" spans="1:4">
      <c r="A2272" s="269" t="s">
        <v>11684</v>
      </c>
      <c r="B2272" s="269" t="s">
        <v>11685</v>
      </c>
      <c r="C2272" s="270" t="s">
        <v>47</v>
      </c>
      <c r="D2272" s="37">
        <v>12.8</v>
      </c>
    </row>
    <row r="2273" spans="1:4" ht="25.5">
      <c r="A2273" s="269" t="s">
        <v>11686</v>
      </c>
      <c r="B2273" s="269" t="s">
        <v>11687</v>
      </c>
      <c r="C2273" s="270" t="s">
        <v>47</v>
      </c>
      <c r="D2273" s="37">
        <v>2.4700000000000002</v>
      </c>
    </row>
    <row r="2274" spans="1:4" ht="25.5">
      <c r="A2274" s="269" t="s">
        <v>11688</v>
      </c>
      <c r="B2274" s="269" t="s">
        <v>11689</v>
      </c>
      <c r="C2274" s="270" t="s">
        <v>47</v>
      </c>
      <c r="D2274" s="37">
        <v>2.95</v>
      </c>
    </row>
    <row r="2275" spans="1:4">
      <c r="A2275" s="269" t="s">
        <v>11690</v>
      </c>
      <c r="B2275" s="269" t="s">
        <v>11691</v>
      </c>
      <c r="C2275" s="270" t="s">
        <v>47</v>
      </c>
      <c r="D2275" s="37">
        <v>1.82</v>
      </c>
    </row>
    <row r="2276" spans="1:4">
      <c r="A2276" s="269" t="s">
        <v>11692</v>
      </c>
      <c r="B2276" s="269" t="s">
        <v>11693</v>
      </c>
      <c r="C2276" s="270" t="s">
        <v>47</v>
      </c>
      <c r="D2276" s="37">
        <v>0.33</v>
      </c>
    </row>
    <row r="2277" spans="1:4">
      <c r="A2277" s="269" t="s">
        <v>11694</v>
      </c>
      <c r="B2277" s="269" t="s">
        <v>11695</v>
      </c>
      <c r="C2277" s="270" t="s">
        <v>47</v>
      </c>
      <c r="D2277" s="37">
        <v>1.25</v>
      </c>
    </row>
    <row r="2278" spans="1:4">
      <c r="A2278" s="269" t="s">
        <v>11696</v>
      </c>
      <c r="B2278" s="269" t="s">
        <v>11697</v>
      </c>
      <c r="C2278" s="270" t="s">
        <v>47</v>
      </c>
      <c r="D2278" s="37">
        <v>6.65</v>
      </c>
    </row>
    <row r="2279" spans="1:4">
      <c r="A2279" s="269" t="s">
        <v>11698</v>
      </c>
      <c r="B2279" s="269" t="s">
        <v>11699</v>
      </c>
      <c r="C2279" s="270" t="s">
        <v>47</v>
      </c>
      <c r="D2279" s="37">
        <v>14.09</v>
      </c>
    </row>
    <row r="2280" spans="1:4">
      <c r="A2280" s="269" t="s">
        <v>11700</v>
      </c>
      <c r="B2280" s="269" t="s">
        <v>11701</v>
      </c>
      <c r="C2280" s="270" t="s">
        <v>47</v>
      </c>
      <c r="D2280" s="37">
        <v>27.02</v>
      </c>
    </row>
    <row r="2281" spans="1:4">
      <c r="A2281" s="269" t="s">
        <v>11702</v>
      </c>
      <c r="B2281" s="269" t="s">
        <v>11703</v>
      </c>
      <c r="C2281" s="270" t="s">
        <v>47</v>
      </c>
      <c r="D2281" s="37">
        <v>2.57</v>
      </c>
    </row>
    <row r="2282" spans="1:4">
      <c r="A2282" s="269" t="s">
        <v>11704</v>
      </c>
      <c r="B2282" s="269" t="s">
        <v>11705</v>
      </c>
      <c r="C2282" s="270" t="s">
        <v>47</v>
      </c>
      <c r="D2282" s="37">
        <v>2.56</v>
      </c>
    </row>
    <row r="2283" spans="1:4">
      <c r="A2283" s="269" t="s">
        <v>11706</v>
      </c>
      <c r="B2283" s="269" t="s">
        <v>14494</v>
      </c>
      <c r="C2283" s="270" t="s">
        <v>47</v>
      </c>
      <c r="D2283" s="37">
        <v>14.93</v>
      </c>
    </row>
    <row r="2284" spans="1:4" ht="25.5">
      <c r="A2284" s="269" t="s">
        <v>11707</v>
      </c>
      <c r="B2284" s="269" t="s">
        <v>11708</v>
      </c>
      <c r="C2284" s="270" t="s">
        <v>4</v>
      </c>
      <c r="D2284" s="37">
        <v>2171.3000000000002</v>
      </c>
    </row>
    <row r="2285" spans="1:4" ht="25.5">
      <c r="A2285" s="269" t="s">
        <v>11709</v>
      </c>
      <c r="B2285" s="269" t="s">
        <v>11710</v>
      </c>
      <c r="C2285" s="270" t="s">
        <v>4</v>
      </c>
      <c r="D2285" s="37">
        <v>676.46</v>
      </c>
    </row>
    <row r="2286" spans="1:4" ht="25.5">
      <c r="A2286" s="269" t="s">
        <v>11711</v>
      </c>
      <c r="B2286" s="269" t="s">
        <v>11712</v>
      </c>
      <c r="C2286" s="270" t="s">
        <v>4</v>
      </c>
      <c r="D2286" s="37">
        <v>2990.91</v>
      </c>
    </row>
    <row r="2287" spans="1:4" ht="25.5">
      <c r="A2287" s="269" t="s">
        <v>11713</v>
      </c>
      <c r="B2287" s="269" t="s">
        <v>11714</v>
      </c>
      <c r="C2287" s="270" t="s">
        <v>4</v>
      </c>
      <c r="D2287" s="37">
        <v>121513.85</v>
      </c>
    </row>
    <row r="2288" spans="1:4" ht="25.5">
      <c r="A2288" s="269" t="s">
        <v>11715</v>
      </c>
      <c r="B2288" s="269" t="s">
        <v>11716</v>
      </c>
      <c r="C2288" s="270" t="s">
        <v>4</v>
      </c>
      <c r="D2288" s="37">
        <v>162901.97</v>
      </c>
    </row>
    <row r="2289" spans="1:4" ht="25.5">
      <c r="A2289" s="269" t="s">
        <v>11717</v>
      </c>
      <c r="B2289" s="269" t="s">
        <v>11718</v>
      </c>
      <c r="C2289" s="270" t="s">
        <v>4</v>
      </c>
      <c r="D2289" s="37">
        <v>66974.06</v>
      </c>
    </row>
    <row r="2290" spans="1:4" ht="25.5">
      <c r="A2290" s="269" t="s">
        <v>11719</v>
      </c>
      <c r="B2290" s="269" t="s">
        <v>11720</v>
      </c>
      <c r="C2290" s="270" t="s">
        <v>4</v>
      </c>
      <c r="D2290" s="37">
        <v>82641.58</v>
      </c>
    </row>
    <row r="2291" spans="1:4" ht="25.5">
      <c r="A2291" s="269" t="s">
        <v>11721</v>
      </c>
      <c r="B2291" s="269" t="s">
        <v>11722</v>
      </c>
      <c r="C2291" s="270" t="s">
        <v>4</v>
      </c>
      <c r="D2291" s="37">
        <v>108352.55</v>
      </c>
    </row>
    <row r="2292" spans="1:4" ht="25.5">
      <c r="A2292" s="269" t="s">
        <v>11723</v>
      </c>
      <c r="B2292" s="269" t="s">
        <v>11724</v>
      </c>
      <c r="C2292" s="270" t="s">
        <v>4</v>
      </c>
      <c r="D2292" s="37">
        <v>217872.56</v>
      </c>
    </row>
    <row r="2293" spans="1:4" ht="25.5">
      <c r="A2293" s="269" t="s">
        <v>11725</v>
      </c>
      <c r="B2293" s="269" t="s">
        <v>11726</v>
      </c>
      <c r="C2293" s="270" t="s">
        <v>197</v>
      </c>
      <c r="D2293" s="37">
        <v>242945.47</v>
      </c>
    </row>
    <row r="2294" spans="1:4" ht="25.5">
      <c r="A2294" s="269" t="s">
        <v>11727</v>
      </c>
      <c r="B2294" s="269" t="s">
        <v>11728</v>
      </c>
      <c r="C2294" s="270" t="s">
        <v>197</v>
      </c>
      <c r="D2294" s="37">
        <v>201806.63</v>
      </c>
    </row>
    <row r="2295" spans="1:4" ht="25.5">
      <c r="A2295" s="269" t="s">
        <v>11729</v>
      </c>
      <c r="B2295" s="269" t="s">
        <v>11730</v>
      </c>
      <c r="C2295" s="270" t="s">
        <v>4</v>
      </c>
      <c r="D2295" s="37">
        <v>12563.89</v>
      </c>
    </row>
    <row r="2296" spans="1:4" ht="25.5">
      <c r="A2296" s="269" t="s">
        <v>11731</v>
      </c>
      <c r="B2296" s="269" t="s">
        <v>11732</v>
      </c>
      <c r="C2296" s="270" t="s">
        <v>4</v>
      </c>
      <c r="D2296" s="37">
        <v>4682.38</v>
      </c>
    </row>
    <row r="2297" spans="1:4" ht="25.5">
      <c r="A2297" s="269" t="s">
        <v>11733</v>
      </c>
      <c r="B2297" s="269" t="s">
        <v>11734</v>
      </c>
      <c r="C2297" s="270" t="s">
        <v>4</v>
      </c>
      <c r="D2297" s="37">
        <v>3600.09</v>
      </c>
    </row>
    <row r="2298" spans="1:4" ht="25.5">
      <c r="A2298" s="269" t="s">
        <v>11735</v>
      </c>
      <c r="B2298" s="269" t="s">
        <v>11736</v>
      </c>
      <c r="C2298" s="270" t="s">
        <v>197</v>
      </c>
      <c r="D2298" s="37">
        <v>10871.85</v>
      </c>
    </row>
    <row r="2299" spans="1:4" ht="25.5">
      <c r="A2299" s="269" t="s">
        <v>11737</v>
      </c>
      <c r="B2299" s="269" t="s">
        <v>11738</v>
      </c>
      <c r="C2299" s="270" t="s">
        <v>4</v>
      </c>
      <c r="D2299" s="37">
        <v>17010.14</v>
      </c>
    </row>
    <row r="2300" spans="1:4">
      <c r="A2300" s="269" t="s">
        <v>11739</v>
      </c>
      <c r="B2300" s="269" t="s">
        <v>11740</v>
      </c>
      <c r="C2300" s="270" t="s">
        <v>4</v>
      </c>
      <c r="D2300" s="37">
        <v>6284.79</v>
      </c>
    </row>
    <row r="2301" spans="1:4">
      <c r="A2301" s="269" t="s">
        <v>11741</v>
      </c>
      <c r="B2301" s="269" t="s">
        <v>11742</v>
      </c>
      <c r="C2301" s="270" t="s">
        <v>4</v>
      </c>
      <c r="D2301" s="37">
        <v>1764.38</v>
      </c>
    </row>
    <row r="2302" spans="1:4">
      <c r="A2302" s="269" t="s">
        <v>11743</v>
      </c>
      <c r="B2302" s="269" t="s">
        <v>11744</v>
      </c>
      <c r="C2302" s="270" t="s">
        <v>4</v>
      </c>
      <c r="D2302" s="37">
        <v>23579.72</v>
      </c>
    </row>
    <row r="2303" spans="1:4">
      <c r="A2303" s="269" t="s">
        <v>11745</v>
      </c>
      <c r="B2303" s="269" t="s">
        <v>11746</v>
      </c>
      <c r="C2303" s="270" t="s">
        <v>4</v>
      </c>
      <c r="D2303" s="37">
        <v>3767.74</v>
      </c>
    </row>
    <row r="2304" spans="1:4">
      <c r="A2304" s="269" t="s">
        <v>11747</v>
      </c>
      <c r="B2304" s="269" t="s">
        <v>11748</v>
      </c>
      <c r="C2304" s="270" t="s">
        <v>4</v>
      </c>
      <c r="D2304" s="37">
        <v>10612.56</v>
      </c>
    </row>
    <row r="2305" spans="1:4">
      <c r="A2305" s="269" t="s">
        <v>11749</v>
      </c>
      <c r="B2305" s="269" t="s">
        <v>11750</v>
      </c>
      <c r="C2305" s="270" t="s">
        <v>4</v>
      </c>
      <c r="D2305" s="37">
        <v>6499.02</v>
      </c>
    </row>
    <row r="2306" spans="1:4">
      <c r="A2306" s="269" t="s">
        <v>11751</v>
      </c>
      <c r="B2306" s="269" t="s">
        <v>11752</v>
      </c>
      <c r="C2306" s="270" t="s">
        <v>4</v>
      </c>
      <c r="D2306" s="37">
        <v>5134.1099999999997</v>
      </c>
    </row>
    <row r="2307" spans="1:4">
      <c r="A2307" s="269" t="s">
        <v>11753</v>
      </c>
      <c r="B2307" s="269" t="s">
        <v>11754</v>
      </c>
      <c r="C2307" s="270" t="s">
        <v>4</v>
      </c>
      <c r="D2307" s="37">
        <v>5980.36</v>
      </c>
    </row>
    <row r="2308" spans="1:4">
      <c r="A2308" s="269" t="s">
        <v>11755</v>
      </c>
      <c r="B2308" s="269" t="s">
        <v>11756</v>
      </c>
      <c r="C2308" s="270" t="s">
        <v>4</v>
      </c>
      <c r="D2308" s="37">
        <v>12155.43</v>
      </c>
    </row>
    <row r="2309" spans="1:4">
      <c r="A2309" s="269" t="s">
        <v>11757</v>
      </c>
      <c r="B2309" s="269" t="s">
        <v>11758</v>
      </c>
      <c r="C2309" s="270" t="s">
        <v>4</v>
      </c>
      <c r="D2309" s="37">
        <v>5467.18</v>
      </c>
    </row>
    <row r="2310" spans="1:4">
      <c r="A2310" s="269" t="s">
        <v>11759</v>
      </c>
      <c r="B2310" s="269" t="s">
        <v>11760</v>
      </c>
      <c r="C2310" s="270" t="s">
        <v>4</v>
      </c>
      <c r="D2310" s="37">
        <v>18206</v>
      </c>
    </row>
    <row r="2311" spans="1:4">
      <c r="A2311" s="269" t="s">
        <v>11761</v>
      </c>
      <c r="B2311" s="269" t="s">
        <v>11762</v>
      </c>
      <c r="C2311" s="270" t="s">
        <v>4</v>
      </c>
      <c r="D2311" s="37">
        <v>28136</v>
      </c>
    </row>
    <row r="2312" spans="1:4" ht="25.5">
      <c r="A2312" s="269" t="s">
        <v>11763</v>
      </c>
      <c r="B2312" s="269" t="s">
        <v>11764</v>
      </c>
      <c r="C2312" s="270" t="s">
        <v>4</v>
      </c>
      <c r="D2312" s="37">
        <v>2408.6</v>
      </c>
    </row>
    <row r="2313" spans="1:4">
      <c r="A2313" s="269" t="s">
        <v>11765</v>
      </c>
      <c r="B2313" s="269" t="s">
        <v>11766</v>
      </c>
      <c r="C2313" s="270" t="s">
        <v>4</v>
      </c>
      <c r="D2313" s="37">
        <v>9414.02</v>
      </c>
    </row>
    <row r="2314" spans="1:4">
      <c r="A2314" s="269" t="s">
        <v>11767</v>
      </c>
      <c r="B2314" s="269" t="s">
        <v>11768</v>
      </c>
      <c r="C2314" s="270" t="s">
        <v>4</v>
      </c>
      <c r="D2314" s="37">
        <v>15570.88</v>
      </c>
    </row>
    <row r="2315" spans="1:4">
      <c r="A2315" s="269" t="s">
        <v>11769</v>
      </c>
      <c r="B2315" s="269" t="s">
        <v>11770</v>
      </c>
      <c r="C2315" s="270" t="s">
        <v>4</v>
      </c>
      <c r="D2315" s="37">
        <v>4222.2299999999996</v>
      </c>
    </row>
    <row r="2316" spans="1:4" ht="25.5">
      <c r="A2316" s="269" t="s">
        <v>11771</v>
      </c>
      <c r="B2316" s="269" t="s">
        <v>11772</v>
      </c>
      <c r="C2316" s="270" t="s">
        <v>4</v>
      </c>
      <c r="D2316" s="37">
        <v>921.51</v>
      </c>
    </row>
    <row r="2317" spans="1:4" ht="25.5">
      <c r="A2317" s="269" t="s">
        <v>11773</v>
      </c>
      <c r="B2317" s="269" t="s">
        <v>11774</v>
      </c>
      <c r="C2317" s="270" t="s">
        <v>4</v>
      </c>
      <c r="D2317" s="37">
        <v>659.47</v>
      </c>
    </row>
    <row r="2318" spans="1:4" ht="25.5">
      <c r="A2318" s="269" t="s">
        <v>11775</v>
      </c>
      <c r="B2318" s="269" t="s">
        <v>11776</v>
      </c>
      <c r="C2318" s="270" t="s">
        <v>4</v>
      </c>
      <c r="D2318" s="37">
        <v>9700.35</v>
      </c>
    </row>
    <row r="2319" spans="1:4" ht="25.5">
      <c r="A2319" s="269" t="s">
        <v>11777</v>
      </c>
      <c r="B2319" s="269" t="s">
        <v>11778</v>
      </c>
      <c r="C2319" s="270" t="s">
        <v>4</v>
      </c>
      <c r="D2319" s="37">
        <v>6882.66</v>
      </c>
    </row>
    <row r="2320" spans="1:4" ht="25.5">
      <c r="A2320" s="269" t="s">
        <v>11779</v>
      </c>
      <c r="B2320" s="269" t="s">
        <v>11780</v>
      </c>
      <c r="C2320" s="270" t="s">
        <v>4</v>
      </c>
      <c r="D2320" s="37">
        <v>847.33</v>
      </c>
    </row>
    <row r="2321" spans="1:4" ht="25.5">
      <c r="A2321" s="269" t="s">
        <v>11781</v>
      </c>
      <c r="B2321" s="269" t="s">
        <v>11782</v>
      </c>
      <c r="C2321" s="270" t="s">
        <v>4</v>
      </c>
      <c r="D2321" s="37">
        <v>1793.35</v>
      </c>
    </row>
    <row r="2322" spans="1:4" ht="25.5">
      <c r="A2322" s="269" t="s">
        <v>11783</v>
      </c>
      <c r="B2322" s="269" t="s">
        <v>11784</v>
      </c>
      <c r="C2322" s="270" t="s">
        <v>4</v>
      </c>
      <c r="D2322" s="37">
        <v>973.31</v>
      </c>
    </row>
    <row r="2323" spans="1:4">
      <c r="A2323" s="269" t="s">
        <v>11785</v>
      </c>
      <c r="B2323" s="269" t="s">
        <v>11786</v>
      </c>
      <c r="C2323" s="270" t="s">
        <v>4</v>
      </c>
      <c r="D2323" s="37">
        <v>9858.89</v>
      </c>
    </row>
    <row r="2324" spans="1:4" ht="25.5">
      <c r="A2324" s="269" t="s">
        <v>11787</v>
      </c>
      <c r="B2324" s="269" t="s">
        <v>11788</v>
      </c>
      <c r="C2324" s="270" t="s">
        <v>4</v>
      </c>
      <c r="D2324" s="37">
        <v>5529.71</v>
      </c>
    </row>
    <row r="2325" spans="1:4">
      <c r="A2325" s="269" t="s">
        <v>11789</v>
      </c>
      <c r="B2325" s="269" t="s">
        <v>11790</v>
      </c>
      <c r="C2325" s="270" t="s">
        <v>4</v>
      </c>
      <c r="D2325" s="37">
        <v>2216.2399999999998</v>
      </c>
    </row>
    <row r="2326" spans="1:4">
      <c r="A2326" s="269" t="s">
        <v>11791</v>
      </c>
      <c r="B2326" s="269" t="s">
        <v>11792</v>
      </c>
      <c r="C2326" s="270" t="s">
        <v>4</v>
      </c>
      <c r="D2326" s="37">
        <v>3409.16</v>
      </c>
    </row>
    <row r="2327" spans="1:4">
      <c r="A2327" s="269" t="s">
        <v>11793</v>
      </c>
      <c r="B2327" s="269" t="s">
        <v>11794</v>
      </c>
      <c r="C2327" s="270" t="s">
        <v>4</v>
      </c>
      <c r="D2327" s="37">
        <v>2870.06</v>
      </c>
    </row>
    <row r="2328" spans="1:4">
      <c r="A2328" s="269" t="s">
        <v>11795</v>
      </c>
      <c r="B2328" s="269" t="s">
        <v>11796</v>
      </c>
      <c r="C2328" s="270" t="s">
        <v>4</v>
      </c>
      <c r="D2328" s="37">
        <v>3467.52</v>
      </c>
    </row>
    <row r="2329" spans="1:4">
      <c r="A2329" s="269" t="s">
        <v>11797</v>
      </c>
      <c r="B2329" s="269" t="s">
        <v>11798</v>
      </c>
      <c r="C2329" s="270" t="s">
        <v>4</v>
      </c>
      <c r="D2329" s="37">
        <v>4810.72</v>
      </c>
    </row>
    <row r="2330" spans="1:4">
      <c r="A2330" s="269" t="s">
        <v>11799</v>
      </c>
      <c r="B2330" s="269" t="s">
        <v>11800</v>
      </c>
      <c r="C2330" s="270" t="s">
        <v>4</v>
      </c>
      <c r="D2330" s="37">
        <v>1390.2</v>
      </c>
    </row>
    <row r="2331" spans="1:4">
      <c r="A2331" s="269" t="s">
        <v>11801</v>
      </c>
      <c r="B2331" s="269" t="s">
        <v>11802</v>
      </c>
      <c r="C2331" s="270" t="s">
        <v>4</v>
      </c>
      <c r="D2331" s="37">
        <v>1651.66</v>
      </c>
    </row>
    <row r="2332" spans="1:4">
      <c r="A2332" s="269" t="s">
        <v>11803</v>
      </c>
      <c r="B2332" s="269" t="s">
        <v>11804</v>
      </c>
      <c r="C2332" s="270" t="s">
        <v>4</v>
      </c>
      <c r="D2332" s="37">
        <v>1401.35</v>
      </c>
    </row>
    <row r="2333" spans="1:4">
      <c r="A2333" s="269" t="s">
        <v>11805</v>
      </c>
      <c r="B2333" s="269" t="s">
        <v>11806</v>
      </c>
      <c r="C2333" s="270" t="s">
        <v>4</v>
      </c>
      <c r="D2333" s="37">
        <v>3017.71</v>
      </c>
    </row>
    <row r="2334" spans="1:4" ht="25.5">
      <c r="A2334" s="269" t="s">
        <v>11807</v>
      </c>
      <c r="B2334" s="269" t="s">
        <v>11808</v>
      </c>
      <c r="C2334" s="270" t="s">
        <v>4</v>
      </c>
      <c r="D2334" s="37">
        <v>61001.23</v>
      </c>
    </row>
    <row r="2335" spans="1:4">
      <c r="A2335" s="269" t="s">
        <v>11809</v>
      </c>
      <c r="B2335" s="269" t="s">
        <v>7451</v>
      </c>
      <c r="C2335" s="270" t="s">
        <v>4</v>
      </c>
      <c r="D2335" s="37">
        <v>133.01</v>
      </c>
    </row>
    <row r="2336" spans="1:4">
      <c r="A2336" s="269" t="s">
        <v>11810</v>
      </c>
      <c r="B2336" s="269" t="s">
        <v>11811</v>
      </c>
      <c r="C2336" s="270" t="s">
        <v>4</v>
      </c>
      <c r="D2336" s="37">
        <v>14356.91</v>
      </c>
    </row>
    <row r="2337" spans="1:4">
      <c r="A2337" s="269" t="s">
        <v>11812</v>
      </c>
      <c r="B2337" s="269" t="s">
        <v>11813</v>
      </c>
      <c r="C2337" s="270" t="s">
        <v>4</v>
      </c>
      <c r="D2337" s="37">
        <v>1733.8</v>
      </c>
    </row>
    <row r="2338" spans="1:4">
      <c r="A2338" s="269" t="s">
        <v>11814</v>
      </c>
      <c r="B2338" s="269" t="s">
        <v>11815</v>
      </c>
      <c r="C2338" s="270" t="s">
        <v>4</v>
      </c>
      <c r="D2338" s="37">
        <v>2380.16</v>
      </c>
    </row>
    <row r="2339" spans="1:4">
      <c r="A2339" s="269" t="s">
        <v>11816</v>
      </c>
      <c r="B2339" s="269" t="s">
        <v>3245</v>
      </c>
      <c r="C2339" s="270" t="s">
        <v>4</v>
      </c>
      <c r="D2339" s="37">
        <v>41830.17</v>
      </c>
    </row>
    <row r="2340" spans="1:4">
      <c r="A2340" s="269" t="s">
        <v>11817</v>
      </c>
      <c r="B2340" s="269" t="s">
        <v>11818</v>
      </c>
      <c r="C2340" s="270" t="s">
        <v>4</v>
      </c>
      <c r="D2340" s="37">
        <v>1353.5</v>
      </c>
    </row>
    <row r="2341" spans="1:4">
      <c r="A2341" s="269" t="s">
        <v>11819</v>
      </c>
      <c r="B2341" s="269" t="s">
        <v>11820</v>
      </c>
      <c r="C2341" s="270" t="s">
        <v>4</v>
      </c>
      <c r="D2341" s="37">
        <v>203.76</v>
      </c>
    </row>
    <row r="2342" spans="1:4">
      <c r="A2342" s="269" t="s">
        <v>11821</v>
      </c>
      <c r="B2342" s="269" t="s">
        <v>11822</v>
      </c>
      <c r="C2342" s="270" t="s">
        <v>4</v>
      </c>
      <c r="D2342" s="37">
        <v>10413.219999999999</v>
      </c>
    </row>
    <row r="2343" spans="1:4">
      <c r="A2343" s="269" t="s">
        <v>11823</v>
      </c>
      <c r="B2343" s="269" t="s">
        <v>11824</v>
      </c>
      <c r="C2343" s="270" t="s">
        <v>4</v>
      </c>
      <c r="D2343" s="37">
        <v>195.51</v>
      </c>
    </row>
    <row r="2344" spans="1:4">
      <c r="A2344" s="269" t="s">
        <v>11825</v>
      </c>
      <c r="B2344" s="269" t="s">
        <v>11826</v>
      </c>
      <c r="C2344" s="270" t="s">
        <v>4</v>
      </c>
      <c r="D2344" s="37">
        <v>377.6</v>
      </c>
    </row>
    <row r="2345" spans="1:4">
      <c r="A2345" s="269" t="s">
        <v>11827</v>
      </c>
      <c r="B2345" s="269" t="s">
        <v>11828</v>
      </c>
      <c r="C2345" s="270" t="s">
        <v>4</v>
      </c>
      <c r="D2345" s="37">
        <v>8467.8700000000008</v>
      </c>
    </row>
    <row r="2346" spans="1:4">
      <c r="A2346" s="269" t="s">
        <v>11829</v>
      </c>
      <c r="B2346" s="269" t="s">
        <v>11830</v>
      </c>
      <c r="C2346" s="270" t="s">
        <v>4</v>
      </c>
      <c r="D2346" s="37">
        <v>273.99</v>
      </c>
    </row>
    <row r="2347" spans="1:4">
      <c r="A2347" s="269" t="s">
        <v>11831</v>
      </c>
      <c r="B2347" s="269" t="s">
        <v>11832</v>
      </c>
      <c r="C2347" s="270" t="s">
        <v>4</v>
      </c>
      <c r="D2347" s="37">
        <v>16477.09</v>
      </c>
    </row>
    <row r="2348" spans="1:4">
      <c r="A2348" s="269" t="s">
        <v>11833</v>
      </c>
      <c r="B2348" s="269" t="s">
        <v>11834</v>
      </c>
      <c r="C2348" s="270" t="s">
        <v>4</v>
      </c>
      <c r="D2348" s="37">
        <v>8155.01</v>
      </c>
    </row>
    <row r="2349" spans="1:4">
      <c r="A2349" s="269" t="s">
        <v>11835</v>
      </c>
      <c r="B2349" s="269" t="s">
        <v>11836</v>
      </c>
      <c r="C2349" s="270" t="s">
        <v>4</v>
      </c>
      <c r="D2349" s="37">
        <v>97.6</v>
      </c>
    </row>
    <row r="2350" spans="1:4">
      <c r="A2350" s="269" t="s">
        <v>11837</v>
      </c>
      <c r="B2350" s="269" t="s">
        <v>11838</v>
      </c>
      <c r="C2350" s="270" t="s">
        <v>4</v>
      </c>
      <c r="D2350" s="37">
        <v>50391.99</v>
      </c>
    </row>
    <row r="2351" spans="1:4">
      <c r="A2351" s="269" t="s">
        <v>11839</v>
      </c>
      <c r="B2351" s="269" t="s">
        <v>11840</v>
      </c>
      <c r="C2351" s="270" t="s">
        <v>4</v>
      </c>
      <c r="D2351" s="37">
        <v>8283.43</v>
      </c>
    </row>
    <row r="2352" spans="1:4" ht="25.5">
      <c r="A2352" s="269" t="s">
        <v>11841</v>
      </c>
      <c r="B2352" s="269" t="s">
        <v>14495</v>
      </c>
      <c r="C2352" s="270" t="s">
        <v>4</v>
      </c>
      <c r="D2352" s="37">
        <v>719.53</v>
      </c>
    </row>
    <row r="2353" spans="1:4">
      <c r="A2353" s="269" t="s">
        <v>11842</v>
      </c>
      <c r="B2353" s="269" t="s">
        <v>14496</v>
      </c>
      <c r="C2353" s="270" t="s">
        <v>4</v>
      </c>
      <c r="D2353" s="37">
        <v>38891.17</v>
      </c>
    </row>
    <row r="2354" spans="1:4" ht="25.5">
      <c r="A2354" s="269" t="s">
        <v>11843</v>
      </c>
      <c r="B2354" s="269" t="s">
        <v>11844</v>
      </c>
      <c r="C2354" s="270" t="s">
        <v>4</v>
      </c>
      <c r="D2354" s="37">
        <v>62129.13</v>
      </c>
    </row>
    <row r="2355" spans="1:4">
      <c r="A2355" s="269" t="s">
        <v>11845</v>
      </c>
      <c r="B2355" s="269" t="s">
        <v>3269</v>
      </c>
      <c r="C2355" s="270" t="s">
        <v>4</v>
      </c>
      <c r="D2355" s="37">
        <v>38748.949999999997</v>
      </c>
    </row>
    <row r="2356" spans="1:4">
      <c r="A2356" s="269" t="s">
        <v>11846</v>
      </c>
      <c r="B2356" s="269" t="s">
        <v>3271</v>
      </c>
      <c r="C2356" s="270" t="s">
        <v>4</v>
      </c>
      <c r="D2356" s="37">
        <v>12042.2</v>
      </c>
    </row>
    <row r="2357" spans="1:4" ht="38.25">
      <c r="A2357" s="269" t="s">
        <v>11847</v>
      </c>
      <c r="B2357" s="269" t="s">
        <v>14497</v>
      </c>
      <c r="C2357" s="270" t="s">
        <v>4</v>
      </c>
      <c r="D2357" s="37">
        <v>78549.09</v>
      </c>
    </row>
    <row r="2358" spans="1:4" ht="25.5">
      <c r="A2358" s="269" t="s">
        <v>11848</v>
      </c>
      <c r="B2358" s="269" t="s">
        <v>11849</v>
      </c>
      <c r="C2358" s="270" t="s">
        <v>4</v>
      </c>
      <c r="D2358" s="37">
        <v>17131.82</v>
      </c>
    </row>
    <row r="2359" spans="1:4" ht="25.5">
      <c r="A2359" s="269" t="s">
        <v>11850</v>
      </c>
      <c r="B2359" s="269" t="s">
        <v>11851</v>
      </c>
      <c r="C2359" s="270" t="s">
        <v>4</v>
      </c>
      <c r="D2359" s="37">
        <v>19965.7</v>
      </c>
    </row>
    <row r="2360" spans="1:4">
      <c r="A2360" s="269" t="s">
        <v>11852</v>
      </c>
      <c r="B2360" s="269" t="s">
        <v>3263</v>
      </c>
      <c r="C2360" s="270" t="s">
        <v>4</v>
      </c>
      <c r="D2360" s="37">
        <v>32788.46</v>
      </c>
    </row>
    <row r="2361" spans="1:4">
      <c r="A2361" s="269" t="s">
        <v>11853</v>
      </c>
      <c r="B2361" s="269" t="s">
        <v>11854</v>
      </c>
      <c r="C2361" s="270" t="s">
        <v>4</v>
      </c>
      <c r="D2361" s="37">
        <v>927.92</v>
      </c>
    </row>
    <row r="2362" spans="1:4" ht="25.5">
      <c r="A2362" s="269" t="s">
        <v>11855</v>
      </c>
      <c r="B2362" s="269" t="s">
        <v>11856</v>
      </c>
      <c r="C2362" s="270" t="s">
        <v>4</v>
      </c>
      <c r="D2362" s="37">
        <v>150.87</v>
      </c>
    </row>
    <row r="2363" spans="1:4" ht="38.25">
      <c r="A2363" s="269" t="s">
        <v>11857</v>
      </c>
      <c r="B2363" s="269" t="s">
        <v>11858</v>
      </c>
      <c r="C2363" s="270" t="s">
        <v>4</v>
      </c>
      <c r="D2363" s="37">
        <v>64.39</v>
      </c>
    </row>
    <row r="2364" spans="1:4" ht="25.5">
      <c r="A2364" s="269" t="s">
        <v>11859</v>
      </c>
      <c r="B2364" s="269" t="s">
        <v>11860</v>
      </c>
      <c r="C2364" s="270" t="s">
        <v>4</v>
      </c>
      <c r="D2364" s="37">
        <v>120.66</v>
      </c>
    </row>
    <row r="2365" spans="1:4" ht="25.5">
      <c r="A2365" s="269" t="s">
        <v>11861</v>
      </c>
      <c r="B2365" s="269" t="s">
        <v>14498</v>
      </c>
      <c r="C2365" s="270" t="s">
        <v>4</v>
      </c>
      <c r="D2365" s="37">
        <v>269.3</v>
      </c>
    </row>
    <row r="2366" spans="1:4" ht="25.5">
      <c r="A2366" s="269" t="s">
        <v>11862</v>
      </c>
      <c r="B2366" s="269" t="s">
        <v>11863</v>
      </c>
      <c r="C2366" s="270" t="s">
        <v>4</v>
      </c>
      <c r="D2366" s="37">
        <v>692.48</v>
      </c>
    </row>
    <row r="2367" spans="1:4">
      <c r="A2367" s="269" t="s">
        <v>11864</v>
      </c>
      <c r="B2367" s="269" t="s">
        <v>11865</v>
      </c>
      <c r="C2367" s="270" t="s">
        <v>4</v>
      </c>
      <c r="D2367" s="37">
        <v>73564.490000000005</v>
      </c>
    </row>
    <row r="2368" spans="1:4" ht="38.25">
      <c r="A2368" s="269" t="s">
        <v>11866</v>
      </c>
      <c r="B2368" s="269" t="s">
        <v>14499</v>
      </c>
      <c r="C2368" s="270" t="s">
        <v>4</v>
      </c>
      <c r="D2368" s="37">
        <v>3561.22</v>
      </c>
    </row>
    <row r="2369" spans="1:4" ht="38.25">
      <c r="A2369" s="269" t="s">
        <v>11867</v>
      </c>
      <c r="B2369" s="269" t="s">
        <v>14500</v>
      </c>
      <c r="C2369" s="270" t="s">
        <v>4</v>
      </c>
      <c r="D2369" s="37">
        <v>4023.06</v>
      </c>
    </row>
    <row r="2370" spans="1:4">
      <c r="A2370" s="269" t="s">
        <v>11868</v>
      </c>
      <c r="B2370" s="269" t="s">
        <v>13934</v>
      </c>
      <c r="C2370" s="270" t="s">
        <v>4</v>
      </c>
      <c r="D2370" s="37">
        <v>57.31</v>
      </c>
    </row>
    <row r="2371" spans="1:4">
      <c r="A2371" s="269" t="s">
        <v>11869</v>
      </c>
      <c r="B2371" s="269" t="s">
        <v>11870</v>
      </c>
      <c r="C2371" s="270" t="s">
        <v>4</v>
      </c>
      <c r="D2371" s="37">
        <v>64.319999999999993</v>
      </c>
    </row>
    <row r="2372" spans="1:4">
      <c r="A2372" s="269" t="s">
        <v>11871</v>
      </c>
      <c r="B2372" s="269" t="s">
        <v>11872</v>
      </c>
      <c r="C2372" s="270" t="s">
        <v>4</v>
      </c>
      <c r="D2372" s="37">
        <v>79.5</v>
      </c>
    </row>
    <row r="2373" spans="1:4" ht="25.5">
      <c r="A2373" s="269" t="s">
        <v>11873</v>
      </c>
      <c r="B2373" s="269" t="s">
        <v>11874</v>
      </c>
      <c r="C2373" s="270" t="s">
        <v>197</v>
      </c>
      <c r="D2373" s="37">
        <v>50.46</v>
      </c>
    </row>
    <row r="2374" spans="1:4">
      <c r="A2374" s="269" t="s">
        <v>11875</v>
      </c>
      <c r="B2374" s="269" t="s">
        <v>11876</v>
      </c>
      <c r="C2374" s="270" t="s">
        <v>197</v>
      </c>
      <c r="D2374" s="37">
        <v>10.32</v>
      </c>
    </row>
    <row r="2375" spans="1:4">
      <c r="A2375" s="269" t="s">
        <v>11877</v>
      </c>
      <c r="B2375" s="269" t="s">
        <v>11878</v>
      </c>
      <c r="C2375" s="270" t="s">
        <v>4</v>
      </c>
      <c r="D2375" s="37">
        <v>39.08</v>
      </c>
    </row>
    <row r="2376" spans="1:4" ht="25.5">
      <c r="A2376" s="269" t="s">
        <v>11879</v>
      </c>
      <c r="B2376" s="269" t="s">
        <v>11880</v>
      </c>
      <c r="C2376" s="270" t="s">
        <v>4</v>
      </c>
      <c r="D2376" s="37">
        <v>2.5499999999999998</v>
      </c>
    </row>
    <row r="2377" spans="1:4">
      <c r="A2377" s="269" t="s">
        <v>11881</v>
      </c>
      <c r="B2377" s="269" t="s">
        <v>11882</v>
      </c>
      <c r="C2377" s="270" t="s">
        <v>4</v>
      </c>
      <c r="D2377" s="37">
        <v>6.71</v>
      </c>
    </row>
    <row r="2378" spans="1:4">
      <c r="A2378" s="269" t="s">
        <v>11883</v>
      </c>
      <c r="B2378" s="269" t="s">
        <v>11884</v>
      </c>
      <c r="C2378" s="270" t="s">
        <v>4</v>
      </c>
      <c r="D2378" s="37">
        <v>106.81</v>
      </c>
    </row>
    <row r="2379" spans="1:4" ht="25.5">
      <c r="A2379" s="269" t="s">
        <v>11885</v>
      </c>
      <c r="B2379" s="269" t="s">
        <v>11886</v>
      </c>
      <c r="C2379" s="270" t="s">
        <v>4</v>
      </c>
      <c r="D2379" s="37">
        <v>8.4499999999999993</v>
      </c>
    </row>
    <row r="2380" spans="1:4">
      <c r="A2380" s="269" t="s">
        <v>11887</v>
      </c>
      <c r="B2380" s="269" t="s">
        <v>11888</v>
      </c>
      <c r="C2380" s="270" t="s">
        <v>4</v>
      </c>
      <c r="D2380" s="37">
        <v>27.77</v>
      </c>
    </row>
    <row r="2381" spans="1:4">
      <c r="A2381" s="269" t="s">
        <v>11889</v>
      </c>
      <c r="B2381" s="269" t="s">
        <v>11890</v>
      </c>
      <c r="C2381" s="270" t="s">
        <v>4</v>
      </c>
      <c r="D2381" s="37">
        <v>47.96</v>
      </c>
    </row>
    <row r="2382" spans="1:4" ht="25.5">
      <c r="A2382" s="269" t="s">
        <v>11891</v>
      </c>
      <c r="B2382" s="269" t="s">
        <v>11892</v>
      </c>
      <c r="C2382" s="270" t="s">
        <v>4</v>
      </c>
      <c r="D2382" s="37">
        <v>9.2799999999999994</v>
      </c>
    </row>
    <row r="2383" spans="1:4">
      <c r="A2383" s="269" t="s">
        <v>11893</v>
      </c>
      <c r="B2383" s="269" t="s">
        <v>11894</v>
      </c>
      <c r="C2383" s="270" t="s">
        <v>4</v>
      </c>
      <c r="D2383" s="37">
        <v>8.16</v>
      </c>
    </row>
    <row r="2384" spans="1:4">
      <c r="A2384" s="269" t="s">
        <v>11895</v>
      </c>
      <c r="B2384" s="269" t="s">
        <v>11896</v>
      </c>
      <c r="C2384" s="270" t="s">
        <v>4</v>
      </c>
      <c r="D2384" s="37">
        <v>12.26</v>
      </c>
    </row>
    <row r="2385" spans="1:4">
      <c r="A2385" s="269" t="s">
        <v>11897</v>
      </c>
      <c r="B2385" s="269" t="s">
        <v>11898</v>
      </c>
      <c r="C2385" s="270" t="s">
        <v>4</v>
      </c>
      <c r="D2385" s="37">
        <v>17.579999999999998</v>
      </c>
    </row>
    <row r="2386" spans="1:4">
      <c r="A2386" s="269" t="s">
        <v>11899</v>
      </c>
      <c r="B2386" s="269" t="s">
        <v>11900</v>
      </c>
      <c r="C2386" s="270" t="s">
        <v>4</v>
      </c>
      <c r="D2386" s="37">
        <v>37.799999999999997</v>
      </c>
    </row>
    <row r="2387" spans="1:4">
      <c r="A2387" s="269" t="s">
        <v>11901</v>
      </c>
      <c r="B2387" s="269" t="s">
        <v>4359</v>
      </c>
      <c r="C2387" s="270" t="s">
        <v>4</v>
      </c>
      <c r="D2387" s="37">
        <v>2.17</v>
      </c>
    </row>
    <row r="2388" spans="1:4">
      <c r="A2388" s="269" t="s">
        <v>11902</v>
      </c>
      <c r="B2388" s="269" t="s">
        <v>11903</v>
      </c>
      <c r="C2388" s="270" t="s">
        <v>4</v>
      </c>
      <c r="D2388" s="37">
        <v>105.22</v>
      </c>
    </row>
    <row r="2389" spans="1:4">
      <c r="A2389" s="269" t="s">
        <v>11904</v>
      </c>
      <c r="B2389" s="269" t="s">
        <v>4361</v>
      </c>
      <c r="C2389" s="270" t="s">
        <v>4</v>
      </c>
      <c r="D2389" s="37">
        <v>4.33</v>
      </c>
    </row>
    <row r="2390" spans="1:4">
      <c r="A2390" s="269" t="s">
        <v>11905</v>
      </c>
      <c r="B2390" s="269" t="s">
        <v>11906</v>
      </c>
      <c r="C2390" s="270" t="s">
        <v>4</v>
      </c>
      <c r="D2390" s="37">
        <v>145.97999999999999</v>
      </c>
    </row>
    <row r="2391" spans="1:4" ht="25.5">
      <c r="A2391" s="269" t="s">
        <v>11907</v>
      </c>
      <c r="B2391" s="269" t="s">
        <v>11908</v>
      </c>
      <c r="C2391" s="270" t="s">
        <v>4</v>
      </c>
      <c r="D2391" s="37">
        <v>88.05</v>
      </c>
    </row>
    <row r="2392" spans="1:4" ht="25.5">
      <c r="A2392" s="269" t="s">
        <v>11909</v>
      </c>
      <c r="B2392" s="269" t="s">
        <v>11910</v>
      </c>
      <c r="C2392" s="270" t="s">
        <v>4</v>
      </c>
      <c r="D2392" s="37">
        <v>95.34</v>
      </c>
    </row>
    <row r="2393" spans="1:4" ht="25.5">
      <c r="A2393" s="269" t="s">
        <v>11911</v>
      </c>
      <c r="B2393" s="269" t="s">
        <v>11912</v>
      </c>
      <c r="C2393" s="270" t="s">
        <v>4</v>
      </c>
      <c r="D2393" s="37">
        <v>222.52</v>
      </c>
    </row>
    <row r="2394" spans="1:4">
      <c r="A2394" s="269" t="s">
        <v>11913</v>
      </c>
      <c r="B2394" s="269" t="s">
        <v>11914</v>
      </c>
      <c r="C2394" s="270" t="s">
        <v>4</v>
      </c>
      <c r="D2394" s="37">
        <v>4.76</v>
      </c>
    </row>
    <row r="2395" spans="1:4">
      <c r="A2395" s="269" t="s">
        <v>11915</v>
      </c>
      <c r="B2395" s="269" t="s">
        <v>11916</v>
      </c>
      <c r="C2395" s="270" t="s">
        <v>4</v>
      </c>
      <c r="D2395" s="37">
        <v>17.14</v>
      </c>
    </row>
    <row r="2396" spans="1:4" ht="25.5">
      <c r="A2396" s="269" t="s">
        <v>11917</v>
      </c>
      <c r="B2396" s="269" t="s">
        <v>11918</v>
      </c>
      <c r="C2396" s="270" t="s">
        <v>4</v>
      </c>
      <c r="D2396" s="37">
        <v>22.16</v>
      </c>
    </row>
    <row r="2397" spans="1:4">
      <c r="A2397" s="269" t="s">
        <v>11919</v>
      </c>
      <c r="B2397" s="269" t="s">
        <v>11920</v>
      </c>
      <c r="C2397" s="270" t="s">
        <v>4</v>
      </c>
      <c r="D2397" s="37">
        <v>16.600000000000001</v>
      </c>
    </row>
    <row r="2398" spans="1:4">
      <c r="A2398" s="269" t="s">
        <v>11921</v>
      </c>
      <c r="B2398" s="269" t="s">
        <v>11922</v>
      </c>
      <c r="C2398" s="270" t="s">
        <v>4</v>
      </c>
      <c r="D2398" s="37">
        <v>14.46</v>
      </c>
    </row>
    <row r="2399" spans="1:4" ht="25.5">
      <c r="A2399" s="269" t="s">
        <v>11923</v>
      </c>
      <c r="B2399" s="269" t="s">
        <v>11924</v>
      </c>
      <c r="C2399" s="270" t="s">
        <v>4</v>
      </c>
      <c r="D2399" s="37">
        <v>35.08</v>
      </c>
    </row>
    <row r="2400" spans="1:4">
      <c r="A2400" s="269" t="s">
        <v>11925</v>
      </c>
      <c r="B2400" s="269" t="s">
        <v>11926</v>
      </c>
      <c r="C2400" s="270" t="s">
        <v>4</v>
      </c>
      <c r="D2400" s="37">
        <v>2.4900000000000002</v>
      </c>
    </row>
    <row r="2401" spans="1:4">
      <c r="A2401" s="269" t="s">
        <v>11927</v>
      </c>
      <c r="B2401" s="269" t="s">
        <v>14501</v>
      </c>
      <c r="C2401" s="270" t="s">
        <v>4</v>
      </c>
      <c r="D2401" s="37">
        <v>2.94</v>
      </c>
    </row>
    <row r="2402" spans="1:4">
      <c r="A2402" s="269" t="s">
        <v>11928</v>
      </c>
      <c r="B2402" s="269" t="s">
        <v>11929</v>
      </c>
      <c r="C2402" s="270" t="s">
        <v>4</v>
      </c>
      <c r="D2402" s="37">
        <v>4.96</v>
      </c>
    </row>
    <row r="2403" spans="1:4">
      <c r="A2403" s="269" t="s">
        <v>11930</v>
      </c>
      <c r="B2403" s="269" t="s">
        <v>14502</v>
      </c>
      <c r="C2403" s="270" t="s">
        <v>4</v>
      </c>
      <c r="D2403" s="37">
        <v>4.4800000000000004</v>
      </c>
    </row>
    <row r="2404" spans="1:4">
      <c r="A2404" s="269" t="s">
        <v>11931</v>
      </c>
      <c r="B2404" s="269" t="s">
        <v>11932</v>
      </c>
      <c r="C2404" s="270" t="s">
        <v>197</v>
      </c>
      <c r="D2404" s="37">
        <v>5.77</v>
      </c>
    </row>
    <row r="2405" spans="1:4">
      <c r="A2405" s="269" t="s">
        <v>11933</v>
      </c>
      <c r="B2405" s="269" t="s">
        <v>11934</v>
      </c>
      <c r="C2405" s="270" t="s">
        <v>197</v>
      </c>
      <c r="D2405" s="37">
        <v>8.2799999999999994</v>
      </c>
    </row>
    <row r="2406" spans="1:4">
      <c r="A2406" s="269" t="s">
        <v>11935</v>
      </c>
      <c r="B2406" s="269" t="s">
        <v>11936</v>
      </c>
      <c r="C2406" s="270" t="s">
        <v>197</v>
      </c>
      <c r="D2406" s="37">
        <v>22.53</v>
      </c>
    </row>
    <row r="2407" spans="1:4">
      <c r="A2407" s="269" t="s">
        <v>11937</v>
      </c>
      <c r="B2407" s="269" t="s">
        <v>11938</v>
      </c>
      <c r="C2407" s="270" t="s">
        <v>197</v>
      </c>
      <c r="D2407" s="37">
        <v>24.24</v>
      </c>
    </row>
    <row r="2408" spans="1:4">
      <c r="A2408" s="269" t="s">
        <v>11939</v>
      </c>
      <c r="B2408" s="269" t="s">
        <v>11940</v>
      </c>
      <c r="C2408" s="270" t="s">
        <v>197</v>
      </c>
      <c r="D2408" s="37">
        <v>12.69</v>
      </c>
    </row>
    <row r="2409" spans="1:4">
      <c r="A2409" s="269" t="s">
        <v>11941</v>
      </c>
      <c r="B2409" s="269" t="s">
        <v>11942</v>
      </c>
      <c r="C2409" s="270" t="s">
        <v>197</v>
      </c>
      <c r="D2409" s="37">
        <v>9.67</v>
      </c>
    </row>
    <row r="2410" spans="1:4">
      <c r="A2410" s="269" t="s">
        <v>11943</v>
      </c>
      <c r="B2410" s="269" t="s">
        <v>11944</v>
      </c>
      <c r="C2410" s="270" t="s">
        <v>197</v>
      </c>
      <c r="D2410" s="37">
        <v>11.18</v>
      </c>
    </row>
    <row r="2411" spans="1:4">
      <c r="A2411" s="269" t="s">
        <v>11945</v>
      </c>
      <c r="B2411" s="269" t="s">
        <v>11946</v>
      </c>
      <c r="C2411" s="270" t="s">
        <v>197</v>
      </c>
      <c r="D2411" s="37">
        <v>16.079999999999998</v>
      </c>
    </row>
    <row r="2412" spans="1:4">
      <c r="A2412" s="269" t="s">
        <v>11947</v>
      </c>
      <c r="B2412" s="269" t="s">
        <v>11948</v>
      </c>
      <c r="C2412" s="270" t="s">
        <v>197</v>
      </c>
      <c r="D2412" s="37">
        <v>13.55</v>
      </c>
    </row>
    <row r="2413" spans="1:4">
      <c r="A2413" s="269" t="s">
        <v>11949</v>
      </c>
      <c r="B2413" s="269" t="s">
        <v>11950</v>
      </c>
      <c r="C2413" s="270" t="s">
        <v>197</v>
      </c>
      <c r="D2413" s="37">
        <v>18.18</v>
      </c>
    </row>
    <row r="2414" spans="1:4" ht="25.5">
      <c r="A2414" s="269" t="s">
        <v>11951</v>
      </c>
      <c r="B2414" s="269" t="s">
        <v>11952</v>
      </c>
      <c r="C2414" s="270" t="s">
        <v>4</v>
      </c>
      <c r="D2414" s="37">
        <v>8.4499999999999993</v>
      </c>
    </row>
    <row r="2415" spans="1:4" ht="25.5">
      <c r="A2415" s="269" t="s">
        <v>11953</v>
      </c>
      <c r="B2415" s="269" t="s">
        <v>11954</v>
      </c>
      <c r="C2415" s="270" t="s">
        <v>197</v>
      </c>
      <c r="D2415" s="37">
        <v>7.72</v>
      </c>
    </row>
    <row r="2416" spans="1:4" ht="38.25">
      <c r="A2416" s="269" t="s">
        <v>11955</v>
      </c>
      <c r="B2416" s="269" t="s">
        <v>14503</v>
      </c>
      <c r="C2416" s="270" t="s">
        <v>4</v>
      </c>
      <c r="D2416" s="37">
        <v>334.54</v>
      </c>
    </row>
    <row r="2417" spans="1:4" ht="25.5">
      <c r="A2417" s="269" t="s">
        <v>11956</v>
      </c>
      <c r="B2417" s="269" t="s">
        <v>11957</v>
      </c>
      <c r="C2417" s="270" t="s">
        <v>197</v>
      </c>
      <c r="D2417" s="37">
        <v>190.75</v>
      </c>
    </row>
    <row r="2418" spans="1:4">
      <c r="A2418" s="269" t="s">
        <v>11958</v>
      </c>
      <c r="B2418" s="269" t="s">
        <v>11959</v>
      </c>
      <c r="C2418" s="270" t="s">
        <v>197</v>
      </c>
      <c r="D2418" s="37">
        <v>7.7</v>
      </c>
    </row>
    <row r="2419" spans="1:4">
      <c r="A2419" s="269" t="s">
        <v>11960</v>
      </c>
      <c r="B2419" s="269" t="s">
        <v>11961</v>
      </c>
      <c r="C2419" s="270" t="s">
        <v>197</v>
      </c>
      <c r="D2419" s="37">
        <v>12.28</v>
      </c>
    </row>
    <row r="2420" spans="1:4">
      <c r="A2420" s="269" t="s">
        <v>11962</v>
      </c>
      <c r="B2420" s="269" t="s">
        <v>11963</v>
      </c>
      <c r="C2420" s="270" t="s">
        <v>197</v>
      </c>
      <c r="D2420" s="37">
        <v>15.16</v>
      </c>
    </row>
    <row r="2421" spans="1:4" ht="25.5">
      <c r="A2421" s="269" t="s">
        <v>11964</v>
      </c>
      <c r="B2421" s="269" t="s">
        <v>11965</v>
      </c>
      <c r="C2421" s="270" t="s">
        <v>197</v>
      </c>
      <c r="D2421" s="37">
        <v>14.65</v>
      </c>
    </row>
    <row r="2422" spans="1:4" ht="25.5">
      <c r="A2422" s="269" t="s">
        <v>11966</v>
      </c>
      <c r="B2422" s="269" t="s">
        <v>11967</v>
      </c>
      <c r="C2422" s="270" t="s">
        <v>197</v>
      </c>
      <c r="D2422" s="37">
        <v>18.79</v>
      </c>
    </row>
    <row r="2423" spans="1:4" ht="25.5">
      <c r="A2423" s="269" t="s">
        <v>11968</v>
      </c>
      <c r="B2423" s="269" t="s">
        <v>11969</v>
      </c>
      <c r="C2423" s="270" t="s">
        <v>197</v>
      </c>
      <c r="D2423" s="37">
        <v>159.96</v>
      </c>
    </row>
    <row r="2424" spans="1:4" ht="25.5">
      <c r="A2424" s="269" t="s">
        <v>11970</v>
      </c>
      <c r="B2424" s="269" t="s">
        <v>11971</v>
      </c>
      <c r="C2424" s="270" t="s">
        <v>4</v>
      </c>
      <c r="D2424" s="37">
        <v>27.68</v>
      </c>
    </row>
    <row r="2425" spans="1:4" ht="25.5">
      <c r="A2425" s="269" t="s">
        <v>11972</v>
      </c>
      <c r="B2425" s="269" t="s">
        <v>11973</v>
      </c>
      <c r="C2425" s="270" t="s">
        <v>4</v>
      </c>
      <c r="D2425" s="37">
        <v>7.14</v>
      </c>
    </row>
    <row r="2426" spans="1:4" ht="25.5">
      <c r="A2426" s="269" t="s">
        <v>11974</v>
      </c>
      <c r="B2426" s="269" t="s">
        <v>11975</v>
      </c>
      <c r="C2426" s="270" t="s">
        <v>4</v>
      </c>
      <c r="D2426" s="37">
        <v>348</v>
      </c>
    </row>
    <row r="2427" spans="1:4">
      <c r="A2427" s="269" t="s">
        <v>11976</v>
      </c>
      <c r="B2427" s="269" t="s">
        <v>11977</v>
      </c>
      <c r="C2427" s="270" t="s">
        <v>4</v>
      </c>
      <c r="D2427" s="37">
        <v>4.88</v>
      </c>
    </row>
    <row r="2428" spans="1:4" ht="25.5">
      <c r="A2428" s="269" t="s">
        <v>11978</v>
      </c>
      <c r="B2428" s="269" t="s">
        <v>11979</v>
      </c>
      <c r="C2428" s="270" t="s">
        <v>4</v>
      </c>
      <c r="D2428" s="37">
        <v>6.26</v>
      </c>
    </row>
    <row r="2429" spans="1:4">
      <c r="A2429" s="269" t="s">
        <v>11980</v>
      </c>
      <c r="B2429" s="269" t="s">
        <v>11981</v>
      </c>
      <c r="C2429" s="270" t="s">
        <v>4</v>
      </c>
      <c r="D2429" s="37">
        <v>62.35</v>
      </c>
    </row>
    <row r="2430" spans="1:4" ht="25.5">
      <c r="A2430" s="269" t="s">
        <v>11982</v>
      </c>
      <c r="B2430" s="269" t="s">
        <v>14504</v>
      </c>
      <c r="C2430" s="270" t="s">
        <v>197</v>
      </c>
      <c r="D2430" s="37">
        <v>8.9600000000000009</v>
      </c>
    </row>
    <row r="2431" spans="1:4" ht="25.5">
      <c r="A2431" s="269" t="s">
        <v>11983</v>
      </c>
      <c r="B2431" s="269" t="s">
        <v>11984</v>
      </c>
      <c r="C2431" s="270" t="s">
        <v>197</v>
      </c>
      <c r="D2431" s="37">
        <v>155.55000000000001</v>
      </c>
    </row>
    <row r="2432" spans="1:4" ht="25.5">
      <c r="A2432" s="269" t="s">
        <v>11985</v>
      </c>
      <c r="B2432" s="269" t="s">
        <v>11986</v>
      </c>
      <c r="C2432" s="270" t="s">
        <v>4</v>
      </c>
      <c r="D2432" s="37">
        <v>6.29</v>
      </c>
    </row>
    <row r="2433" spans="1:4" ht="25.5">
      <c r="A2433" s="269" t="s">
        <v>11987</v>
      </c>
      <c r="B2433" s="269" t="s">
        <v>14505</v>
      </c>
      <c r="C2433" s="270" t="s">
        <v>4</v>
      </c>
      <c r="D2433" s="37">
        <v>38.020000000000003</v>
      </c>
    </row>
    <row r="2434" spans="1:4" ht="25.5">
      <c r="A2434" s="269" t="s">
        <v>11988</v>
      </c>
      <c r="B2434" s="269" t="s">
        <v>14506</v>
      </c>
      <c r="C2434" s="270" t="s">
        <v>4</v>
      </c>
      <c r="D2434" s="37">
        <v>32.22</v>
      </c>
    </row>
    <row r="2435" spans="1:4" ht="25.5">
      <c r="A2435" s="269" t="s">
        <v>11989</v>
      </c>
      <c r="B2435" s="269" t="s">
        <v>11990</v>
      </c>
      <c r="C2435" s="270" t="s">
        <v>4</v>
      </c>
      <c r="D2435" s="37">
        <v>5.93</v>
      </c>
    </row>
    <row r="2436" spans="1:4" ht="38.25">
      <c r="A2436" s="269" t="s">
        <v>11991</v>
      </c>
      <c r="B2436" s="269" t="s">
        <v>11992</v>
      </c>
      <c r="C2436" s="270" t="s">
        <v>4</v>
      </c>
      <c r="D2436" s="37">
        <v>9.6</v>
      </c>
    </row>
    <row r="2437" spans="1:4" ht="25.5">
      <c r="A2437" s="269" t="s">
        <v>11993</v>
      </c>
      <c r="B2437" s="269" t="s">
        <v>11994</v>
      </c>
      <c r="C2437" s="270" t="s">
        <v>4</v>
      </c>
      <c r="D2437" s="37">
        <v>6.79</v>
      </c>
    </row>
    <row r="2438" spans="1:4" ht="25.5">
      <c r="A2438" s="269" t="s">
        <v>11995</v>
      </c>
      <c r="B2438" s="269" t="s">
        <v>11996</v>
      </c>
      <c r="C2438" s="270" t="s">
        <v>4</v>
      </c>
      <c r="D2438" s="37">
        <v>7.22</v>
      </c>
    </row>
    <row r="2439" spans="1:4" ht="25.5">
      <c r="A2439" s="269" t="s">
        <v>11997</v>
      </c>
      <c r="B2439" s="269" t="s">
        <v>11998</v>
      </c>
      <c r="C2439" s="270" t="s">
        <v>4</v>
      </c>
      <c r="D2439" s="37">
        <v>12.79</v>
      </c>
    </row>
    <row r="2440" spans="1:4" ht="25.5">
      <c r="A2440" s="269" t="s">
        <v>11999</v>
      </c>
      <c r="B2440" s="269" t="s">
        <v>12000</v>
      </c>
      <c r="C2440" s="270" t="s">
        <v>4</v>
      </c>
      <c r="D2440" s="37">
        <v>23.92</v>
      </c>
    </row>
    <row r="2441" spans="1:4" ht="25.5">
      <c r="A2441" s="269" t="s">
        <v>12001</v>
      </c>
      <c r="B2441" s="269" t="s">
        <v>12002</v>
      </c>
      <c r="C2441" s="270" t="s">
        <v>4</v>
      </c>
      <c r="D2441" s="37">
        <v>85.3</v>
      </c>
    </row>
    <row r="2442" spans="1:4" ht="25.5">
      <c r="A2442" s="269" t="s">
        <v>12003</v>
      </c>
      <c r="B2442" s="269" t="s">
        <v>12004</v>
      </c>
      <c r="C2442" s="270" t="s">
        <v>4</v>
      </c>
      <c r="D2442" s="37">
        <v>111.16</v>
      </c>
    </row>
    <row r="2443" spans="1:4" ht="25.5">
      <c r="A2443" s="269" t="s">
        <v>12005</v>
      </c>
      <c r="B2443" s="269" t="s">
        <v>14507</v>
      </c>
      <c r="C2443" s="270" t="s">
        <v>4</v>
      </c>
      <c r="D2443" s="37">
        <v>13.08</v>
      </c>
    </row>
    <row r="2444" spans="1:4" ht="25.5">
      <c r="A2444" s="269" t="s">
        <v>12006</v>
      </c>
      <c r="B2444" s="269" t="s">
        <v>12007</v>
      </c>
      <c r="C2444" s="270" t="s">
        <v>4</v>
      </c>
      <c r="D2444" s="37">
        <v>16.53</v>
      </c>
    </row>
    <row r="2445" spans="1:4" ht="25.5">
      <c r="A2445" s="269" t="s">
        <v>12008</v>
      </c>
      <c r="B2445" s="269" t="s">
        <v>14508</v>
      </c>
      <c r="C2445" s="270" t="s">
        <v>4</v>
      </c>
      <c r="D2445" s="37">
        <v>21.45</v>
      </c>
    </row>
    <row r="2446" spans="1:4" ht="25.5">
      <c r="A2446" s="269" t="s">
        <v>12009</v>
      </c>
      <c r="B2446" s="269" t="s">
        <v>12010</v>
      </c>
      <c r="C2446" s="270" t="s">
        <v>4</v>
      </c>
      <c r="D2446" s="37">
        <v>4.58</v>
      </c>
    </row>
    <row r="2447" spans="1:4" ht="25.5">
      <c r="A2447" s="269" t="s">
        <v>12011</v>
      </c>
      <c r="B2447" s="269" t="s">
        <v>12012</v>
      </c>
      <c r="C2447" s="270" t="s">
        <v>4</v>
      </c>
      <c r="D2447" s="37">
        <v>8.0500000000000007</v>
      </c>
    </row>
    <row r="2448" spans="1:4" ht="25.5">
      <c r="A2448" s="269" t="s">
        <v>12013</v>
      </c>
      <c r="B2448" s="269" t="s">
        <v>13935</v>
      </c>
      <c r="C2448" s="270" t="s">
        <v>4</v>
      </c>
      <c r="D2448" s="37">
        <v>9.1199999999999992</v>
      </c>
    </row>
    <row r="2449" spans="1:4" ht="38.25">
      <c r="A2449" s="269" t="s">
        <v>14509</v>
      </c>
      <c r="B2449" s="269" t="s">
        <v>14510</v>
      </c>
      <c r="C2449" s="270" t="s">
        <v>4</v>
      </c>
      <c r="D2449" s="37">
        <v>109.32</v>
      </c>
    </row>
    <row r="2450" spans="1:4" ht="25.5">
      <c r="A2450" s="269" t="s">
        <v>12014</v>
      </c>
      <c r="B2450" s="269" t="s">
        <v>12015</v>
      </c>
      <c r="C2450" s="270" t="s">
        <v>4</v>
      </c>
      <c r="D2450" s="37">
        <v>39.65</v>
      </c>
    </row>
    <row r="2451" spans="1:4" ht="25.5">
      <c r="A2451" s="269" t="s">
        <v>12016</v>
      </c>
      <c r="B2451" s="269" t="s">
        <v>12017</v>
      </c>
      <c r="C2451" s="270" t="s">
        <v>4</v>
      </c>
      <c r="D2451" s="37">
        <v>31.31</v>
      </c>
    </row>
    <row r="2452" spans="1:4" ht="25.5">
      <c r="A2452" s="269" t="s">
        <v>12018</v>
      </c>
      <c r="B2452" s="269" t="s">
        <v>12019</v>
      </c>
      <c r="C2452" s="270" t="s">
        <v>4</v>
      </c>
      <c r="D2452" s="37">
        <v>8.68</v>
      </c>
    </row>
    <row r="2453" spans="1:4" ht="51">
      <c r="A2453" s="269" t="s">
        <v>13936</v>
      </c>
      <c r="B2453" s="269" t="s">
        <v>13937</v>
      </c>
      <c r="C2453" s="270" t="s">
        <v>4</v>
      </c>
      <c r="D2453" s="37">
        <v>20.59</v>
      </c>
    </row>
    <row r="2454" spans="1:4" ht="51">
      <c r="A2454" s="269" t="s">
        <v>13938</v>
      </c>
      <c r="B2454" s="269" t="s">
        <v>13939</v>
      </c>
      <c r="C2454" s="270" t="s">
        <v>4</v>
      </c>
      <c r="D2454" s="37">
        <v>28.6</v>
      </c>
    </row>
    <row r="2455" spans="1:4" ht="25.5">
      <c r="A2455" s="269" t="s">
        <v>12020</v>
      </c>
      <c r="B2455" s="269" t="s">
        <v>14511</v>
      </c>
      <c r="C2455" s="270" t="s">
        <v>4</v>
      </c>
      <c r="D2455" s="37">
        <v>44.5</v>
      </c>
    </row>
    <row r="2456" spans="1:4" ht="25.5">
      <c r="A2456" s="269" t="s">
        <v>12021</v>
      </c>
      <c r="B2456" s="269" t="s">
        <v>12022</v>
      </c>
      <c r="C2456" s="270" t="s">
        <v>4</v>
      </c>
      <c r="D2456" s="37">
        <v>5.83</v>
      </c>
    </row>
    <row r="2457" spans="1:4" ht="25.5">
      <c r="A2457" s="269" t="s">
        <v>12023</v>
      </c>
      <c r="B2457" s="269" t="s">
        <v>12024</v>
      </c>
      <c r="C2457" s="270" t="s">
        <v>4</v>
      </c>
      <c r="D2457" s="37">
        <v>21.37</v>
      </c>
    </row>
    <row r="2458" spans="1:4" ht="25.5">
      <c r="A2458" s="269" t="s">
        <v>12025</v>
      </c>
      <c r="B2458" s="269" t="s">
        <v>12026</v>
      </c>
      <c r="C2458" s="270" t="s">
        <v>4</v>
      </c>
      <c r="D2458" s="37">
        <v>10.68</v>
      </c>
    </row>
    <row r="2459" spans="1:4" ht="25.5">
      <c r="A2459" s="269" t="s">
        <v>12027</v>
      </c>
      <c r="B2459" s="269" t="s">
        <v>12028</v>
      </c>
      <c r="C2459" s="270" t="s">
        <v>4</v>
      </c>
      <c r="D2459" s="37">
        <v>8.8000000000000007</v>
      </c>
    </row>
    <row r="2460" spans="1:4" ht="25.5">
      <c r="A2460" s="269" t="s">
        <v>12029</v>
      </c>
      <c r="B2460" s="269" t="s">
        <v>12030</v>
      </c>
      <c r="C2460" s="270" t="s">
        <v>4</v>
      </c>
      <c r="D2460" s="37">
        <v>7.1</v>
      </c>
    </row>
    <row r="2461" spans="1:4" ht="25.5">
      <c r="A2461" s="269" t="s">
        <v>12031</v>
      </c>
      <c r="B2461" s="269" t="s">
        <v>12032</v>
      </c>
      <c r="C2461" s="270" t="s">
        <v>4</v>
      </c>
      <c r="D2461" s="37">
        <v>7.71</v>
      </c>
    </row>
    <row r="2462" spans="1:4" ht="38.25">
      <c r="A2462" s="269" t="s">
        <v>12033</v>
      </c>
      <c r="B2462" s="269" t="s">
        <v>14512</v>
      </c>
      <c r="C2462" s="270" t="s">
        <v>4</v>
      </c>
      <c r="D2462" s="37">
        <v>10.19</v>
      </c>
    </row>
    <row r="2463" spans="1:4" ht="25.5">
      <c r="A2463" s="269" t="s">
        <v>12034</v>
      </c>
      <c r="B2463" s="269" t="s">
        <v>12035</v>
      </c>
      <c r="C2463" s="270" t="s">
        <v>4</v>
      </c>
      <c r="D2463" s="37">
        <v>11.38</v>
      </c>
    </row>
    <row r="2464" spans="1:4" ht="25.5">
      <c r="A2464" s="269" t="s">
        <v>12036</v>
      </c>
      <c r="B2464" s="269" t="s">
        <v>12037</v>
      </c>
      <c r="C2464" s="270" t="s">
        <v>4</v>
      </c>
      <c r="D2464" s="37">
        <v>12.42</v>
      </c>
    </row>
    <row r="2465" spans="1:4" ht="25.5">
      <c r="A2465" s="269" t="s">
        <v>12038</v>
      </c>
      <c r="B2465" s="269" t="s">
        <v>14513</v>
      </c>
      <c r="C2465" s="270" t="s">
        <v>4</v>
      </c>
      <c r="D2465" s="37">
        <v>63.37</v>
      </c>
    </row>
    <row r="2466" spans="1:4" ht="25.5">
      <c r="A2466" s="269" t="s">
        <v>12039</v>
      </c>
      <c r="B2466" s="269" t="s">
        <v>13940</v>
      </c>
      <c r="C2466" s="270" t="s">
        <v>4</v>
      </c>
      <c r="D2466" s="37">
        <v>65.209999999999994</v>
      </c>
    </row>
    <row r="2467" spans="1:4" ht="25.5">
      <c r="A2467" s="269" t="s">
        <v>12040</v>
      </c>
      <c r="B2467" s="269" t="s">
        <v>12041</v>
      </c>
      <c r="C2467" s="270" t="s">
        <v>4</v>
      </c>
      <c r="D2467" s="37">
        <v>48.81</v>
      </c>
    </row>
    <row r="2468" spans="1:4" ht="51">
      <c r="A2468" s="269" t="s">
        <v>14514</v>
      </c>
      <c r="B2468" s="269" t="s">
        <v>14515</v>
      </c>
      <c r="C2468" s="270" t="s">
        <v>4</v>
      </c>
      <c r="D2468" s="37">
        <v>250.68</v>
      </c>
    </row>
    <row r="2469" spans="1:4" ht="51">
      <c r="A2469" s="269" t="s">
        <v>14516</v>
      </c>
      <c r="B2469" s="269" t="s">
        <v>14517</v>
      </c>
      <c r="C2469" s="270" t="s">
        <v>4</v>
      </c>
      <c r="D2469" s="37">
        <v>316.5</v>
      </c>
    </row>
    <row r="2470" spans="1:4" ht="51">
      <c r="A2470" s="269" t="s">
        <v>12042</v>
      </c>
      <c r="B2470" s="269" t="s">
        <v>14518</v>
      </c>
      <c r="C2470" s="270" t="s">
        <v>4</v>
      </c>
      <c r="D2470" s="37">
        <v>174.28</v>
      </c>
    </row>
    <row r="2471" spans="1:4" ht="51">
      <c r="A2471" s="269" t="s">
        <v>14519</v>
      </c>
      <c r="B2471" s="269" t="s">
        <v>14520</v>
      </c>
      <c r="C2471" s="270" t="s">
        <v>4</v>
      </c>
      <c r="D2471" s="37">
        <v>362.83</v>
      </c>
    </row>
    <row r="2472" spans="1:4" ht="51">
      <c r="A2472" s="269" t="s">
        <v>14521</v>
      </c>
      <c r="B2472" s="269" t="s">
        <v>14522</v>
      </c>
      <c r="C2472" s="270" t="s">
        <v>4</v>
      </c>
      <c r="D2472" s="37">
        <v>349.17</v>
      </c>
    </row>
    <row r="2473" spans="1:4" ht="51">
      <c r="A2473" s="269" t="s">
        <v>14523</v>
      </c>
      <c r="B2473" s="269" t="s">
        <v>14524</v>
      </c>
      <c r="C2473" s="270" t="s">
        <v>4</v>
      </c>
      <c r="D2473" s="37">
        <v>375.69</v>
      </c>
    </row>
    <row r="2474" spans="1:4" ht="51">
      <c r="A2474" s="269" t="s">
        <v>14525</v>
      </c>
      <c r="B2474" s="269" t="s">
        <v>14526</v>
      </c>
      <c r="C2474" s="270" t="s">
        <v>4</v>
      </c>
      <c r="D2474" s="37">
        <v>352.26</v>
      </c>
    </row>
    <row r="2475" spans="1:4" ht="38.25">
      <c r="A2475" s="269" t="s">
        <v>14527</v>
      </c>
      <c r="B2475" s="269" t="s">
        <v>14528</v>
      </c>
      <c r="C2475" s="270" t="s">
        <v>4</v>
      </c>
      <c r="D2475" s="37">
        <v>372.32</v>
      </c>
    </row>
    <row r="2476" spans="1:4" ht="25.5">
      <c r="A2476" s="269" t="s">
        <v>12043</v>
      </c>
      <c r="B2476" s="269" t="s">
        <v>12044</v>
      </c>
      <c r="C2476" s="270" t="s">
        <v>4</v>
      </c>
      <c r="D2476" s="37">
        <v>155.21</v>
      </c>
    </row>
    <row r="2477" spans="1:4" ht="25.5">
      <c r="A2477" s="269" t="s">
        <v>12045</v>
      </c>
      <c r="B2477" s="269" t="s">
        <v>12046</v>
      </c>
      <c r="C2477" s="270" t="s">
        <v>4</v>
      </c>
      <c r="D2477" s="37">
        <v>424.71</v>
      </c>
    </row>
    <row r="2478" spans="1:4" ht="25.5">
      <c r="A2478" s="269" t="s">
        <v>12047</v>
      </c>
      <c r="B2478" s="269" t="s">
        <v>12048</v>
      </c>
      <c r="C2478" s="270" t="s">
        <v>4</v>
      </c>
      <c r="D2478" s="37">
        <v>183.25</v>
      </c>
    </row>
    <row r="2479" spans="1:4" ht="25.5">
      <c r="A2479" s="269" t="s">
        <v>12049</v>
      </c>
      <c r="B2479" s="269" t="s">
        <v>12050</v>
      </c>
      <c r="C2479" s="270" t="s">
        <v>4</v>
      </c>
      <c r="D2479" s="37">
        <v>67.36</v>
      </c>
    </row>
    <row r="2480" spans="1:4" ht="25.5">
      <c r="A2480" s="269" t="s">
        <v>12051</v>
      </c>
      <c r="B2480" s="269" t="s">
        <v>12052</v>
      </c>
      <c r="C2480" s="270" t="s">
        <v>4</v>
      </c>
      <c r="D2480" s="37">
        <v>88.65</v>
      </c>
    </row>
    <row r="2481" spans="1:4" ht="25.5">
      <c r="A2481" s="269" t="s">
        <v>12053</v>
      </c>
      <c r="B2481" s="269" t="s">
        <v>12054</v>
      </c>
      <c r="C2481" s="270" t="s">
        <v>4</v>
      </c>
      <c r="D2481" s="37">
        <v>110.67</v>
      </c>
    </row>
    <row r="2482" spans="1:4" ht="25.5">
      <c r="A2482" s="269" t="s">
        <v>12055</v>
      </c>
      <c r="B2482" s="269" t="s">
        <v>12056</v>
      </c>
      <c r="C2482" s="270" t="s">
        <v>4</v>
      </c>
      <c r="D2482" s="37">
        <v>83.23</v>
      </c>
    </row>
    <row r="2483" spans="1:4" ht="25.5">
      <c r="A2483" s="269" t="s">
        <v>12057</v>
      </c>
      <c r="B2483" s="269" t="s">
        <v>12058</v>
      </c>
      <c r="C2483" s="270" t="s">
        <v>4</v>
      </c>
      <c r="D2483" s="37">
        <v>79.680000000000007</v>
      </c>
    </row>
    <row r="2484" spans="1:4" ht="25.5">
      <c r="A2484" s="269" t="s">
        <v>12059</v>
      </c>
      <c r="B2484" s="269" t="s">
        <v>12060</v>
      </c>
      <c r="C2484" s="270" t="s">
        <v>4</v>
      </c>
      <c r="D2484" s="37">
        <v>299.87</v>
      </c>
    </row>
    <row r="2485" spans="1:4" ht="38.25">
      <c r="A2485" s="269" t="s">
        <v>12061</v>
      </c>
      <c r="B2485" s="269" t="s">
        <v>14529</v>
      </c>
      <c r="C2485" s="270" t="s">
        <v>4</v>
      </c>
      <c r="D2485" s="37">
        <v>269.68</v>
      </c>
    </row>
    <row r="2486" spans="1:4" ht="38.25">
      <c r="A2486" s="269" t="s">
        <v>12062</v>
      </c>
      <c r="B2486" s="269" t="s">
        <v>14530</v>
      </c>
      <c r="C2486" s="270" t="s">
        <v>4</v>
      </c>
      <c r="D2486" s="37">
        <v>318.42</v>
      </c>
    </row>
    <row r="2487" spans="1:4" ht="38.25">
      <c r="A2487" s="269" t="s">
        <v>12063</v>
      </c>
      <c r="B2487" s="269" t="s">
        <v>14531</v>
      </c>
      <c r="C2487" s="270" t="s">
        <v>4</v>
      </c>
      <c r="D2487" s="37">
        <v>377.28</v>
      </c>
    </row>
    <row r="2488" spans="1:4" ht="38.25">
      <c r="A2488" s="269" t="s">
        <v>12064</v>
      </c>
      <c r="B2488" s="269" t="s">
        <v>14532</v>
      </c>
      <c r="C2488" s="270" t="s">
        <v>4</v>
      </c>
      <c r="D2488" s="37">
        <v>162.41999999999999</v>
      </c>
    </row>
    <row r="2489" spans="1:4" ht="38.25">
      <c r="A2489" s="269" t="s">
        <v>12065</v>
      </c>
      <c r="B2489" s="269" t="s">
        <v>14533</v>
      </c>
      <c r="C2489" s="270" t="s">
        <v>4</v>
      </c>
      <c r="D2489" s="37">
        <v>662.65</v>
      </c>
    </row>
    <row r="2490" spans="1:4" ht="38.25">
      <c r="A2490" s="269" t="s">
        <v>14534</v>
      </c>
      <c r="B2490" s="269" t="s">
        <v>14535</v>
      </c>
      <c r="C2490" s="270" t="s">
        <v>4</v>
      </c>
      <c r="D2490" s="37">
        <v>193.79</v>
      </c>
    </row>
    <row r="2491" spans="1:4" ht="51">
      <c r="A2491" s="269" t="s">
        <v>14536</v>
      </c>
      <c r="B2491" s="269" t="s">
        <v>14537</v>
      </c>
      <c r="C2491" s="270" t="s">
        <v>4</v>
      </c>
      <c r="D2491" s="37">
        <v>1012.4</v>
      </c>
    </row>
    <row r="2492" spans="1:4" ht="38.25">
      <c r="A2492" s="269" t="s">
        <v>14538</v>
      </c>
      <c r="B2492" s="269" t="s">
        <v>14539</v>
      </c>
      <c r="C2492" s="270" t="s">
        <v>4</v>
      </c>
      <c r="D2492" s="37">
        <v>826.32</v>
      </c>
    </row>
    <row r="2493" spans="1:4" ht="38.25">
      <c r="A2493" s="269" t="s">
        <v>14540</v>
      </c>
      <c r="B2493" s="269" t="s">
        <v>14541</v>
      </c>
      <c r="C2493" s="270" t="s">
        <v>4</v>
      </c>
      <c r="D2493" s="37">
        <v>710.48</v>
      </c>
    </row>
    <row r="2494" spans="1:4">
      <c r="A2494" s="269" t="s">
        <v>12066</v>
      </c>
      <c r="B2494" s="269" t="s">
        <v>14542</v>
      </c>
      <c r="C2494" s="270" t="s">
        <v>4</v>
      </c>
      <c r="D2494" s="37">
        <v>39.49</v>
      </c>
    </row>
    <row r="2495" spans="1:4" ht="25.5">
      <c r="A2495" s="269" t="s">
        <v>12067</v>
      </c>
      <c r="B2495" s="269" t="s">
        <v>12068</v>
      </c>
      <c r="C2495" s="270" t="s">
        <v>4</v>
      </c>
      <c r="D2495" s="37">
        <v>56.74</v>
      </c>
    </row>
    <row r="2496" spans="1:4" ht="25.5">
      <c r="A2496" s="269" t="s">
        <v>12069</v>
      </c>
      <c r="B2496" s="269" t="s">
        <v>12070</v>
      </c>
      <c r="C2496" s="270" t="s">
        <v>4</v>
      </c>
      <c r="D2496" s="37">
        <v>654.54</v>
      </c>
    </row>
    <row r="2497" spans="1:4" ht="25.5">
      <c r="A2497" s="269" t="s">
        <v>12071</v>
      </c>
      <c r="B2497" s="269" t="s">
        <v>12072</v>
      </c>
      <c r="C2497" s="270" t="s">
        <v>4</v>
      </c>
      <c r="D2497" s="37">
        <v>35.380000000000003</v>
      </c>
    </row>
    <row r="2498" spans="1:4" ht="25.5">
      <c r="A2498" s="269" t="s">
        <v>12073</v>
      </c>
      <c r="B2498" s="269" t="s">
        <v>12074</v>
      </c>
      <c r="C2498" s="270" t="s">
        <v>4</v>
      </c>
      <c r="D2498" s="37">
        <v>80.61</v>
      </c>
    </row>
    <row r="2499" spans="1:4" ht="51">
      <c r="A2499" s="269" t="s">
        <v>12075</v>
      </c>
      <c r="B2499" s="269" t="s">
        <v>14543</v>
      </c>
      <c r="C2499" s="270" t="s">
        <v>4</v>
      </c>
      <c r="D2499" s="37">
        <v>146.11000000000001</v>
      </c>
    </row>
    <row r="2500" spans="1:4" ht="25.5">
      <c r="A2500" s="269" t="s">
        <v>12076</v>
      </c>
      <c r="B2500" s="269" t="s">
        <v>14544</v>
      </c>
      <c r="C2500" s="270" t="s">
        <v>4</v>
      </c>
      <c r="D2500" s="37">
        <v>824.31</v>
      </c>
    </row>
    <row r="2501" spans="1:4">
      <c r="A2501" s="269" t="s">
        <v>12077</v>
      </c>
      <c r="B2501" s="269" t="s">
        <v>12078</v>
      </c>
      <c r="C2501" s="270" t="s">
        <v>4</v>
      </c>
      <c r="D2501" s="37">
        <v>385.61</v>
      </c>
    </row>
    <row r="2502" spans="1:4">
      <c r="A2502" s="269" t="s">
        <v>12079</v>
      </c>
      <c r="B2502" s="269" t="s">
        <v>12080</v>
      </c>
      <c r="C2502" s="270" t="s">
        <v>4</v>
      </c>
      <c r="D2502" s="37">
        <v>312.64</v>
      </c>
    </row>
    <row r="2503" spans="1:4" ht="25.5">
      <c r="A2503" s="269" t="s">
        <v>12081</v>
      </c>
      <c r="B2503" s="269" t="s">
        <v>12082</v>
      </c>
      <c r="C2503" s="270" t="s">
        <v>4</v>
      </c>
      <c r="D2503" s="37">
        <v>363.17</v>
      </c>
    </row>
    <row r="2504" spans="1:4" ht="25.5">
      <c r="A2504" s="269" t="s">
        <v>12083</v>
      </c>
      <c r="B2504" s="269" t="s">
        <v>12084</v>
      </c>
      <c r="C2504" s="270" t="s">
        <v>4</v>
      </c>
      <c r="D2504" s="37">
        <v>45.25</v>
      </c>
    </row>
    <row r="2505" spans="1:4" ht="25.5">
      <c r="A2505" s="269" t="s">
        <v>12085</v>
      </c>
      <c r="B2505" s="269" t="s">
        <v>12086</v>
      </c>
      <c r="C2505" s="270" t="s">
        <v>4</v>
      </c>
      <c r="D2505" s="37">
        <v>61.45</v>
      </c>
    </row>
    <row r="2506" spans="1:4" ht="25.5">
      <c r="A2506" s="269" t="s">
        <v>12087</v>
      </c>
      <c r="B2506" s="269" t="s">
        <v>12088</v>
      </c>
      <c r="C2506" s="270" t="s">
        <v>4</v>
      </c>
      <c r="D2506" s="37">
        <v>87.93</v>
      </c>
    </row>
    <row r="2507" spans="1:4" ht="25.5">
      <c r="A2507" s="269" t="s">
        <v>12089</v>
      </c>
      <c r="B2507" s="269" t="s">
        <v>14545</v>
      </c>
      <c r="C2507" s="270" t="s">
        <v>4</v>
      </c>
      <c r="D2507" s="37">
        <v>113.76</v>
      </c>
    </row>
    <row r="2508" spans="1:4" ht="25.5">
      <c r="A2508" s="269" t="s">
        <v>12090</v>
      </c>
      <c r="B2508" s="269" t="s">
        <v>12091</v>
      </c>
      <c r="C2508" s="270" t="s">
        <v>4</v>
      </c>
      <c r="D2508" s="37">
        <v>196.62</v>
      </c>
    </row>
    <row r="2509" spans="1:4" ht="25.5">
      <c r="A2509" s="269" t="s">
        <v>12092</v>
      </c>
      <c r="B2509" s="269" t="s">
        <v>12093</v>
      </c>
      <c r="C2509" s="270" t="s">
        <v>4</v>
      </c>
      <c r="D2509" s="37">
        <v>241.79</v>
      </c>
    </row>
    <row r="2510" spans="1:4" ht="25.5">
      <c r="A2510" s="269" t="s">
        <v>12094</v>
      </c>
      <c r="B2510" s="269" t="s">
        <v>12095</v>
      </c>
      <c r="C2510" s="270" t="s">
        <v>4</v>
      </c>
      <c r="D2510" s="37">
        <v>4.6900000000000004</v>
      </c>
    </row>
    <row r="2511" spans="1:4" ht="25.5">
      <c r="A2511" s="269" t="s">
        <v>12096</v>
      </c>
      <c r="B2511" s="269" t="s">
        <v>12097</v>
      </c>
      <c r="C2511" s="270" t="s">
        <v>4</v>
      </c>
      <c r="D2511" s="37">
        <v>107.8</v>
      </c>
    </row>
    <row r="2512" spans="1:4" ht="25.5">
      <c r="A2512" s="269" t="s">
        <v>12098</v>
      </c>
      <c r="B2512" s="269" t="s">
        <v>12099</v>
      </c>
      <c r="C2512" s="270" t="s">
        <v>4</v>
      </c>
      <c r="D2512" s="37">
        <v>139.22999999999999</v>
      </c>
    </row>
    <row r="2513" spans="1:4" ht="25.5">
      <c r="A2513" s="269" t="s">
        <v>12100</v>
      </c>
      <c r="B2513" s="269" t="s">
        <v>12101</v>
      </c>
      <c r="C2513" s="270" t="s">
        <v>4</v>
      </c>
      <c r="D2513" s="37">
        <v>31.71</v>
      </c>
    </row>
    <row r="2514" spans="1:4" ht="25.5">
      <c r="A2514" s="269" t="s">
        <v>12102</v>
      </c>
      <c r="B2514" s="269" t="s">
        <v>12103</v>
      </c>
      <c r="C2514" s="270" t="s">
        <v>4</v>
      </c>
      <c r="D2514" s="37">
        <v>275.73</v>
      </c>
    </row>
    <row r="2515" spans="1:4" ht="25.5">
      <c r="A2515" s="269" t="s">
        <v>12104</v>
      </c>
      <c r="B2515" s="269" t="s">
        <v>13941</v>
      </c>
      <c r="C2515" s="270" t="s">
        <v>4</v>
      </c>
      <c r="D2515" s="37">
        <v>305.47000000000003</v>
      </c>
    </row>
    <row r="2516" spans="1:4" ht="25.5">
      <c r="A2516" s="269" t="s">
        <v>12105</v>
      </c>
      <c r="B2516" s="269" t="s">
        <v>12106</v>
      </c>
      <c r="C2516" s="270" t="s">
        <v>4</v>
      </c>
      <c r="D2516" s="37">
        <v>91.21</v>
      </c>
    </row>
    <row r="2517" spans="1:4" ht="25.5">
      <c r="A2517" s="269" t="s">
        <v>12107</v>
      </c>
      <c r="B2517" s="269" t="s">
        <v>12108</v>
      </c>
      <c r="C2517" s="270" t="s">
        <v>4</v>
      </c>
      <c r="D2517" s="37">
        <v>74.92</v>
      </c>
    </row>
    <row r="2518" spans="1:4" ht="38.25">
      <c r="A2518" s="269" t="s">
        <v>12109</v>
      </c>
      <c r="B2518" s="269" t="s">
        <v>14546</v>
      </c>
      <c r="C2518" s="270" t="s">
        <v>4</v>
      </c>
      <c r="D2518" s="37">
        <v>298.75</v>
      </c>
    </row>
    <row r="2519" spans="1:4" ht="25.5">
      <c r="A2519" s="269" t="s">
        <v>12110</v>
      </c>
      <c r="B2519" s="269" t="s">
        <v>12111</v>
      </c>
      <c r="C2519" s="270" t="s">
        <v>4</v>
      </c>
      <c r="D2519" s="37">
        <v>158.25</v>
      </c>
    </row>
    <row r="2520" spans="1:4" ht="25.5">
      <c r="A2520" s="269" t="s">
        <v>12112</v>
      </c>
      <c r="B2520" s="269" t="s">
        <v>14547</v>
      </c>
      <c r="C2520" s="270" t="s">
        <v>4</v>
      </c>
      <c r="D2520" s="37">
        <v>144.34</v>
      </c>
    </row>
    <row r="2521" spans="1:4" ht="25.5">
      <c r="A2521" s="269" t="s">
        <v>12113</v>
      </c>
      <c r="B2521" s="269" t="s">
        <v>12114</v>
      </c>
      <c r="C2521" s="270" t="s">
        <v>4</v>
      </c>
      <c r="D2521" s="37">
        <v>121</v>
      </c>
    </row>
    <row r="2522" spans="1:4" ht="25.5">
      <c r="A2522" s="269" t="s">
        <v>12115</v>
      </c>
      <c r="B2522" s="269" t="s">
        <v>13942</v>
      </c>
      <c r="C2522" s="270" t="s">
        <v>4</v>
      </c>
      <c r="D2522" s="37">
        <v>352.21</v>
      </c>
    </row>
    <row r="2523" spans="1:4">
      <c r="A2523" s="269" t="s">
        <v>12116</v>
      </c>
      <c r="B2523" s="269" t="s">
        <v>12117</v>
      </c>
      <c r="C2523" s="270" t="s">
        <v>4</v>
      </c>
      <c r="D2523" s="37">
        <v>4.7300000000000004</v>
      </c>
    </row>
    <row r="2524" spans="1:4">
      <c r="A2524" s="269" t="s">
        <v>12118</v>
      </c>
      <c r="B2524" s="269" t="s">
        <v>12119</v>
      </c>
      <c r="C2524" s="270" t="s">
        <v>4</v>
      </c>
      <c r="D2524" s="37">
        <v>2.71</v>
      </c>
    </row>
    <row r="2525" spans="1:4" ht="51">
      <c r="A2525" s="269" t="s">
        <v>12120</v>
      </c>
      <c r="B2525" s="269" t="s">
        <v>14548</v>
      </c>
      <c r="C2525" s="270" t="s">
        <v>4</v>
      </c>
      <c r="D2525" s="37">
        <v>298.10000000000002</v>
      </c>
    </row>
    <row r="2526" spans="1:4" ht="38.25">
      <c r="A2526" s="269" t="s">
        <v>12121</v>
      </c>
      <c r="B2526" s="269" t="s">
        <v>14549</v>
      </c>
      <c r="C2526" s="270" t="s">
        <v>4</v>
      </c>
      <c r="D2526" s="37">
        <v>159.56</v>
      </c>
    </row>
    <row r="2527" spans="1:4" ht="25.5">
      <c r="A2527" s="269" t="s">
        <v>12122</v>
      </c>
      <c r="B2527" s="269" t="s">
        <v>12123</v>
      </c>
      <c r="C2527" s="270" t="s">
        <v>4</v>
      </c>
      <c r="D2527" s="37">
        <v>64.5</v>
      </c>
    </row>
    <row r="2528" spans="1:4" ht="25.5">
      <c r="A2528" s="269" t="s">
        <v>12124</v>
      </c>
      <c r="B2528" s="269" t="s">
        <v>12125</v>
      </c>
      <c r="C2528" s="270" t="s">
        <v>4</v>
      </c>
      <c r="D2528" s="37">
        <v>125.44</v>
      </c>
    </row>
    <row r="2529" spans="1:4" ht="25.5">
      <c r="A2529" s="269" t="s">
        <v>12126</v>
      </c>
      <c r="B2529" s="269" t="s">
        <v>12127</v>
      </c>
      <c r="C2529" s="270" t="s">
        <v>4</v>
      </c>
      <c r="D2529" s="37">
        <v>131.78</v>
      </c>
    </row>
    <row r="2530" spans="1:4" ht="25.5">
      <c r="A2530" s="269" t="s">
        <v>12128</v>
      </c>
      <c r="B2530" s="269" t="s">
        <v>12129</v>
      </c>
      <c r="C2530" s="270" t="s">
        <v>4</v>
      </c>
      <c r="D2530" s="37">
        <v>137.19999999999999</v>
      </c>
    </row>
    <row r="2531" spans="1:4" ht="25.5">
      <c r="A2531" s="269" t="s">
        <v>12130</v>
      </c>
      <c r="B2531" s="269" t="s">
        <v>12131</v>
      </c>
      <c r="C2531" s="270" t="s">
        <v>4</v>
      </c>
      <c r="D2531" s="37">
        <v>183.22</v>
      </c>
    </row>
    <row r="2532" spans="1:4" ht="25.5">
      <c r="A2532" s="269" t="s">
        <v>12132</v>
      </c>
      <c r="B2532" s="269" t="s">
        <v>13943</v>
      </c>
      <c r="C2532" s="270" t="s">
        <v>4</v>
      </c>
      <c r="D2532" s="37">
        <v>366.2</v>
      </c>
    </row>
    <row r="2533" spans="1:4" ht="25.5">
      <c r="A2533" s="269" t="s">
        <v>12133</v>
      </c>
      <c r="B2533" s="269" t="s">
        <v>14550</v>
      </c>
      <c r="C2533" s="270" t="s">
        <v>4</v>
      </c>
      <c r="D2533" s="37">
        <v>369.92</v>
      </c>
    </row>
    <row r="2534" spans="1:4" ht="25.5">
      <c r="A2534" s="269" t="s">
        <v>12134</v>
      </c>
      <c r="B2534" s="269" t="s">
        <v>12135</v>
      </c>
      <c r="C2534" s="270" t="s">
        <v>4</v>
      </c>
      <c r="D2534" s="37">
        <v>61.51</v>
      </c>
    </row>
    <row r="2535" spans="1:4" ht="25.5">
      <c r="A2535" s="269" t="s">
        <v>12136</v>
      </c>
      <c r="B2535" s="269" t="s">
        <v>12137</v>
      </c>
      <c r="C2535" s="270" t="s">
        <v>4</v>
      </c>
      <c r="D2535" s="37">
        <v>73.58</v>
      </c>
    </row>
    <row r="2536" spans="1:4" ht="25.5">
      <c r="A2536" s="269" t="s">
        <v>12138</v>
      </c>
      <c r="B2536" s="269" t="s">
        <v>12139</v>
      </c>
      <c r="C2536" s="270" t="s">
        <v>4</v>
      </c>
      <c r="D2536" s="37">
        <v>110.94</v>
      </c>
    </row>
    <row r="2537" spans="1:4" ht="25.5">
      <c r="A2537" s="269" t="s">
        <v>12140</v>
      </c>
      <c r="B2537" s="269" t="s">
        <v>12141</v>
      </c>
      <c r="C2537" s="270" t="s">
        <v>4</v>
      </c>
      <c r="D2537" s="37">
        <v>206.1</v>
      </c>
    </row>
    <row r="2538" spans="1:4" ht="25.5">
      <c r="A2538" s="269" t="s">
        <v>12142</v>
      </c>
      <c r="B2538" s="269" t="s">
        <v>12143</v>
      </c>
      <c r="C2538" s="270" t="s">
        <v>4</v>
      </c>
      <c r="D2538" s="37">
        <v>544.98</v>
      </c>
    </row>
    <row r="2539" spans="1:4" ht="25.5">
      <c r="A2539" s="269" t="s">
        <v>12144</v>
      </c>
      <c r="B2539" s="269" t="s">
        <v>12145</v>
      </c>
      <c r="C2539" s="270" t="s">
        <v>4</v>
      </c>
      <c r="D2539" s="37">
        <v>196.76</v>
      </c>
    </row>
    <row r="2540" spans="1:4" ht="25.5">
      <c r="A2540" s="269" t="s">
        <v>12146</v>
      </c>
      <c r="B2540" s="269" t="s">
        <v>12147</v>
      </c>
      <c r="C2540" s="270" t="s">
        <v>4</v>
      </c>
      <c r="D2540" s="37">
        <v>614.98</v>
      </c>
    </row>
    <row r="2541" spans="1:4" ht="25.5">
      <c r="A2541" s="269" t="s">
        <v>12148</v>
      </c>
      <c r="B2541" s="269" t="s">
        <v>12149</v>
      </c>
      <c r="C2541" s="270" t="s">
        <v>4</v>
      </c>
      <c r="D2541" s="37">
        <v>16106.12</v>
      </c>
    </row>
    <row r="2542" spans="1:4" ht="38.25">
      <c r="A2542" s="269" t="s">
        <v>12150</v>
      </c>
      <c r="B2542" s="269" t="s">
        <v>12151</v>
      </c>
      <c r="C2542" s="270" t="s">
        <v>4</v>
      </c>
      <c r="D2542" s="37">
        <v>190.49</v>
      </c>
    </row>
    <row r="2543" spans="1:4" ht="25.5">
      <c r="A2543" s="269" t="s">
        <v>12152</v>
      </c>
      <c r="B2543" s="269" t="s">
        <v>12153</v>
      </c>
      <c r="C2543" s="270" t="s">
        <v>4</v>
      </c>
      <c r="D2543" s="37">
        <v>84.67</v>
      </c>
    </row>
    <row r="2544" spans="1:4" ht="25.5">
      <c r="A2544" s="269" t="s">
        <v>12154</v>
      </c>
      <c r="B2544" s="269" t="s">
        <v>12155</v>
      </c>
      <c r="C2544" s="270" t="s">
        <v>4</v>
      </c>
      <c r="D2544" s="37">
        <v>599.12</v>
      </c>
    </row>
    <row r="2545" spans="1:4" ht="38.25">
      <c r="A2545" s="269" t="s">
        <v>12156</v>
      </c>
      <c r="B2545" s="269" t="s">
        <v>12157</v>
      </c>
      <c r="C2545" s="270" t="s">
        <v>4</v>
      </c>
      <c r="D2545" s="37">
        <v>131.41999999999999</v>
      </c>
    </row>
    <row r="2546" spans="1:4" ht="38.25">
      <c r="A2546" s="269" t="s">
        <v>12158</v>
      </c>
      <c r="B2546" s="269" t="s">
        <v>12159</v>
      </c>
      <c r="C2546" s="270" t="s">
        <v>4</v>
      </c>
      <c r="D2546" s="37">
        <v>1105.7</v>
      </c>
    </row>
    <row r="2547" spans="1:4" ht="38.25">
      <c r="A2547" s="269" t="s">
        <v>12160</v>
      </c>
      <c r="B2547" s="269" t="s">
        <v>12161</v>
      </c>
      <c r="C2547" s="270" t="s">
        <v>4</v>
      </c>
      <c r="D2547" s="37">
        <v>1397.03</v>
      </c>
    </row>
    <row r="2548" spans="1:4" ht="38.25">
      <c r="A2548" s="269" t="s">
        <v>12162</v>
      </c>
      <c r="B2548" s="269" t="s">
        <v>12163</v>
      </c>
      <c r="C2548" s="270" t="s">
        <v>4</v>
      </c>
      <c r="D2548" s="37">
        <v>3417.03</v>
      </c>
    </row>
    <row r="2549" spans="1:4">
      <c r="A2549" s="269" t="s">
        <v>12164</v>
      </c>
      <c r="B2549" s="269" t="s">
        <v>12165</v>
      </c>
      <c r="C2549" s="270" t="s">
        <v>4</v>
      </c>
      <c r="D2549" s="37">
        <v>69</v>
      </c>
    </row>
    <row r="2550" spans="1:4">
      <c r="A2550" s="269" t="s">
        <v>12166</v>
      </c>
      <c r="B2550" s="269" t="s">
        <v>6720</v>
      </c>
      <c r="C2550" s="270" t="s">
        <v>4</v>
      </c>
      <c r="D2550" s="37">
        <v>1737.55</v>
      </c>
    </row>
    <row r="2551" spans="1:4">
      <c r="A2551" s="269" t="s">
        <v>12167</v>
      </c>
      <c r="B2551" s="269" t="s">
        <v>12168</v>
      </c>
      <c r="C2551" s="270" t="s">
        <v>4</v>
      </c>
      <c r="D2551" s="37">
        <v>13.64</v>
      </c>
    </row>
    <row r="2552" spans="1:4">
      <c r="A2552" s="269" t="s">
        <v>12169</v>
      </c>
      <c r="B2552" s="269" t="s">
        <v>12170</v>
      </c>
      <c r="C2552" s="270" t="s">
        <v>4</v>
      </c>
      <c r="D2552" s="37">
        <v>997.38</v>
      </c>
    </row>
    <row r="2553" spans="1:4">
      <c r="A2553" s="269" t="s">
        <v>12171</v>
      </c>
      <c r="B2553" s="269" t="s">
        <v>6714</v>
      </c>
      <c r="C2553" s="270" t="s">
        <v>4</v>
      </c>
      <c r="D2553" s="37">
        <v>570.66999999999996</v>
      </c>
    </row>
    <row r="2554" spans="1:4">
      <c r="A2554" s="269" t="s">
        <v>12172</v>
      </c>
      <c r="B2554" s="269" t="s">
        <v>6947</v>
      </c>
      <c r="C2554" s="270" t="s">
        <v>4</v>
      </c>
      <c r="D2554" s="37">
        <v>60.91</v>
      </c>
    </row>
    <row r="2555" spans="1:4">
      <c r="A2555" s="269" t="s">
        <v>12173</v>
      </c>
      <c r="B2555" s="269" t="s">
        <v>13855</v>
      </c>
      <c r="C2555" s="270" t="s">
        <v>4</v>
      </c>
      <c r="D2555" s="37">
        <v>85.47</v>
      </c>
    </row>
    <row r="2556" spans="1:4">
      <c r="A2556" s="269" t="s">
        <v>12174</v>
      </c>
      <c r="B2556" s="269" t="s">
        <v>6950</v>
      </c>
      <c r="C2556" s="270" t="s">
        <v>4</v>
      </c>
      <c r="D2556" s="37">
        <v>157.02000000000001</v>
      </c>
    </row>
    <row r="2557" spans="1:4">
      <c r="A2557" s="269" t="s">
        <v>12175</v>
      </c>
      <c r="B2557" s="269" t="s">
        <v>6746</v>
      </c>
      <c r="C2557" s="270" t="s">
        <v>4</v>
      </c>
      <c r="D2557" s="37">
        <v>21.73</v>
      </c>
    </row>
    <row r="2558" spans="1:4" ht="38.25">
      <c r="A2558" s="269" t="s">
        <v>12176</v>
      </c>
      <c r="B2558" s="269" t="s">
        <v>14551</v>
      </c>
      <c r="C2558" s="270" t="s">
        <v>4</v>
      </c>
      <c r="D2558" s="37">
        <v>379.48</v>
      </c>
    </row>
    <row r="2559" spans="1:4">
      <c r="A2559" s="269" t="s">
        <v>12177</v>
      </c>
      <c r="B2559" s="269" t="s">
        <v>6391</v>
      </c>
      <c r="C2559" s="270" t="s">
        <v>4</v>
      </c>
      <c r="D2559" s="37">
        <v>1304.81</v>
      </c>
    </row>
    <row r="2560" spans="1:4" ht="25.5">
      <c r="A2560" s="269" t="s">
        <v>12178</v>
      </c>
      <c r="B2560" s="269" t="s">
        <v>14552</v>
      </c>
      <c r="C2560" s="270" t="s">
        <v>4</v>
      </c>
      <c r="D2560" s="37">
        <v>547.52</v>
      </c>
    </row>
    <row r="2561" spans="1:4" ht="25.5">
      <c r="A2561" s="269" t="s">
        <v>12179</v>
      </c>
      <c r="B2561" s="269" t="s">
        <v>12180</v>
      </c>
      <c r="C2561" s="270" t="s">
        <v>4</v>
      </c>
      <c r="D2561" s="37">
        <v>287.27</v>
      </c>
    </row>
    <row r="2562" spans="1:4" ht="38.25">
      <c r="A2562" s="269" t="s">
        <v>12181</v>
      </c>
      <c r="B2562" s="269" t="s">
        <v>12182</v>
      </c>
      <c r="C2562" s="270" t="s">
        <v>4</v>
      </c>
      <c r="D2562" s="37">
        <v>755.32</v>
      </c>
    </row>
    <row r="2563" spans="1:4" ht="38.25">
      <c r="A2563" s="269" t="s">
        <v>12183</v>
      </c>
      <c r="B2563" s="269" t="s">
        <v>12184</v>
      </c>
      <c r="C2563" s="270" t="s">
        <v>4</v>
      </c>
      <c r="D2563" s="37">
        <v>3127.07</v>
      </c>
    </row>
    <row r="2564" spans="1:4" ht="25.5">
      <c r="A2564" s="269" t="s">
        <v>12185</v>
      </c>
      <c r="B2564" s="269" t="s">
        <v>12186</v>
      </c>
      <c r="C2564" s="270" t="s">
        <v>4</v>
      </c>
      <c r="D2564" s="37">
        <v>9065.11</v>
      </c>
    </row>
    <row r="2565" spans="1:4" ht="38.25">
      <c r="A2565" s="269" t="s">
        <v>12187</v>
      </c>
      <c r="B2565" s="269" t="s">
        <v>12188</v>
      </c>
      <c r="C2565" s="270" t="s">
        <v>4</v>
      </c>
      <c r="D2565" s="37">
        <v>7779</v>
      </c>
    </row>
    <row r="2566" spans="1:4">
      <c r="A2566" s="269" t="s">
        <v>12189</v>
      </c>
      <c r="B2566" s="269" t="s">
        <v>6732</v>
      </c>
      <c r="C2566" s="270" t="s">
        <v>4</v>
      </c>
      <c r="D2566" s="37">
        <v>951.97</v>
      </c>
    </row>
    <row r="2567" spans="1:4">
      <c r="A2567" s="269" t="s">
        <v>12190</v>
      </c>
      <c r="B2567" s="269" t="s">
        <v>12191</v>
      </c>
      <c r="C2567" s="270" t="s">
        <v>4</v>
      </c>
      <c r="D2567" s="37">
        <v>142.96</v>
      </c>
    </row>
    <row r="2568" spans="1:4" ht="38.25">
      <c r="A2568" s="269" t="s">
        <v>12192</v>
      </c>
      <c r="B2568" s="269" t="s">
        <v>14553</v>
      </c>
      <c r="C2568" s="270" t="s">
        <v>197</v>
      </c>
      <c r="D2568" s="37">
        <v>6970.03</v>
      </c>
    </row>
    <row r="2569" spans="1:4">
      <c r="A2569" s="269" t="s">
        <v>12193</v>
      </c>
      <c r="B2569" s="269" t="s">
        <v>6712</v>
      </c>
      <c r="C2569" s="270" t="s">
        <v>4</v>
      </c>
      <c r="D2569" s="37">
        <v>6080.04</v>
      </c>
    </row>
    <row r="2570" spans="1:4" ht="38.25">
      <c r="A2570" s="269" t="s">
        <v>12194</v>
      </c>
      <c r="B2570" s="269" t="s">
        <v>12195</v>
      </c>
      <c r="C2570" s="270" t="s">
        <v>4</v>
      </c>
      <c r="D2570" s="37">
        <v>2819.95</v>
      </c>
    </row>
    <row r="2571" spans="1:4" ht="38.25">
      <c r="A2571" s="269" t="s">
        <v>12196</v>
      </c>
      <c r="B2571" s="269" t="s">
        <v>14554</v>
      </c>
      <c r="C2571" s="270" t="s">
        <v>197</v>
      </c>
      <c r="D2571" s="37">
        <v>13714.5</v>
      </c>
    </row>
    <row r="2572" spans="1:4" ht="25.5">
      <c r="A2572" s="269" t="s">
        <v>12197</v>
      </c>
      <c r="B2572" s="269" t="s">
        <v>12198</v>
      </c>
      <c r="C2572" s="270" t="s">
        <v>197</v>
      </c>
      <c r="D2572" s="37">
        <v>48581.42</v>
      </c>
    </row>
    <row r="2573" spans="1:4" ht="25.5">
      <c r="A2573" s="269" t="s">
        <v>12199</v>
      </c>
      <c r="B2573" s="269" t="s">
        <v>12200</v>
      </c>
      <c r="C2573" s="270" t="s">
        <v>197</v>
      </c>
      <c r="D2573" s="37">
        <v>26614.959999999999</v>
      </c>
    </row>
    <row r="2574" spans="1:4" ht="25.5">
      <c r="A2574" s="269" t="s">
        <v>12201</v>
      </c>
      <c r="B2574" s="269" t="s">
        <v>12202</v>
      </c>
      <c r="C2574" s="270" t="s">
        <v>4</v>
      </c>
      <c r="D2574" s="37">
        <v>402.77</v>
      </c>
    </row>
    <row r="2575" spans="1:4">
      <c r="A2575" s="269" t="s">
        <v>12203</v>
      </c>
      <c r="B2575" s="269" t="s">
        <v>7471</v>
      </c>
      <c r="C2575" s="270" t="s">
        <v>4</v>
      </c>
      <c r="D2575" s="37">
        <v>122.79</v>
      </c>
    </row>
    <row r="2576" spans="1:4">
      <c r="A2576" s="269" t="s">
        <v>12204</v>
      </c>
      <c r="B2576" s="269" t="s">
        <v>12205</v>
      </c>
      <c r="C2576" s="270" t="s">
        <v>4</v>
      </c>
      <c r="D2576" s="37">
        <v>1038.0899999999999</v>
      </c>
    </row>
    <row r="2577" spans="1:4">
      <c r="A2577" s="269" t="s">
        <v>12206</v>
      </c>
      <c r="B2577" s="269" t="s">
        <v>12207</v>
      </c>
      <c r="C2577" s="270" t="s">
        <v>4</v>
      </c>
      <c r="D2577" s="37">
        <v>128.54</v>
      </c>
    </row>
    <row r="2578" spans="1:4">
      <c r="A2578" s="269" t="s">
        <v>12208</v>
      </c>
      <c r="B2578" s="269" t="s">
        <v>12209</v>
      </c>
      <c r="C2578" s="270" t="s">
        <v>4</v>
      </c>
      <c r="D2578" s="37">
        <v>449.79</v>
      </c>
    </row>
    <row r="2579" spans="1:4">
      <c r="A2579" s="269" t="s">
        <v>12210</v>
      </c>
      <c r="B2579" s="269" t="s">
        <v>12211</v>
      </c>
      <c r="C2579" s="270" t="s">
        <v>4</v>
      </c>
      <c r="D2579" s="37">
        <v>3238.43</v>
      </c>
    </row>
    <row r="2580" spans="1:4">
      <c r="A2580" s="269" t="s">
        <v>12212</v>
      </c>
      <c r="B2580" s="269" t="s">
        <v>13844</v>
      </c>
      <c r="C2580" s="270" t="s">
        <v>4</v>
      </c>
      <c r="D2580" s="37">
        <v>3857.53</v>
      </c>
    </row>
    <row r="2581" spans="1:4">
      <c r="A2581" s="269" t="s">
        <v>12213</v>
      </c>
      <c r="B2581" s="269" t="s">
        <v>12214</v>
      </c>
      <c r="C2581" s="270" t="s">
        <v>4</v>
      </c>
      <c r="D2581" s="37">
        <v>663.52</v>
      </c>
    </row>
    <row r="2582" spans="1:4">
      <c r="A2582" s="269" t="s">
        <v>12215</v>
      </c>
      <c r="B2582" s="269" t="s">
        <v>12216</v>
      </c>
      <c r="C2582" s="270" t="s">
        <v>4</v>
      </c>
      <c r="D2582" s="37">
        <v>2603.15</v>
      </c>
    </row>
    <row r="2583" spans="1:4" ht="38.25">
      <c r="A2583" s="269" t="s">
        <v>12217</v>
      </c>
      <c r="B2583" s="269" t="s">
        <v>12218</v>
      </c>
      <c r="C2583" s="270" t="s">
        <v>4</v>
      </c>
      <c r="D2583" s="37">
        <v>191.49</v>
      </c>
    </row>
    <row r="2584" spans="1:4" ht="25.5">
      <c r="A2584" s="269" t="s">
        <v>12219</v>
      </c>
      <c r="B2584" s="269" t="s">
        <v>12220</v>
      </c>
      <c r="C2584" s="270" t="s">
        <v>4</v>
      </c>
      <c r="D2584" s="37">
        <v>71.569999999999993</v>
      </c>
    </row>
    <row r="2585" spans="1:4" ht="25.5">
      <c r="A2585" s="269" t="s">
        <v>12221</v>
      </c>
      <c r="B2585" s="269" t="s">
        <v>12222</v>
      </c>
      <c r="C2585" s="270" t="s">
        <v>4</v>
      </c>
      <c r="D2585" s="37">
        <v>678.46</v>
      </c>
    </row>
    <row r="2586" spans="1:4" ht="25.5">
      <c r="A2586" s="269" t="s">
        <v>12223</v>
      </c>
      <c r="B2586" s="269" t="s">
        <v>12224</v>
      </c>
      <c r="C2586" s="270" t="s">
        <v>4</v>
      </c>
      <c r="D2586" s="37">
        <v>1177.48</v>
      </c>
    </row>
    <row r="2587" spans="1:4" ht="38.25">
      <c r="A2587" s="269" t="s">
        <v>12225</v>
      </c>
      <c r="B2587" s="269" t="s">
        <v>12226</v>
      </c>
      <c r="C2587" s="270" t="s">
        <v>197</v>
      </c>
      <c r="D2587" s="37">
        <v>4982.7</v>
      </c>
    </row>
    <row r="2588" spans="1:4" ht="25.5">
      <c r="A2588" s="269" t="s">
        <v>12227</v>
      </c>
      <c r="B2588" s="269" t="s">
        <v>12228</v>
      </c>
      <c r="C2588" s="270" t="s">
        <v>4</v>
      </c>
      <c r="D2588" s="37">
        <v>2496.1799999999998</v>
      </c>
    </row>
    <row r="2589" spans="1:4" ht="25.5">
      <c r="A2589" s="269" t="s">
        <v>12229</v>
      </c>
      <c r="B2589" s="269" t="s">
        <v>14555</v>
      </c>
      <c r="C2589" s="270" t="s">
        <v>197</v>
      </c>
      <c r="D2589" s="37">
        <v>1091.5</v>
      </c>
    </row>
    <row r="2590" spans="1:4">
      <c r="A2590" s="269" t="s">
        <v>12230</v>
      </c>
      <c r="B2590" s="269" t="s">
        <v>12231</v>
      </c>
      <c r="C2590" s="270" t="s">
        <v>197</v>
      </c>
      <c r="D2590" s="37">
        <v>153.49</v>
      </c>
    </row>
    <row r="2591" spans="1:4" ht="38.25">
      <c r="A2591" s="269" t="s">
        <v>12232</v>
      </c>
      <c r="B2591" s="269" t="s">
        <v>12233</v>
      </c>
      <c r="C2591" s="270" t="s">
        <v>197</v>
      </c>
      <c r="D2591" s="37">
        <v>3452.22</v>
      </c>
    </row>
    <row r="2592" spans="1:4" ht="38.25">
      <c r="A2592" s="269" t="s">
        <v>12234</v>
      </c>
      <c r="B2592" s="269" t="s">
        <v>12235</v>
      </c>
      <c r="C2592" s="270" t="s">
        <v>197</v>
      </c>
      <c r="D2592" s="37">
        <v>2616.67</v>
      </c>
    </row>
    <row r="2593" spans="1:4" ht="38.25">
      <c r="A2593" s="269" t="s">
        <v>13944</v>
      </c>
      <c r="B2593" s="269" t="s">
        <v>14556</v>
      </c>
      <c r="C2593" s="270" t="s">
        <v>197</v>
      </c>
      <c r="D2593" s="37">
        <v>386.67</v>
      </c>
    </row>
    <row r="2594" spans="1:4" ht="38.25">
      <c r="A2594" s="269" t="s">
        <v>13945</v>
      </c>
      <c r="B2594" s="269" t="s">
        <v>14557</v>
      </c>
      <c r="C2594" s="270" t="s">
        <v>197</v>
      </c>
      <c r="D2594" s="37">
        <v>475.17</v>
      </c>
    </row>
    <row r="2595" spans="1:4" ht="25.5">
      <c r="A2595" s="269" t="s">
        <v>12236</v>
      </c>
      <c r="B2595" s="269" t="s">
        <v>12237</v>
      </c>
      <c r="C2595" s="270" t="s">
        <v>4</v>
      </c>
      <c r="D2595" s="37">
        <v>17676.080000000002</v>
      </c>
    </row>
    <row r="2596" spans="1:4">
      <c r="A2596" s="269" t="s">
        <v>12238</v>
      </c>
      <c r="B2596" s="269" t="s">
        <v>12239</v>
      </c>
      <c r="C2596" s="270" t="s">
        <v>4</v>
      </c>
      <c r="D2596" s="37">
        <v>9685.93</v>
      </c>
    </row>
    <row r="2597" spans="1:4" ht="25.5">
      <c r="A2597" s="269" t="s">
        <v>12240</v>
      </c>
      <c r="B2597" s="269" t="s">
        <v>12241</v>
      </c>
      <c r="C2597" s="270" t="s">
        <v>4</v>
      </c>
      <c r="D2597" s="37">
        <v>2856.27</v>
      </c>
    </row>
    <row r="2598" spans="1:4" ht="25.5">
      <c r="A2598" s="269" t="s">
        <v>12242</v>
      </c>
      <c r="B2598" s="269" t="s">
        <v>12243</v>
      </c>
      <c r="C2598" s="270" t="s">
        <v>4</v>
      </c>
      <c r="D2598" s="37">
        <v>1767.92</v>
      </c>
    </row>
    <row r="2599" spans="1:4" ht="25.5">
      <c r="A2599" s="269" t="s">
        <v>12244</v>
      </c>
      <c r="B2599" s="269" t="s">
        <v>12245</v>
      </c>
      <c r="C2599" s="270" t="s">
        <v>4</v>
      </c>
      <c r="D2599" s="37">
        <v>2639.81</v>
      </c>
    </row>
    <row r="2600" spans="1:4" ht="25.5">
      <c r="A2600" s="269" t="s">
        <v>12246</v>
      </c>
      <c r="B2600" s="269" t="s">
        <v>12247</v>
      </c>
      <c r="C2600" s="270" t="s">
        <v>4</v>
      </c>
      <c r="D2600" s="37">
        <v>4348.76</v>
      </c>
    </row>
    <row r="2601" spans="1:4" ht="25.5">
      <c r="A2601" s="269" t="s">
        <v>12248</v>
      </c>
      <c r="B2601" s="269" t="s">
        <v>12249</v>
      </c>
      <c r="C2601" s="270" t="s">
        <v>4</v>
      </c>
      <c r="D2601" s="37">
        <v>252.77</v>
      </c>
    </row>
    <row r="2602" spans="1:4" ht="25.5">
      <c r="A2602" s="269" t="s">
        <v>12250</v>
      </c>
      <c r="B2602" s="269" t="s">
        <v>12251</v>
      </c>
      <c r="C2602" s="270" t="s">
        <v>4</v>
      </c>
      <c r="D2602" s="37">
        <v>167</v>
      </c>
    </row>
    <row r="2603" spans="1:4" ht="25.5">
      <c r="A2603" s="269" t="s">
        <v>12252</v>
      </c>
      <c r="B2603" s="269" t="s">
        <v>12253</v>
      </c>
      <c r="C2603" s="270" t="s">
        <v>4</v>
      </c>
      <c r="D2603" s="37">
        <v>418.17</v>
      </c>
    </row>
    <row r="2604" spans="1:4" ht="25.5">
      <c r="A2604" s="269" t="s">
        <v>12254</v>
      </c>
      <c r="B2604" s="269" t="s">
        <v>12255</v>
      </c>
      <c r="C2604" s="270" t="s">
        <v>4</v>
      </c>
      <c r="D2604" s="37">
        <v>88.16</v>
      </c>
    </row>
    <row r="2605" spans="1:4" ht="25.5">
      <c r="A2605" s="269" t="s">
        <v>12256</v>
      </c>
      <c r="B2605" s="269" t="s">
        <v>14558</v>
      </c>
      <c r="C2605" s="270" t="s">
        <v>4</v>
      </c>
      <c r="D2605" s="37">
        <v>14.96</v>
      </c>
    </row>
    <row r="2606" spans="1:4">
      <c r="A2606" s="269" t="s">
        <v>12257</v>
      </c>
      <c r="B2606" s="269" t="s">
        <v>12258</v>
      </c>
      <c r="C2606" s="270" t="s">
        <v>4</v>
      </c>
      <c r="D2606" s="37">
        <v>7.23</v>
      </c>
    </row>
    <row r="2607" spans="1:4">
      <c r="A2607" s="269" t="s">
        <v>12259</v>
      </c>
      <c r="B2607" s="269" t="s">
        <v>12260</v>
      </c>
      <c r="C2607" s="270" t="s">
        <v>4</v>
      </c>
      <c r="D2607" s="37">
        <v>10.33</v>
      </c>
    </row>
    <row r="2608" spans="1:4" ht="25.5">
      <c r="A2608" s="269" t="s">
        <v>12261</v>
      </c>
      <c r="B2608" s="269" t="s">
        <v>12262</v>
      </c>
      <c r="C2608" s="270" t="s">
        <v>4</v>
      </c>
      <c r="D2608" s="37">
        <v>749.19</v>
      </c>
    </row>
    <row r="2609" spans="1:4" ht="38.25">
      <c r="A2609" s="269" t="s">
        <v>12263</v>
      </c>
      <c r="B2609" s="269" t="s">
        <v>14559</v>
      </c>
      <c r="C2609" s="270" t="s">
        <v>4</v>
      </c>
      <c r="D2609" s="37">
        <v>1238.03</v>
      </c>
    </row>
    <row r="2610" spans="1:4" ht="38.25">
      <c r="A2610" s="269" t="s">
        <v>12264</v>
      </c>
      <c r="B2610" s="269" t="s">
        <v>12265</v>
      </c>
      <c r="C2610" s="270" t="s">
        <v>4</v>
      </c>
      <c r="D2610" s="37">
        <v>361.14</v>
      </c>
    </row>
    <row r="2611" spans="1:4" ht="25.5">
      <c r="A2611" s="269" t="s">
        <v>12266</v>
      </c>
      <c r="B2611" s="269" t="s">
        <v>12267</v>
      </c>
      <c r="C2611" s="270" t="s">
        <v>4</v>
      </c>
      <c r="D2611" s="37">
        <v>8.4600000000000009</v>
      </c>
    </row>
    <row r="2612" spans="1:4">
      <c r="A2612" s="269" t="s">
        <v>12268</v>
      </c>
      <c r="B2612" s="269" t="s">
        <v>12269</v>
      </c>
      <c r="C2612" s="270" t="s">
        <v>4</v>
      </c>
      <c r="D2612" s="37">
        <v>235.98</v>
      </c>
    </row>
    <row r="2613" spans="1:4" ht="25.5">
      <c r="A2613" s="269" t="s">
        <v>12270</v>
      </c>
      <c r="B2613" s="269" t="s">
        <v>12271</v>
      </c>
      <c r="C2613" s="270" t="s">
        <v>4</v>
      </c>
      <c r="D2613" s="37">
        <v>3801.19</v>
      </c>
    </row>
    <row r="2614" spans="1:4" ht="25.5">
      <c r="A2614" s="269" t="s">
        <v>12272</v>
      </c>
      <c r="B2614" s="269" t="s">
        <v>12273</v>
      </c>
      <c r="C2614" s="270" t="s">
        <v>4</v>
      </c>
      <c r="D2614" s="37">
        <v>484.46</v>
      </c>
    </row>
    <row r="2615" spans="1:4" ht="38.25">
      <c r="A2615" s="269" t="s">
        <v>12274</v>
      </c>
      <c r="B2615" s="269" t="s">
        <v>14560</v>
      </c>
      <c r="C2615" s="270" t="s">
        <v>4</v>
      </c>
      <c r="D2615" s="37">
        <v>446.76</v>
      </c>
    </row>
    <row r="2616" spans="1:4" ht="25.5">
      <c r="A2616" s="269" t="s">
        <v>12275</v>
      </c>
      <c r="B2616" s="269" t="s">
        <v>12276</v>
      </c>
      <c r="C2616" s="270" t="s">
        <v>4</v>
      </c>
      <c r="D2616" s="37">
        <v>67.87</v>
      </c>
    </row>
    <row r="2617" spans="1:4" ht="25.5">
      <c r="A2617" s="269" t="s">
        <v>12277</v>
      </c>
      <c r="B2617" s="269" t="s">
        <v>12278</v>
      </c>
      <c r="C2617" s="270" t="s">
        <v>4</v>
      </c>
      <c r="D2617" s="37">
        <v>2221.41</v>
      </c>
    </row>
    <row r="2618" spans="1:4" ht="25.5">
      <c r="A2618" s="269" t="s">
        <v>12279</v>
      </c>
      <c r="B2618" s="269" t="s">
        <v>12280</v>
      </c>
      <c r="C2618" s="270" t="s">
        <v>4</v>
      </c>
      <c r="D2618" s="37">
        <v>19731.41</v>
      </c>
    </row>
    <row r="2619" spans="1:4" ht="25.5">
      <c r="A2619" s="269" t="s">
        <v>12281</v>
      </c>
      <c r="B2619" s="269" t="s">
        <v>12282</v>
      </c>
      <c r="C2619" s="270" t="s">
        <v>4</v>
      </c>
      <c r="D2619" s="37">
        <v>5005.3100000000004</v>
      </c>
    </row>
    <row r="2620" spans="1:4" ht="25.5">
      <c r="A2620" s="269" t="s">
        <v>12283</v>
      </c>
      <c r="B2620" s="269" t="s">
        <v>12284</v>
      </c>
      <c r="C2620" s="270" t="s">
        <v>4</v>
      </c>
      <c r="D2620" s="37">
        <v>34831.39</v>
      </c>
    </row>
    <row r="2621" spans="1:4" ht="25.5">
      <c r="A2621" s="269" t="s">
        <v>12285</v>
      </c>
      <c r="B2621" s="269" t="s">
        <v>12286</v>
      </c>
      <c r="C2621" s="270" t="s">
        <v>4</v>
      </c>
      <c r="D2621" s="37">
        <v>44614.91</v>
      </c>
    </row>
    <row r="2622" spans="1:4" ht="25.5">
      <c r="A2622" s="269" t="s">
        <v>12287</v>
      </c>
      <c r="B2622" s="269" t="s">
        <v>12288</v>
      </c>
      <c r="C2622" s="270" t="s">
        <v>4</v>
      </c>
      <c r="D2622" s="37">
        <v>45473.13</v>
      </c>
    </row>
    <row r="2623" spans="1:4" ht="25.5">
      <c r="A2623" s="269" t="s">
        <v>12289</v>
      </c>
      <c r="B2623" s="269" t="s">
        <v>12290</v>
      </c>
      <c r="C2623" s="270" t="s">
        <v>4</v>
      </c>
      <c r="D2623" s="37">
        <v>14398.21</v>
      </c>
    </row>
    <row r="2624" spans="1:4" ht="25.5">
      <c r="A2624" s="269" t="s">
        <v>12291</v>
      </c>
      <c r="B2624" s="269" t="s">
        <v>12292</v>
      </c>
      <c r="C2624" s="270" t="s">
        <v>4</v>
      </c>
      <c r="D2624" s="37">
        <v>716.71</v>
      </c>
    </row>
    <row r="2625" spans="1:4">
      <c r="A2625" s="269" t="s">
        <v>12293</v>
      </c>
      <c r="B2625" s="269" t="s">
        <v>12294</v>
      </c>
      <c r="C2625" s="270" t="s">
        <v>4</v>
      </c>
      <c r="D2625" s="37">
        <v>49487.88</v>
      </c>
    </row>
    <row r="2626" spans="1:4">
      <c r="A2626" s="269" t="s">
        <v>12295</v>
      </c>
      <c r="B2626" s="269" t="s">
        <v>12296</v>
      </c>
      <c r="C2626" s="270" t="s">
        <v>4</v>
      </c>
      <c r="D2626" s="37">
        <v>28064.71</v>
      </c>
    </row>
    <row r="2627" spans="1:4" ht="25.5">
      <c r="A2627" s="269" t="s">
        <v>12297</v>
      </c>
      <c r="B2627" s="269" t="s">
        <v>12298</v>
      </c>
      <c r="C2627" s="270" t="s">
        <v>4</v>
      </c>
      <c r="D2627" s="37">
        <v>47488.74</v>
      </c>
    </row>
    <row r="2628" spans="1:4" ht="25.5">
      <c r="A2628" s="269" t="s">
        <v>12299</v>
      </c>
      <c r="B2628" s="269" t="s">
        <v>12300</v>
      </c>
      <c r="C2628" s="270" t="s">
        <v>4</v>
      </c>
      <c r="D2628" s="37">
        <v>118936.52</v>
      </c>
    </row>
    <row r="2629" spans="1:4" ht="25.5">
      <c r="A2629" s="269" t="s">
        <v>12301</v>
      </c>
      <c r="B2629" s="269" t="s">
        <v>12302</v>
      </c>
      <c r="C2629" s="270" t="s">
        <v>4</v>
      </c>
      <c r="D2629" s="37">
        <v>150309.28</v>
      </c>
    </row>
    <row r="2630" spans="1:4" ht="25.5">
      <c r="A2630" s="269" t="s">
        <v>12303</v>
      </c>
      <c r="B2630" s="269" t="s">
        <v>12304</v>
      </c>
      <c r="C2630" s="270" t="s">
        <v>4</v>
      </c>
      <c r="D2630" s="37">
        <v>49684.97</v>
      </c>
    </row>
    <row r="2631" spans="1:4" ht="25.5">
      <c r="A2631" s="269" t="s">
        <v>12305</v>
      </c>
      <c r="B2631" s="269" t="s">
        <v>12306</v>
      </c>
      <c r="C2631" s="270" t="s">
        <v>4</v>
      </c>
      <c r="D2631" s="37">
        <v>91353.919999999998</v>
      </c>
    </row>
    <row r="2632" spans="1:4" ht="25.5">
      <c r="A2632" s="269" t="s">
        <v>12307</v>
      </c>
      <c r="B2632" s="269" t="s">
        <v>12308</v>
      </c>
      <c r="C2632" s="270" t="s">
        <v>4</v>
      </c>
      <c r="D2632" s="37">
        <v>22355.18</v>
      </c>
    </row>
    <row r="2633" spans="1:4" ht="25.5">
      <c r="A2633" s="269" t="s">
        <v>12309</v>
      </c>
      <c r="B2633" s="269" t="s">
        <v>12310</v>
      </c>
      <c r="C2633" s="270" t="s">
        <v>4</v>
      </c>
      <c r="D2633" s="37">
        <v>36695.82</v>
      </c>
    </row>
    <row r="2634" spans="1:4" ht="25.5">
      <c r="A2634" s="269" t="s">
        <v>12311</v>
      </c>
      <c r="B2634" s="269" t="s">
        <v>6904</v>
      </c>
      <c r="C2634" s="270" t="s">
        <v>4</v>
      </c>
      <c r="D2634" s="37">
        <v>24124.25</v>
      </c>
    </row>
    <row r="2635" spans="1:4">
      <c r="A2635" s="269" t="s">
        <v>12312</v>
      </c>
      <c r="B2635" s="269" t="s">
        <v>12313</v>
      </c>
      <c r="C2635" s="270" t="s">
        <v>4</v>
      </c>
      <c r="D2635" s="37">
        <v>22.26</v>
      </c>
    </row>
    <row r="2636" spans="1:4" ht="25.5">
      <c r="A2636" s="269" t="s">
        <v>12314</v>
      </c>
      <c r="B2636" s="269" t="s">
        <v>12315</v>
      </c>
      <c r="C2636" s="270" t="s">
        <v>4</v>
      </c>
      <c r="D2636" s="37">
        <v>214.5</v>
      </c>
    </row>
    <row r="2637" spans="1:4">
      <c r="A2637" s="269" t="s">
        <v>12316</v>
      </c>
      <c r="B2637" s="269" t="s">
        <v>6718</v>
      </c>
      <c r="C2637" s="270" t="s">
        <v>4</v>
      </c>
      <c r="D2637" s="37">
        <v>968.57</v>
      </c>
    </row>
    <row r="2638" spans="1:4" ht="25.5">
      <c r="A2638" s="269" t="s">
        <v>12317</v>
      </c>
      <c r="B2638" s="269" t="s">
        <v>13946</v>
      </c>
      <c r="C2638" s="270" t="s">
        <v>4</v>
      </c>
      <c r="D2638" s="37">
        <v>175.08</v>
      </c>
    </row>
    <row r="2639" spans="1:4" ht="38.25">
      <c r="A2639" s="269" t="s">
        <v>12318</v>
      </c>
      <c r="B2639" s="269" t="s">
        <v>14561</v>
      </c>
      <c r="C2639" s="270" t="s">
        <v>4</v>
      </c>
      <c r="D2639" s="37">
        <v>228.78</v>
      </c>
    </row>
    <row r="2640" spans="1:4">
      <c r="A2640" s="269" t="s">
        <v>12319</v>
      </c>
      <c r="B2640" s="269" t="s">
        <v>12320</v>
      </c>
      <c r="C2640" s="270" t="s">
        <v>4</v>
      </c>
      <c r="D2640" s="37">
        <v>44.27</v>
      </c>
    </row>
    <row r="2641" spans="1:4" ht="25.5">
      <c r="A2641" s="269" t="s">
        <v>12321</v>
      </c>
      <c r="B2641" s="269" t="s">
        <v>12322</v>
      </c>
      <c r="C2641" s="270" t="s">
        <v>4</v>
      </c>
      <c r="D2641" s="37">
        <v>49.98</v>
      </c>
    </row>
    <row r="2642" spans="1:4">
      <c r="A2642" s="269" t="s">
        <v>12323</v>
      </c>
      <c r="B2642" s="269" t="s">
        <v>12324</v>
      </c>
      <c r="C2642" s="270" t="s">
        <v>4</v>
      </c>
      <c r="D2642" s="37">
        <v>83.24</v>
      </c>
    </row>
    <row r="2643" spans="1:4">
      <c r="A2643" s="269" t="s">
        <v>12325</v>
      </c>
      <c r="B2643" s="269" t="s">
        <v>12326</v>
      </c>
      <c r="C2643" s="270" t="s">
        <v>4</v>
      </c>
      <c r="D2643" s="37">
        <v>2763.33</v>
      </c>
    </row>
    <row r="2644" spans="1:4">
      <c r="A2644" s="269" t="s">
        <v>12327</v>
      </c>
      <c r="B2644" s="269" t="s">
        <v>12328</v>
      </c>
      <c r="C2644" s="270" t="s">
        <v>4</v>
      </c>
      <c r="D2644" s="37">
        <v>5986.11</v>
      </c>
    </row>
    <row r="2645" spans="1:4">
      <c r="A2645" s="269" t="s">
        <v>12329</v>
      </c>
      <c r="B2645" s="269" t="s">
        <v>12330</v>
      </c>
      <c r="C2645" s="270" t="s">
        <v>4</v>
      </c>
      <c r="D2645" s="37">
        <v>8874.6200000000008</v>
      </c>
    </row>
    <row r="2646" spans="1:4" ht="25.5">
      <c r="A2646" s="269" t="s">
        <v>12331</v>
      </c>
      <c r="B2646" s="269" t="s">
        <v>12332</v>
      </c>
      <c r="C2646" s="270" t="s">
        <v>197</v>
      </c>
      <c r="D2646" s="37">
        <v>2379.83</v>
      </c>
    </row>
    <row r="2647" spans="1:4" ht="25.5">
      <c r="A2647" s="269" t="s">
        <v>12333</v>
      </c>
      <c r="B2647" s="269" t="s">
        <v>12334</v>
      </c>
      <c r="C2647" s="270" t="s">
        <v>4</v>
      </c>
      <c r="D2647" s="37">
        <v>2305.0500000000002</v>
      </c>
    </row>
    <row r="2648" spans="1:4">
      <c r="A2648" s="269" t="s">
        <v>12335</v>
      </c>
      <c r="B2648" s="269" t="s">
        <v>12336</v>
      </c>
      <c r="C2648" s="270" t="s">
        <v>4</v>
      </c>
      <c r="D2648" s="37">
        <v>1008.99</v>
      </c>
    </row>
    <row r="2649" spans="1:4" ht="25.5">
      <c r="A2649" s="269" t="s">
        <v>12337</v>
      </c>
      <c r="B2649" s="269" t="s">
        <v>12338</v>
      </c>
      <c r="C2649" s="270" t="s">
        <v>4</v>
      </c>
      <c r="D2649" s="37">
        <v>6666.72</v>
      </c>
    </row>
    <row r="2650" spans="1:4" ht="25.5">
      <c r="A2650" s="269" t="s">
        <v>12339</v>
      </c>
      <c r="B2650" s="269" t="s">
        <v>12340</v>
      </c>
      <c r="C2650" s="270" t="s">
        <v>4</v>
      </c>
      <c r="D2650" s="37">
        <v>37.89</v>
      </c>
    </row>
    <row r="2651" spans="1:4">
      <c r="A2651" s="269" t="s">
        <v>14562</v>
      </c>
      <c r="B2651" s="269" t="s">
        <v>14563</v>
      </c>
      <c r="C2651" s="270" t="s">
        <v>4</v>
      </c>
      <c r="D2651" s="37">
        <v>9.76</v>
      </c>
    </row>
    <row r="2652" spans="1:4" ht="25.5">
      <c r="A2652" s="269" t="s">
        <v>12341</v>
      </c>
      <c r="B2652" s="269" t="s">
        <v>14564</v>
      </c>
      <c r="C2652" s="270" t="s">
        <v>4</v>
      </c>
      <c r="D2652" s="37">
        <v>9.85</v>
      </c>
    </row>
    <row r="2653" spans="1:4">
      <c r="A2653" s="269" t="s">
        <v>12342</v>
      </c>
      <c r="B2653" s="269" t="s">
        <v>14565</v>
      </c>
      <c r="C2653" s="270" t="s">
        <v>4</v>
      </c>
      <c r="D2653" s="37">
        <v>363.1</v>
      </c>
    </row>
    <row r="2654" spans="1:4">
      <c r="A2654" s="269" t="s">
        <v>12343</v>
      </c>
      <c r="B2654" s="269" t="s">
        <v>12344</v>
      </c>
      <c r="C2654" s="270" t="s">
        <v>4</v>
      </c>
      <c r="D2654" s="37">
        <v>1068.08</v>
      </c>
    </row>
    <row r="2655" spans="1:4">
      <c r="A2655" s="269" t="s">
        <v>12345</v>
      </c>
      <c r="B2655" s="269" t="s">
        <v>12346</v>
      </c>
      <c r="C2655" s="270" t="s">
        <v>4</v>
      </c>
      <c r="D2655" s="37">
        <v>368.06</v>
      </c>
    </row>
    <row r="2656" spans="1:4">
      <c r="A2656" s="269" t="s">
        <v>12347</v>
      </c>
      <c r="B2656" s="269" t="s">
        <v>12348</v>
      </c>
      <c r="C2656" s="270" t="s">
        <v>4</v>
      </c>
      <c r="D2656" s="37">
        <v>104.86</v>
      </c>
    </row>
    <row r="2657" spans="1:4">
      <c r="A2657" s="269" t="s">
        <v>12349</v>
      </c>
      <c r="B2657" s="269" t="s">
        <v>12350</v>
      </c>
      <c r="C2657" s="270" t="s">
        <v>4</v>
      </c>
      <c r="D2657" s="37">
        <v>1607.47</v>
      </c>
    </row>
    <row r="2658" spans="1:4">
      <c r="A2658" s="269" t="s">
        <v>12351</v>
      </c>
      <c r="B2658" s="269" t="s">
        <v>12352</v>
      </c>
      <c r="C2658" s="270" t="s">
        <v>4</v>
      </c>
      <c r="D2658" s="37">
        <v>574.52</v>
      </c>
    </row>
    <row r="2659" spans="1:4">
      <c r="A2659" s="269" t="s">
        <v>12353</v>
      </c>
      <c r="B2659" s="269" t="s">
        <v>12354</v>
      </c>
      <c r="C2659" s="270" t="s">
        <v>4</v>
      </c>
      <c r="D2659" s="37">
        <v>427.17</v>
      </c>
    </row>
    <row r="2660" spans="1:4">
      <c r="A2660" s="269" t="s">
        <v>12355</v>
      </c>
      <c r="B2660" s="269" t="s">
        <v>12356</v>
      </c>
      <c r="C2660" s="270" t="s">
        <v>4</v>
      </c>
      <c r="D2660" s="37">
        <v>1770.64</v>
      </c>
    </row>
    <row r="2661" spans="1:4" ht="25.5">
      <c r="A2661" s="269" t="s">
        <v>12357</v>
      </c>
      <c r="B2661" s="269" t="s">
        <v>12358</v>
      </c>
      <c r="C2661" s="270" t="s">
        <v>4</v>
      </c>
      <c r="D2661" s="37">
        <v>73.13</v>
      </c>
    </row>
    <row r="2662" spans="1:4" ht="25.5">
      <c r="A2662" s="269" t="s">
        <v>12359</v>
      </c>
      <c r="B2662" s="269" t="s">
        <v>12360</v>
      </c>
      <c r="C2662" s="270" t="s">
        <v>4</v>
      </c>
      <c r="D2662" s="37">
        <v>137.84</v>
      </c>
    </row>
    <row r="2663" spans="1:4">
      <c r="A2663" s="269" t="s">
        <v>12361</v>
      </c>
      <c r="B2663" s="269" t="s">
        <v>12362</v>
      </c>
      <c r="C2663" s="270" t="s">
        <v>4</v>
      </c>
      <c r="D2663" s="37">
        <v>169.85</v>
      </c>
    </row>
    <row r="2664" spans="1:4">
      <c r="A2664" s="269" t="s">
        <v>12363</v>
      </c>
      <c r="B2664" s="269" t="s">
        <v>12364</v>
      </c>
      <c r="C2664" s="270" t="s">
        <v>4</v>
      </c>
      <c r="D2664" s="37">
        <v>90.47</v>
      </c>
    </row>
    <row r="2665" spans="1:4" ht="25.5">
      <c r="A2665" s="269" t="s">
        <v>12365</v>
      </c>
      <c r="B2665" s="269" t="s">
        <v>12366</v>
      </c>
      <c r="C2665" s="270" t="s">
        <v>4</v>
      </c>
      <c r="D2665" s="37">
        <v>39.590000000000003</v>
      </c>
    </row>
    <row r="2666" spans="1:4" ht="25.5">
      <c r="A2666" s="269" t="s">
        <v>12367</v>
      </c>
      <c r="B2666" s="269" t="s">
        <v>12368</v>
      </c>
      <c r="C2666" s="270" t="s">
        <v>4</v>
      </c>
      <c r="D2666" s="37">
        <v>81.13</v>
      </c>
    </row>
    <row r="2667" spans="1:4" ht="25.5">
      <c r="A2667" s="269" t="s">
        <v>12369</v>
      </c>
      <c r="B2667" s="269" t="s">
        <v>12370</v>
      </c>
      <c r="C2667" s="270" t="s">
        <v>4</v>
      </c>
      <c r="D2667" s="37">
        <v>143.86000000000001</v>
      </c>
    </row>
    <row r="2668" spans="1:4" ht="25.5">
      <c r="A2668" s="269" t="s">
        <v>12371</v>
      </c>
      <c r="B2668" s="269" t="s">
        <v>12372</v>
      </c>
      <c r="C2668" s="270" t="s">
        <v>4</v>
      </c>
      <c r="D2668" s="37">
        <v>240.13</v>
      </c>
    </row>
    <row r="2669" spans="1:4" ht="25.5">
      <c r="A2669" s="269" t="s">
        <v>12373</v>
      </c>
      <c r="B2669" s="269" t="s">
        <v>12374</v>
      </c>
      <c r="C2669" s="270" t="s">
        <v>4</v>
      </c>
      <c r="D2669" s="37">
        <v>447.42</v>
      </c>
    </row>
    <row r="2670" spans="1:4" ht="25.5">
      <c r="A2670" s="269" t="s">
        <v>12375</v>
      </c>
      <c r="B2670" s="269" t="s">
        <v>12376</v>
      </c>
      <c r="C2670" s="270" t="s">
        <v>4</v>
      </c>
      <c r="D2670" s="37">
        <v>50.43</v>
      </c>
    </row>
    <row r="2671" spans="1:4" ht="25.5">
      <c r="A2671" s="269" t="s">
        <v>12377</v>
      </c>
      <c r="B2671" s="269" t="s">
        <v>12378</v>
      </c>
      <c r="C2671" s="270" t="s">
        <v>4</v>
      </c>
      <c r="D2671" s="37">
        <v>104.26</v>
      </c>
    </row>
    <row r="2672" spans="1:4" ht="25.5">
      <c r="A2672" s="269" t="s">
        <v>12379</v>
      </c>
      <c r="B2672" s="269" t="s">
        <v>12380</v>
      </c>
      <c r="C2672" s="270" t="s">
        <v>4</v>
      </c>
      <c r="D2672" s="37">
        <v>193.81</v>
      </c>
    </row>
    <row r="2673" spans="1:4" ht="25.5">
      <c r="A2673" s="269" t="s">
        <v>12381</v>
      </c>
      <c r="B2673" s="269" t="s">
        <v>12382</v>
      </c>
      <c r="C2673" s="270" t="s">
        <v>4</v>
      </c>
      <c r="D2673" s="37">
        <v>288.43</v>
      </c>
    </row>
    <row r="2674" spans="1:4" ht="38.25">
      <c r="A2674" s="269" t="s">
        <v>12383</v>
      </c>
      <c r="B2674" s="269" t="s">
        <v>14566</v>
      </c>
      <c r="C2674" s="270" t="s">
        <v>197</v>
      </c>
      <c r="D2674" s="37">
        <v>93067.77</v>
      </c>
    </row>
    <row r="2675" spans="1:4" ht="25.5">
      <c r="A2675" s="269" t="s">
        <v>12384</v>
      </c>
      <c r="B2675" s="269" t="s">
        <v>12385</v>
      </c>
      <c r="C2675" s="270" t="s">
        <v>4</v>
      </c>
      <c r="D2675" s="37">
        <v>272.82</v>
      </c>
    </row>
    <row r="2676" spans="1:4" ht="25.5">
      <c r="A2676" s="269" t="s">
        <v>12386</v>
      </c>
      <c r="B2676" s="269" t="s">
        <v>12387</v>
      </c>
      <c r="C2676" s="270" t="s">
        <v>4</v>
      </c>
      <c r="D2676" s="37">
        <v>318.14999999999998</v>
      </c>
    </row>
    <row r="2677" spans="1:4" ht="25.5">
      <c r="A2677" s="269" t="s">
        <v>12388</v>
      </c>
      <c r="B2677" s="269" t="s">
        <v>12389</v>
      </c>
      <c r="C2677" s="270" t="s">
        <v>4</v>
      </c>
      <c r="D2677" s="37">
        <v>366.8</v>
      </c>
    </row>
    <row r="2678" spans="1:4" ht="25.5">
      <c r="A2678" s="269" t="s">
        <v>12390</v>
      </c>
      <c r="B2678" s="269" t="s">
        <v>12391</v>
      </c>
      <c r="C2678" s="270" t="s">
        <v>4</v>
      </c>
      <c r="D2678" s="37">
        <v>413.88</v>
      </c>
    </row>
    <row r="2679" spans="1:4" ht="25.5">
      <c r="A2679" s="269" t="s">
        <v>12392</v>
      </c>
      <c r="B2679" s="269" t="s">
        <v>12393</v>
      </c>
      <c r="C2679" s="270" t="s">
        <v>4</v>
      </c>
      <c r="D2679" s="37">
        <v>596.34</v>
      </c>
    </row>
    <row r="2680" spans="1:4" ht="25.5">
      <c r="A2680" s="269" t="s">
        <v>12394</v>
      </c>
      <c r="B2680" s="269" t="s">
        <v>12395</v>
      </c>
      <c r="C2680" s="270" t="s">
        <v>4</v>
      </c>
      <c r="D2680" s="37">
        <v>796.3</v>
      </c>
    </row>
    <row r="2681" spans="1:4" ht="25.5">
      <c r="A2681" s="269" t="s">
        <v>12396</v>
      </c>
      <c r="B2681" s="269" t="s">
        <v>12397</v>
      </c>
      <c r="C2681" s="270" t="s">
        <v>4</v>
      </c>
      <c r="D2681" s="37">
        <v>386.71</v>
      </c>
    </row>
    <row r="2682" spans="1:4" ht="25.5">
      <c r="A2682" s="269" t="s">
        <v>12398</v>
      </c>
      <c r="B2682" s="269" t="s">
        <v>12399</v>
      </c>
      <c r="C2682" s="270" t="s">
        <v>4</v>
      </c>
      <c r="D2682" s="37">
        <v>443.39</v>
      </c>
    </row>
    <row r="2683" spans="1:4" ht="25.5">
      <c r="A2683" s="269" t="s">
        <v>12400</v>
      </c>
      <c r="B2683" s="269" t="s">
        <v>12401</v>
      </c>
      <c r="C2683" s="270" t="s">
        <v>4</v>
      </c>
      <c r="D2683" s="37">
        <v>485.38</v>
      </c>
    </row>
    <row r="2684" spans="1:4" ht="25.5">
      <c r="A2684" s="269" t="s">
        <v>12402</v>
      </c>
      <c r="B2684" s="269" t="s">
        <v>12403</v>
      </c>
      <c r="C2684" s="270" t="s">
        <v>4</v>
      </c>
      <c r="D2684" s="37">
        <v>560.38</v>
      </c>
    </row>
    <row r="2685" spans="1:4" ht="25.5">
      <c r="A2685" s="269" t="s">
        <v>12404</v>
      </c>
      <c r="B2685" s="269" t="s">
        <v>12405</v>
      </c>
      <c r="C2685" s="270" t="s">
        <v>4</v>
      </c>
      <c r="D2685" s="37">
        <v>782.78</v>
      </c>
    </row>
    <row r="2686" spans="1:4" ht="25.5">
      <c r="A2686" s="269" t="s">
        <v>12406</v>
      </c>
      <c r="B2686" s="269" t="s">
        <v>12407</v>
      </c>
      <c r="C2686" s="270" t="s">
        <v>4</v>
      </c>
      <c r="D2686" s="37">
        <v>1077.24</v>
      </c>
    </row>
    <row r="2687" spans="1:4" ht="38.25">
      <c r="A2687" s="269" t="s">
        <v>12408</v>
      </c>
      <c r="B2687" s="269" t="s">
        <v>14567</v>
      </c>
      <c r="C2687" s="270" t="s">
        <v>197</v>
      </c>
      <c r="D2687" s="37">
        <v>68917.37</v>
      </c>
    </row>
    <row r="2688" spans="1:4" ht="38.25">
      <c r="A2688" s="269" t="s">
        <v>12409</v>
      </c>
      <c r="B2688" s="269" t="s">
        <v>14568</v>
      </c>
      <c r="C2688" s="270" t="s">
        <v>22</v>
      </c>
      <c r="D2688" s="37">
        <v>2235.5</v>
      </c>
    </row>
    <row r="2689" spans="1:4" ht="25.5">
      <c r="A2689" s="269" t="s">
        <v>12410</v>
      </c>
      <c r="B2689" s="269" t="s">
        <v>12411</v>
      </c>
      <c r="C2689" s="270" t="s">
        <v>22</v>
      </c>
      <c r="D2689" s="37">
        <v>399.31</v>
      </c>
    </row>
    <row r="2690" spans="1:4">
      <c r="A2690" s="269" t="s">
        <v>12412</v>
      </c>
      <c r="B2690" s="269" t="s">
        <v>12413</v>
      </c>
      <c r="C2690" s="270" t="s">
        <v>4</v>
      </c>
      <c r="D2690" s="37">
        <v>512.23</v>
      </c>
    </row>
    <row r="2691" spans="1:4" ht="25.5">
      <c r="A2691" s="269" t="s">
        <v>12414</v>
      </c>
      <c r="B2691" s="269" t="s">
        <v>12415</v>
      </c>
      <c r="C2691" s="270" t="s">
        <v>4</v>
      </c>
      <c r="D2691" s="37">
        <v>103.68</v>
      </c>
    </row>
    <row r="2692" spans="1:4">
      <c r="A2692" s="269" t="s">
        <v>12416</v>
      </c>
      <c r="B2692" s="269" t="s">
        <v>12417</v>
      </c>
      <c r="C2692" s="270" t="s">
        <v>4</v>
      </c>
      <c r="D2692" s="37">
        <v>12.41</v>
      </c>
    </row>
    <row r="2693" spans="1:4">
      <c r="A2693" s="269" t="s">
        <v>12418</v>
      </c>
      <c r="B2693" s="269" t="s">
        <v>12419</v>
      </c>
      <c r="C2693" s="270" t="s">
        <v>4</v>
      </c>
      <c r="D2693" s="37">
        <v>16.510000000000002</v>
      </c>
    </row>
    <row r="2694" spans="1:4" ht="25.5">
      <c r="A2694" s="269" t="s">
        <v>12420</v>
      </c>
      <c r="B2694" s="269" t="s">
        <v>12421</v>
      </c>
      <c r="C2694" s="270" t="s">
        <v>197</v>
      </c>
      <c r="D2694" s="37">
        <v>4.87</v>
      </c>
    </row>
    <row r="2695" spans="1:4" ht="25.5">
      <c r="A2695" s="269" t="s">
        <v>12422</v>
      </c>
      <c r="B2695" s="269" t="s">
        <v>12423</v>
      </c>
      <c r="C2695" s="270" t="s">
        <v>4</v>
      </c>
      <c r="D2695" s="37">
        <v>47.74</v>
      </c>
    </row>
    <row r="2696" spans="1:4" ht="25.5">
      <c r="A2696" s="269" t="s">
        <v>12424</v>
      </c>
      <c r="B2696" s="269" t="s">
        <v>12425</v>
      </c>
      <c r="C2696" s="270" t="s">
        <v>4</v>
      </c>
      <c r="D2696" s="37">
        <v>65.23</v>
      </c>
    </row>
    <row r="2697" spans="1:4">
      <c r="A2697" s="269" t="s">
        <v>12426</v>
      </c>
      <c r="B2697" s="269" t="s">
        <v>12427</v>
      </c>
      <c r="C2697" s="270" t="s">
        <v>4</v>
      </c>
      <c r="D2697" s="37">
        <v>9.39</v>
      </c>
    </row>
    <row r="2698" spans="1:4">
      <c r="A2698" s="269" t="s">
        <v>12428</v>
      </c>
      <c r="B2698" s="269" t="s">
        <v>12429</v>
      </c>
      <c r="C2698" s="270" t="s">
        <v>4</v>
      </c>
      <c r="D2698" s="37">
        <v>3.3</v>
      </c>
    </row>
    <row r="2699" spans="1:4">
      <c r="A2699" s="269" t="s">
        <v>12430</v>
      </c>
      <c r="B2699" s="269" t="s">
        <v>12431</v>
      </c>
      <c r="C2699" s="270" t="s">
        <v>4</v>
      </c>
      <c r="D2699" s="37">
        <v>4.68</v>
      </c>
    </row>
    <row r="2700" spans="1:4">
      <c r="A2700" s="269" t="s">
        <v>12432</v>
      </c>
      <c r="B2700" s="269" t="s">
        <v>12433</v>
      </c>
      <c r="C2700" s="270" t="s">
        <v>4</v>
      </c>
      <c r="D2700" s="37">
        <v>8.75</v>
      </c>
    </row>
    <row r="2701" spans="1:4">
      <c r="A2701" s="269" t="s">
        <v>12434</v>
      </c>
      <c r="B2701" s="269" t="s">
        <v>12435</v>
      </c>
      <c r="C2701" s="270" t="s">
        <v>4</v>
      </c>
      <c r="D2701" s="37">
        <v>10.91</v>
      </c>
    </row>
    <row r="2702" spans="1:4">
      <c r="A2702" s="269" t="s">
        <v>12436</v>
      </c>
      <c r="B2702" s="269" t="s">
        <v>12437</v>
      </c>
      <c r="C2702" s="270" t="s">
        <v>4</v>
      </c>
      <c r="D2702" s="37">
        <v>6.81</v>
      </c>
    </row>
    <row r="2703" spans="1:4">
      <c r="A2703" s="269" t="s">
        <v>12438</v>
      </c>
      <c r="B2703" s="269" t="s">
        <v>12439</v>
      </c>
      <c r="C2703" s="270" t="s">
        <v>4</v>
      </c>
      <c r="D2703" s="37">
        <v>9.61</v>
      </c>
    </row>
    <row r="2704" spans="1:4">
      <c r="A2704" s="269" t="s">
        <v>12440</v>
      </c>
      <c r="B2704" s="269" t="s">
        <v>12441</v>
      </c>
      <c r="C2704" s="270" t="s">
        <v>4</v>
      </c>
      <c r="D2704" s="37">
        <v>8.33</v>
      </c>
    </row>
    <row r="2705" spans="1:4">
      <c r="A2705" s="269" t="s">
        <v>12442</v>
      </c>
      <c r="B2705" s="269" t="s">
        <v>12443</v>
      </c>
      <c r="C2705" s="270" t="s">
        <v>4</v>
      </c>
      <c r="D2705" s="37">
        <v>11.41</v>
      </c>
    </row>
    <row r="2706" spans="1:4">
      <c r="A2706" s="269" t="s">
        <v>12444</v>
      </c>
      <c r="B2706" s="269" t="s">
        <v>12445</v>
      </c>
      <c r="C2706" s="270" t="s">
        <v>4</v>
      </c>
      <c r="D2706" s="37">
        <v>7.83</v>
      </c>
    </row>
    <row r="2707" spans="1:4">
      <c r="A2707" s="269" t="s">
        <v>12446</v>
      </c>
      <c r="B2707" s="269" t="s">
        <v>12447</v>
      </c>
      <c r="C2707" s="270" t="s">
        <v>4</v>
      </c>
      <c r="D2707" s="37">
        <v>6.13</v>
      </c>
    </row>
    <row r="2708" spans="1:4">
      <c r="A2708" s="269" t="s">
        <v>12448</v>
      </c>
      <c r="B2708" s="269" t="s">
        <v>12449</v>
      </c>
      <c r="C2708" s="270" t="s">
        <v>4</v>
      </c>
      <c r="D2708" s="37">
        <v>41.62</v>
      </c>
    </row>
    <row r="2709" spans="1:4">
      <c r="A2709" s="269" t="s">
        <v>12450</v>
      </c>
      <c r="B2709" s="269" t="s">
        <v>12451</v>
      </c>
      <c r="C2709" s="270" t="s">
        <v>4</v>
      </c>
      <c r="D2709" s="37">
        <v>98.38</v>
      </c>
    </row>
    <row r="2710" spans="1:4" ht="25.5">
      <c r="A2710" s="269" t="s">
        <v>12452</v>
      </c>
      <c r="B2710" s="269" t="s">
        <v>12453</v>
      </c>
      <c r="C2710" s="270" t="s">
        <v>47</v>
      </c>
      <c r="D2710" s="37">
        <v>47.01</v>
      </c>
    </row>
    <row r="2711" spans="1:4">
      <c r="A2711" s="269" t="s">
        <v>12454</v>
      </c>
      <c r="B2711" s="269" t="s">
        <v>12455</v>
      </c>
      <c r="C2711" s="270" t="s">
        <v>4</v>
      </c>
      <c r="D2711" s="37">
        <v>13.01</v>
      </c>
    </row>
    <row r="2712" spans="1:4">
      <c r="A2712" s="269" t="s">
        <v>12456</v>
      </c>
      <c r="B2712" s="269" t="s">
        <v>12457</v>
      </c>
      <c r="C2712" s="270" t="s">
        <v>4</v>
      </c>
      <c r="D2712" s="37">
        <v>19.079999999999998</v>
      </c>
    </row>
    <row r="2713" spans="1:4">
      <c r="A2713" s="269" t="s">
        <v>12458</v>
      </c>
      <c r="B2713" s="269" t="s">
        <v>12459</v>
      </c>
      <c r="C2713" s="270" t="s">
        <v>4</v>
      </c>
      <c r="D2713" s="37">
        <v>9.58</v>
      </c>
    </row>
    <row r="2714" spans="1:4">
      <c r="A2714" s="269" t="s">
        <v>12460</v>
      </c>
      <c r="B2714" s="269" t="s">
        <v>12461</v>
      </c>
      <c r="C2714" s="270" t="s">
        <v>4</v>
      </c>
      <c r="D2714" s="37">
        <v>15.31</v>
      </c>
    </row>
    <row r="2715" spans="1:4">
      <c r="A2715" s="269" t="s">
        <v>12462</v>
      </c>
      <c r="B2715" s="269" t="s">
        <v>12463</v>
      </c>
      <c r="C2715" s="270" t="s">
        <v>4</v>
      </c>
      <c r="D2715" s="37">
        <v>3.74</v>
      </c>
    </row>
    <row r="2716" spans="1:4">
      <c r="A2716" s="269" t="s">
        <v>12464</v>
      </c>
      <c r="B2716" s="269" t="s">
        <v>4735</v>
      </c>
      <c r="C2716" s="270" t="s">
        <v>4</v>
      </c>
      <c r="D2716" s="37">
        <v>3.83</v>
      </c>
    </row>
    <row r="2717" spans="1:4">
      <c r="A2717" s="269" t="s">
        <v>12465</v>
      </c>
      <c r="B2717" s="269" t="s">
        <v>4742</v>
      </c>
      <c r="C2717" s="270" t="s">
        <v>4</v>
      </c>
      <c r="D2717" s="37">
        <v>67.23</v>
      </c>
    </row>
    <row r="2718" spans="1:4">
      <c r="A2718" s="269" t="s">
        <v>12466</v>
      </c>
      <c r="B2718" s="269" t="s">
        <v>12467</v>
      </c>
      <c r="C2718" s="270" t="s">
        <v>4</v>
      </c>
      <c r="D2718" s="37">
        <v>33.6</v>
      </c>
    </row>
    <row r="2719" spans="1:4">
      <c r="A2719" s="269" t="s">
        <v>12468</v>
      </c>
      <c r="B2719" s="269" t="s">
        <v>12469</v>
      </c>
      <c r="C2719" s="270" t="s">
        <v>4</v>
      </c>
      <c r="D2719" s="37">
        <v>7.35</v>
      </c>
    </row>
    <row r="2720" spans="1:4">
      <c r="A2720" s="269" t="s">
        <v>12470</v>
      </c>
      <c r="B2720" s="269" t="s">
        <v>12471</v>
      </c>
      <c r="C2720" s="270" t="s">
        <v>4</v>
      </c>
      <c r="D2720" s="37">
        <v>6.36</v>
      </c>
    </row>
    <row r="2721" spans="1:4">
      <c r="A2721" s="269" t="s">
        <v>12472</v>
      </c>
      <c r="B2721" s="269" t="s">
        <v>12473</v>
      </c>
      <c r="C2721" s="270" t="s">
        <v>4</v>
      </c>
      <c r="D2721" s="37">
        <v>27.5</v>
      </c>
    </row>
    <row r="2722" spans="1:4" ht="25.5">
      <c r="A2722" s="269" t="s">
        <v>12474</v>
      </c>
      <c r="B2722" s="269" t="s">
        <v>14569</v>
      </c>
      <c r="C2722" s="270" t="s">
        <v>4</v>
      </c>
      <c r="D2722" s="37">
        <v>151.59</v>
      </c>
    </row>
    <row r="2723" spans="1:4">
      <c r="A2723" s="269" t="s">
        <v>12475</v>
      </c>
      <c r="B2723" s="269" t="s">
        <v>12476</v>
      </c>
      <c r="C2723" s="270" t="s">
        <v>4</v>
      </c>
      <c r="D2723" s="37">
        <v>101.98</v>
      </c>
    </row>
    <row r="2724" spans="1:4">
      <c r="A2724" s="269" t="s">
        <v>12477</v>
      </c>
      <c r="B2724" s="269" t="s">
        <v>12478</v>
      </c>
      <c r="C2724" s="270" t="s">
        <v>4</v>
      </c>
      <c r="D2724" s="37">
        <v>3.36</v>
      </c>
    </row>
    <row r="2725" spans="1:4">
      <c r="A2725" s="269" t="s">
        <v>12479</v>
      </c>
      <c r="B2725" s="269" t="s">
        <v>12480</v>
      </c>
      <c r="C2725" s="270" t="s">
        <v>4</v>
      </c>
      <c r="D2725" s="37">
        <v>23.52</v>
      </c>
    </row>
    <row r="2726" spans="1:4">
      <c r="A2726" s="269" t="s">
        <v>12481</v>
      </c>
      <c r="B2726" s="269" t="s">
        <v>12482</v>
      </c>
      <c r="C2726" s="270" t="s">
        <v>4</v>
      </c>
      <c r="D2726" s="37">
        <v>15.17</v>
      </c>
    </row>
    <row r="2727" spans="1:4">
      <c r="A2727" s="269" t="s">
        <v>12483</v>
      </c>
      <c r="B2727" s="269" t="s">
        <v>12484</v>
      </c>
      <c r="C2727" s="270" t="s">
        <v>4</v>
      </c>
      <c r="D2727" s="37">
        <v>32.35</v>
      </c>
    </row>
    <row r="2728" spans="1:4">
      <c r="A2728" s="269" t="s">
        <v>12485</v>
      </c>
      <c r="B2728" s="269" t="s">
        <v>12486</v>
      </c>
      <c r="C2728" s="270" t="s">
        <v>4</v>
      </c>
      <c r="D2728" s="37">
        <v>11.88</v>
      </c>
    </row>
    <row r="2729" spans="1:4">
      <c r="A2729" s="269" t="s">
        <v>12487</v>
      </c>
      <c r="B2729" s="269" t="s">
        <v>12488</v>
      </c>
      <c r="C2729" s="270" t="s">
        <v>4</v>
      </c>
      <c r="D2729" s="37">
        <v>22.23</v>
      </c>
    </row>
    <row r="2730" spans="1:4">
      <c r="A2730" s="269" t="s">
        <v>12489</v>
      </c>
      <c r="B2730" s="269" t="s">
        <v>12490</v>
      </c>
      <c r="C2730" s="270" t="s">
        <v>4</v>
      </c>
      <c r="D2730" s="37">
        <v>54.16</v>
      </c>
    </row>
    <row r="2731" spans="1:4">
      <c r="A2731" s="269" t="s">
        <v>12491</v>
      </c>
      <c r="B2731" s="269" t="s">
        <v>12492</v>
      </c>
      <c r="C2731" s="270" t="s">
        <v>4</v>
      </c>
      <c r="D2731" s="37">
        <v>4.76</v>
      </c>
    </row>
    <row r="2732" spans="1:4">
      <c r="A2732" s="269" t="s">
        <v>12493</v>
      </c>
      <c r="B2732" s="269" t="s">
        <v>14570</v>
      </c>
      <c r="C2732" s="270" t="s">
        <v>47</v>
      </c>
      <c r="D2732" s="37">
        <v>42.92</v>
      </c>
    </row>
    <row r="2733" spans="1:4" ht="25.5">
      <c r="A2733" s="269" t="s">
        <v>12494</v>
      </c>
      <c r="B2733" s="269" t="s">
        <v>12495</v>
      </c>
      <c r="C2733" s="270" t="s">
        <v>4</v>
      </c>
      <c r="D2733" s="37">
        <v>392.88</v>
      </c>
    </row>
    <row r="2734" spans="1:4" ht="25.5">
      <c r="A2734" s="269" t="s">
        <v>12496</v>
      </c>
      <c r="B2734" s="269" t="s">
        <v>12497</v>
      </c>
      <c r="C2734" s="270" t="s">
        <v>4</v>
      </c>
      <c r="D2734" s="37">
        <v>231.51</v>
      </c>
    </row>
    <row r="2735" spans="1:4">
      <c r="A2735" s="269" t="s">
        <v>12498</v>
      </c>
      <c r="B2735" s="269" t="s">
        <v>12499</v>
      </c>
      <c r="C2735" s="270" t="s">
        <v>424</v>
      </c>
      <c r="D2735" s="37">
        <v>31.59</v>
      </c>
    </row>
    <row r="2736" spans="1:4">
      <c r="A2736" s="269" t="s">
        <v>12500</v>
      </c>
      <c r="B2736" s="269" t="s">
        <v>12501</v>
      </c>
      <c r="C2736" s="270" t="s">
        <v>4</v>
      </c>
      <c r="D2736" s="37">
        <v>2.92</v>
      </c>
    </row>
    <row r="2737" spans="1:4" ht="25.5">
      <c r="A2737" s="269" t="s">
        <v>12502</v>
      </c>
      <c r="B2737" s="269" t="s">
        <v>12503</v>
      </c>
      <c r="C2737" s="270" t="s">
        <v>4</v>
      </c>
      <c r="D2737" s="37">
        <v>6.24</v>
      </c>
    </row>
    <row r="2738" spans="1:4">
      <c r="A2738" s="269" t="s">
        <v>12504</v>
      </c>
      <c r="B2738" s="269" t="s">
        <v>12505</v>
      </c>
      <c r="C2738" s="270" t="s">
        <v>4</v>
      </c>
      <c r="D2738" s="37">
        <v>1.1399999999999999</v>
      </c>
    </row>
    <row r="2739" spans="1:4">
      <c r="A2739" s="269" t="s">
        <v>12506</v>
      </c>
      <c r="B2739" s="269" t="s">
        <v>12507</v>
      </c>
      <c r="C2739" s="270" t="s">
        <v>4</v>
      </c>
      <c r="D2739" s="37">
        <v>1.29</v>
      </c>
    </row>
    <row r="2740" spans="1:4" ht="25.5">
      <c r="A2740" s="269" t="s">
        <v>12508</v>
      </c>
      <c r="B2740" s="269" t="s">
        <v>12509</v>
      </c>
      <c r="C2740" s="270" t="s">
        <v>4</v>
      </c>
      <c r="D2740" s="37">
        <v>2.7</v>
      </c>
    </row>
    <row r="2741" spans="1:4" ht="25.5">
      <c r="A2741" s="269" t="s">
        <v>12510</v>
      </c>
      <c r="B2741" s="269" t="s">
        <v>12511</v>
      </c>
      <c r="C2741" s="270" t="s">
        <v>4</v>
      </c>
      <c r="D2741" s="37">
        <v>2.76</v>
      </c>
    </row>
    <row r="2742" spans="1:4" ht="25.5">
      <c r="A2742" s="269" t="s">
        <v>12512</v>
      </c>
      <c r="B2742" s="269" t="s">
        <v>12513</v>
      </c>
      <c r="C2742" s="270" t="s">
        <v>4</v>
      </c>
      <c r="D2742" s="37">
        <v>2.1</v>
      </c>
    </row>
    <row r="2743" spans="1:4" ht="25.5">
      <c r="A2743" s="269" t="s">
        <v>12514</v>
      </c>
      <c r="B2743" s="269" t="s">
        <v>12515</v>
      </c>
      <c r="C2743" s="270" t="s">
        <v>47</v>
      </c>
      <c r="D2743" s="37">
        <v>31.91</v>
      </c>
    </row>
    <row r="2744" spans="1:4" ht="25.5">
      <c r="A2744" s="269" t="s">
        <v>12516</v>
      </c>
      <c r="B2744" s="269" t="s">
        <v>12517</v>
      </c>
      <c r="C2744" s="270" t="s">
        <v>4</v>
      </c>
      <c r="D2744" s="37">
        <v>32.93</v>
      </c>
    </row>
    <row r="2745" spans="1:4" ht="25.5">
      <c r="A2745" s="269" t="s">
        <v>12518</v>
      </c>
      <c r="B2745" s="269" t="s">
        <v>12519</v>
      </c>
      <c r="C2745" s="270" t="s">
        <v>4</v>
      </c>
      <c r="D2745" s="37">
        <v>1.58</v>
      </c>
    </row>
    <row r="2746" spans="1:4" ht="25.5">
      <c r="A2746" s="269" t="s">
        <v>12520</v>
      </c>
      <c r="B2746" s="269" t="s">
        <v>12521</v>
      </c>
      <c r="C2746" s="270" t="s">
        <v>4</v>
      </c>
      <c r="D2746" s="37">
        <v>2.21</v>
      </c>
    </row>
    <row r="2747" spans="1:4" ht="25.5">
      <c r="A2747" s="269" t="s">
        <v>12522</v>
      </c>
      <c r="B2747" s="269" t="s">
        <v>12523</v>
      </c>
      <c r="C2747" s="270" t="s">
        <v>4</v>
      </c>
      <c r="D2747" s="37">
        <v>3.34</v>
      </c>
    </row>
    <row r="2748" spans="1:4" ht="25.5">
      <c r="A2748" s="269" t="s">
        <v>12524</v>
      </c>
      <c r="B2748" s="269" t="s">
        <v>12525</v>
      </c>
      <c r="C2748" s="270" t="s">
        <v>4</v>
      </c>
      <c r="D2748" s="37">
        <v>6.78</v>
      </c>
    </row>
    <row r="2749" spans="1:4" ht="25.5">
      <c r="A2749" s="269" t="s">
        <v>12526</v>
      </c>
      <c r="B2749" s="269" t="s">
        <v>12527</v>
      </c>
      <c r="C2749" s="270" t="s">
        <v>4</v>
      </c>
      <c r="D2749" s="37">
        <v>20.99</v>
      </c>
    </row>
    <row r="2750" spans="1:4" ht="25.5">
      <c r="A2750" s="269" t="s">
        <v>12528</v>
      </c>
      <c r="B2750" s="269" t="s">
        <v>12529</v>
      </c>
      <c r="C2750" s="270" t="s">
        <v>22</v>
      </c>
      <c r="D2750" s="37">
        <v>93.26</v>
      </c>
    </row>
    <row r="2751" spans="1:4" ht="25.5">
      <c r="A2751" s="269" t="s">
        <v>12530</v>
      </c>
      <c r="B2751" s="269" t="s">
        <v>12531</v>
      </c>
      <c r="C2751" s="270" t="s">
        <v>47</v>
      </c>
      <c r="D2751" s="37">
        <v>45.16</v>
      </c>
    </row>
    <row r="2752" spans="1:4" ht="25.5">
      <c r="A2752" s="269" t="s">
        <v>12532</v>
      </c>
      <c r="B2752" s="269" t="s">
        <v>14571</v>
      </c>
      <c r="C2752" s="270" t="s">
        <v>47</v>
      </c>
      <c r="D2752" s="37">
        <v>3.89</v>
      </c>
    </row>
    <row r="2753" spans="1:4" ht="25.5">
      <c r="A2753" s="269" t="s">
        <v>12533</v>
      </c>
      <c r="B2753" s="269" t="s">
        <v>14572</v>
      </c>
      <c r="C2753" s="270" t="s">
        <v>47</v>
      </c>
      <c r="D2753" s="37">
        <v>10.55</v>
      </c>
    </row>
    <row r="2754" spans="1:4" ht="25.5">
      <c r="A2754" s="269" t="s">
        <v>12534</v>
      </c>
      <c r="B2754" s="269" t="s">
        <v>12535</v>
      </c>
      <c r="C2754" s="270" t="s">
        <v>4</v>
      </c>
      <c r="D2754" s="37">
        <v>88.28</v>
      </c>
    </row>
    <row r="2755" spans="1:4">
      <c r="A2755" s="269" t="s">
        <v>12536</v>
      </c>
      <c r="B2755" s="269" t="s">
        <v>12537</v>
      </c>
      <c r="C2755" s="270" t="s">
        <v>4</v>
      </c>
      <c r="D2755" s="37">
        <v>3.75</v>
      </c>
    </row>
    <row r="2756" spans="1:4">
      <c r="A2756" s="269" t="s">
        <v>12538</v>
      </c>
      <c r="B2756" s="269" t="s">
        <v>12539</v>
      </c>
      <c r="C2756" s="270" t="s">
        <v>4</v>
      </c>
      <c r="D2756" s="37">
        <v>8.86</v>
      </c>
    </row>
    <row r="2757" spans="1:4">
      <c r="A2757" s="269" t="s">
        <v>12540</v>
      </c>
      <c r="B2757" s="269" t="s">
        <v>12541</v>
      </c>
      <c r="C2757" s="270" t="s">
        <v>4</v>
      </c>
      <c r="D2757" s="37">
        <v>16.79</v>
      </c>
    </row>
    <row r="2758" spans="1:4">
      <c r="A2758" s="269" t="s">
        <v>12542</v>
      </c>
      <c r="B2758" s="269" t="s">
        <v>12543</v>
      </c>
      <c r="C2758" s="270" t="s">
        <v>4</v>
      </c>
      <c r="D2758" s="37">
        <v>80.849999999999994</v>
      </c>
    </row>
    <row r="2759" spans="1:4">
      <c r="A2759" s="269" t="s">
        <v>12544</v>
      </c>
      <c r="B2759" s="269" t="s">
        <v>12545</v>
      </c>
      <c r="C2759" s="270" t="s">
        <v>4</v>
      </c>
      <c r="D2759" s="37">
        <v>53.57</v>
      </c>
    </row>
    <row r="2760" spans="1:4" ht="25.5">
      <c r="A2760" s="269" t="s">
        <v>12546</v>
      </c>
      <c r="B2760" s="269" t="s">
        <v>12547</v>
      </c>
      <c r="C2760" s="270" t="s">
        <v>4</v>
      </c>
      <c r="D2760" s="37">
        <v>68.52</v>
      </c>
    </row>
    <row r="2761" spans="1:4" ht="25.5">
      <c r="A2761" s="269" t="s">
        <v>12548</v>
      </c>
      <c r="B2761" s="269" t="s">
        <v>12549</v>
      </c>
      <c r="C2761" s="270" t="s">
        <v>4</v>
      </c>
      <c r="D2761" s="37">
        <v>99.4</v>
      </c>
    </row>
    <row r="2762" spans="1:4" ht="25.5">
      <c r="A2762" s="269" t="s">
        <v>12550</v>
      </c>
      <c r="B2762" s="269" t="s">
        <v>12551</v>
      </c>
      <c r="C2762" s="270" t="s">
        <v>4</v>
      </c>
      <c r="D2762" s="37">
        <v>105.92</v>
      </c>
    </row>
    <row r="2763" spans="1:4" ht="25.5">
      <c r="A2763" s="269" t="s">
        <v>12552</v>
      </c>
      <c r="B2763" s="269" t="s">
        <v>12553</v>
      </c>
      <c r="C2763" s="270" t="s">
        <v>4</v>
      </c>
      <c r="D2763" s="37">
        <v>109.15</v>
      </c>
    </row>
    <row r="2764" spans="1:4" ht="25.5">
      <c r="A2764" s="269" t="s">
        <v>12554</v>
      </c>
      <c r="B2764" s="269" t="s">
        <v>12555</v>
      </c>
      <c r="C2764" s="270" t="s">
        <v>4</v>
      </c>
      <c r="D2764" s="37">
        <v>84.85</v>
      </c>
    </row>
    <row r="2765" spans="1:4" ht="25.5">
      <c r="A2765" s="269" t="s">
        <v>12556</v>
      </c>
      <c r="B2765" s="269" t="s">
        <v>12557</v>
      </c>
      <c r="C2765" s="270" t="s">
        <v>4</v>
      </c>
      <c r="D2765" s="37">
        <v>101.24</v>
      </c>
    </row>
    <row r="2766" spans="1:4" ht="25.5">
      <c r="A2766" s="269" t="s">
        <v>12558</v>
      </c>
      <c r="B2766" s="269" t="s">
        <v>12559</v>
      </c>
      <c r="C2766" s="270" t="s">
        <v>4</v>
      </c>
      <c r="D2766" s="37">
        <v>68.5</v>
      </c>
    </row>
    <row r="2767" spans="1:4" ht="25.5">
      <c r="A2767" s="269" t="s">
        <v>12560</v>
      </c>
      <c r="B2767" s="269" t="s">
        <v>12561</v>
      </c>
      <c r="C2767" s="270" t="s">
        <v>4</v>
      </c>
      <c r="D2767" s="37">
        <v>168.39</v>
      </c>
    </row>
    <row r="2768" spans="1:4" ht="25.5">
      <c r="A2768" s="269" t="s">
        <v>12562</v>
      </c>
      <c r="B2768" s="269" t="s">
        <v>12563</v>
      </c>
      <c r="C2768" s="270" t="s">
        <v>4</v>
      </c>
      <c r="D2768" s="37">
        <v>149.88</v>
      </c>
    </row>
    <row r="2769" spans="1:4" ht="25.5">
      <c r="A2769" s="269" t="s">
        <v>12564</v>
      </c>
      <c r="B2769" s="269" t="s">
        <v>12565</v>
      </c>
      <c r="C2769" s="270" t="s">
        <v>4</v>
      </c>
      <c r="D2769" s="37">
        <v>150.55000000000001</v>
      </c>
    </row>
    <row r="2770" spans="1:4" ht="25.5">
      <c r="A2770" s="269" t="s">
        <v>12566</v>
      </c>
      <c r="B2770" s="269" t="s">
        <v>12567</v>
      </c>
      <c r="C2770" s="270" t="s">
        <v>4</v>
      </c>
      <c r="D2770" s="37">
        <v>147.30000000000001</v>
      </c>
    </row>
    <row r="2771" spans="1:4" ht="25.5">
      <c r="A2771" s="269" t="s">
        <v>12568</v>
      </c>
      <c r="B2771" s="269" t="s">
        <v>12569</v>
      </c>
      <c r="C2771" s="270" t="s">
        <v>4</v>
      </c>
      <c r="D2771" s="37">
        <v>81.96</v>
      </c>
    </row>
    <row r="2772" spans="1:4" ht="25.5">
      <c r="A2772" s="269" t="s">
        <v>12570</v>
      </c>
      <c r="B2772" s="269" t="s">
        <v>12571</v>
      </c>
      <c r="C2772" s="270" t="s">
        <v>4</v>
      </c>
      <c r="D2772" s="37">
        <v>109.95</v>
      </c>
    </row>
    <row r="2773" spans="1:4" ht="25.5">
      <c r="A2773" s="269" t="s">
        <v>12572</v>
      </c>
      <c r="B2773" s="269" t="s">
        <v>12573</v>
      </c>
      <c r="C2773" s="270" t="s">
        <v>4</v>
      </c>
      <c r="D2773" s="37">
        <v>94.63</v>
      </c>
    </row>
    <row r="2774" spans="1:4" ht="25.5">
      <c r="A2774" s="269" t="s">
        <v>12574</v>
      </c>
      <c r="B2774" s="269" t="s">
        <v>12575</v>
      </c>
      <c r="C2774" s="270" t="s">
        <v>4</v>
      </c>
      <c r="D2774" s="37">
        <v>116.72</v>
      </c>
    </row>
    <row r="2775" spans="1:4" ht="25.5">
      <c r="A2775" s="269" t="s">
        <v>12576</v>
      </c>
      <c r="B2775" s="269" t="s">
        <v>12577</v>
      </c>
      <c r="C2775" s="270" t="s">
        <v>4</v>
      </c>
      <c r="D2775" s="37">
        <v>115.31</v>
      </c>
    </row>
    <row r="2776" spans="1:4" ht="25.5">
      <c r="A2776" s="269" t="s">
        <v>12578</v>
      </c>
      <c r="B2776" s="269" t="s">
        <v>12579</v>
      </c>
      <c r="C2776" s="270" t="s">
        <v>4</v>
      </c>
      <c r="D2776" s="37">
        <v>115.31</v>
      </c>
    </row>
    <row r="2777" spans="1:4" ht="25.5">
      <c r="A2777" s="269" t="s">
        <v>12580</v>
      </c>
      <c r="B2777" s="269" t="s">
        <v>12581</v>
      </c>
      <c r="C2777" s="270" t="s">
        <v>4</v>
      </c>
      <c r="D2777" s="37">
        <v>76.81</v>
      </c>
    </row>
    <row r="2778" spans="1:4" ht="25.5">
      <c r="A2778" s="269" t="s">
        <v>12582</v>
      </c>
      <c r="B2778" s="269" t="s">
        <v>12583</v>
      </c>
      <c r="C2778" s="270" t="s">
        <v>4</v>
      </c>
      <c r="D2778" s="37">
        <v>86.67</v>
      </c>
    </row>
    <row r="2779" spans="1:4" ht="25.5">
      <c r="A2779" s="269" t="s">
        <v>12584</v>
      </c>
      <c r="B2779" s="269" t="s">
        <v>12585</v>
      </c>
      <c r="C2779" s="270" t="s">
        <v>4</v>
      </c>
      <c r="D2779" s="37">
        <v>102.28</v>
      </c>
    </row>
    <row r="2780" spans="1:4" ht="25.5">
      <c r="A2780" s="269" t="s">
        <v>12586</v>
      </c>
      <c r="B2780" s="269" t="s">
        <v>12587</v>
      </c>
      <c r="C2780" s="270" t="s">
        <v>4</v>
      </c>
      <c r="D2780" s="37">
        <v>324.69</v>
      </c>
    </row>
    <row r="2781" spans="1:4">
      <c r="A2781" s="269" t="s">
        <v>12588</v>
      </c>
      <c r="B2781" s="269" t="s">
        <v>12589</v>
      </c>
      <c r="C2781" s="270" t="s">
        <v>4</v>
      </c>
      <c r="D2781" s="37">
        <v>27.63</v>
      </c>
    </row>
    <row r="2782" spans="1:4">
      <c r="A2782" s="269" t="s">
        <v>12590</v>
      </c>
      <c r="B2782" s="269" t="s">
        <v>12591</v>
      </c>
      <c r="C2782" s="270" t="s">
        <v>4</v>
      </c>
      <c r="D2782" s="37">
        <v>11.71</v>
      </c>
    </row>
    <row r="2783" spans="1:4" ht="25.5">
      <c r="A2783" s="269" t="s">
        <v>12592</v>
      </c>
      <c r="B2783" s="269" t="s">
        <v>12593</v>
      </c>
      <c r="C2783" s="270" t="s">
        <v>4</v>
      </c>
      <c r="D2783" s="37">
        <v>5.73</v>
      </c>
    </row>
    <row r="2784" spans="1:4">
      <c r="A2784" s="269" t="s">
        <v>12594</v>
      </c>
      <c r="B2784" s="269" t="s">
        <v>12595</v>
      </c>
      <c r="C2784" s="270" t="s">
        <v>4</v>
      </c>
      <c r="D2784" s="37">
        <v>16.73</v>
      </c>
    </row>
    <row r="2785" spans="1:4">
      <c r="A2785" s="269" t="s">
        <v>12596</v>
      </c>
      <c r="B2785" s="269" t="s">
        <v>12597</v>
      </c>
      <c r="C2785" s="270" t="s">
        <v>4</v>
      </c>
      <c r="D2785" s="37">
        <v>9.5399999999999991</v>
      </c>
    </row>
    <row r="2786" spans="1:4">
      <c r="A2786" s="269" t="s">
        <v>12598</v>
      </c>
      <c r="B2786" s="269" t="s">
        <v>12599</v>
      </c>
      <c r="C2786" s="270" t="s">
        <v>4</v>
      </c>
      <c r="D2786" s="37">
        <v>8.4700000000000006</v>
      </c>
    </row>
    <row r="2787" spans="1:4">
      <c r="A2787" s="269" t="s">
        <v>12600</v>
      </c>
      <c r="B2787" s="269" t="s">
        <v>12601</v>
      </c>
      <c r="C2787" s="270" t="s">
        <v>4</v>
      </c>
      <c r="D2787" s="37">
        <v>2.75</v>
      </c>
    </row>
    <row r="2788" spans="1:4">
      <c r="A2788" s="269" t="s">
        <v>12602</v>
      </c>
      <c r="B2788" s="269" t="s">
        <v>12603</v>
      </c>
      <c r="C2788" s="270" t="s">
        <v>4</v>
      </c>
      <c r="D2788" s="37">
        <v>10.33</v>
      </c>
    </row>
    <row r="2789" spans="1:4">
      <c r="A2789" s="269" t="s">
        <v>12604</v>
      </c>
      <c r="B2789" s="269" t="s">
        <v>12605</v>
      </c>
      <c r="C2789" s="270" t="s">
        <v>4</v>
      </c>
      <c r="D2789" s="37">
        <v>7.17</v>
      </c>
    </row>
    <row r="2790" spans="1:4">
      <c r="A2790" s="269" t="s">
        <v>12606</v>
      </c>
      <c r="B2790" s="269" t="s">
        <v>12607</v>
      </c>
      <c r="C2790" s="270" t="s">
        <v>4</v>
      </c>
      <c r="D2790" s="37">
        <v>1.95</v>
      </c>
    </row>
    <row r="2791" spans="1:4">
      <c r="A2791" s="269" t="s">
        <v>12608</v>
      </c>
      <c r="B2791" s="269" t="s">
        <v>12609</v>
      </c>
      <c r="C2791" s="270" t="s">
        <v>4</v>
      </c>
      <c r="D2791" s="37">
        <v>11.38</v>
      </c>
    </row>
    <row r="2792" spans="1:4" ht="25.5">
      <c r="A2792" s="269" t="s">
        <v>12610</v>
      </c>
      <c r="B2792" s="269" t="s">
        <v>12611</v>
      </c>
      <c r="C2792" s="270" t="s">
        <v>4</v>
      </c>
      <c r="D2792" s="37">
        <v>4.08</v>
      </c>
    </row>
    <row r="2793" spans="1:4">
      <c r="A2793" s="269" t="s">
        <v>12612</v>
      </c>
      <c r="B2793" s="269" t="s">
        <v>12613</v>
      </c>
      <c r="C2793" s="270" t="s">
        <v>4</v>
      </c>
      <c r="D2793" s="37">
        <v>34.25</v>
      </c>
    </row>
    <row r="2794" spans="1:4">
      <c r="A2794" s="269" t="s">
        <v>12614</v>
      </c>
      <c r="B2794" s="269" t="s">
        <v>12615</v>
      </c>
      <c r="C2794" s="270" t="s">
        <v>4</v>
      </c>
      <c r="D2794" s="37">
        <v>13.01</v>
      </c>
    </row>
    <row r="2795" spans="1:4" ht="25.5">
      <c r="A2795" s="269" t="s">
        <v>12616</v>
      </c>
      <c r="B2795" s="269" t="s">
        <v>12617</v>
      </c>
      <c r="C2795" s="270" t="s">
        <v>4</v>
      </c>
      <c r="D2795" s="37">
        <v>71.52</v>
      </c>
    </row>
    <row r="2796" spans="1:4">
      <c r="A2796" s="269" t="s">
        <v>12618</v>
      </c>
      <c r="B2796" s="269" t="s">
        <v>12619</v>
      </c>
      <c r="C2796" s="270" t="s">
        <v>4</v>
      </c>
      <c r="D2796" s="37">
        <v>11.12</v>
      </c>
    </row>
    <row r="2797" spans="1:4">
      <c r="A2797" s="269" t="s">
        <v>12620</v>
      </c>
      <c r="B2797" s="269" t="s">
        <v>12621</v>
      </c>
      <c r="C2797" s="270" t="s">
        <v>4</v>
      </c>
      <c r="D2797" s="37">
        <v>79.83</v>
      </c>
    </row>
    <row r="2798" spans="1:4">
      <c r="A2798" s="269" t="s">
        <v>12622</v>
      </c>
      <c r="B2798" s="269" t="s">
        <v>6931</v>
      </c>
      <c r="C2798" s="270" t="s">
        <v>4</v>
      </c>
      <c r="D2798" s="37">
        <v>3.7</v>
      </c>
    </row>
    <row r="2799" spans="1:4">
      <c r="A2799" s="269" t="s">
        <v>12623</v>
      </c>
      <c r="B2799" s="269" t="s">
        <v>6933</v>
      </c>
      <c r="C2799" s="270" t="s">
        <v>4</v>
      </c>
      <c r="D2799" s="37">
        <v>1.34</v>
      </c>
    </row>
    <row r="2800" spans="1:4" ht="38.25">
      <c r="A2800" s="269" t="s">
        <v>12624</v>
      </c>
      <c r="B2800" s="269" t="s">
        <v>12625</v>
      </c>
      <c r="C2800" s="270" t="s">
        <v>4</v>
      </c>
      <c r="D2800" s="37">
        <v>8.1300000000000008</v>
      </c>
    </row>
    <row r="2801" spans="1:4">
      <c r="A2801" s="269" t="s">
        <v>12626</v>
      </c>
      <c r="B2801" s="269" t="s">
        <v>12627</v>
      </c>
      <c r="C2801" s="270" t="s">
        <v>4</v>
      </c>
      <c r="D2801" s="37">
        <v>24.91</v>
      </c>
    </row>
    <row r="2802" spans="1:4">
      <c r="A2802" s="269" t="s">
        <v>12628</v>
      </c>
      <c r="B2802" s="269" t="s">
        <v>12629</v>
      </c>
      <c r="C2802" s="270" t="s">
        <v>4</v>
      </c>
      <c r="D2802" s="37">
        <v>53.78</v>
      </c>
    </row>
    <row r="2803" spans="1:4" ht="25.5">
      <c r="A2803" s="269" t="s">
        <v>12630</v>
      </c>
      <c r="B2803" s="269" t="s">
        <v>12631</v>
      </c>
      <c r="C2803" s="270" t="s">
        <v>4</v>
      </c>
      <c r="D2803" s="37">
        <v>79.260000000000005</v>
      </c>
    </row>
    <row r="2804" spans="1:4" ht="25.5">
      <c r="A2804" s="269" t="s">
        <v>12632</v>
      </c>
      <c r="B2804" s="269" t="s">
        <v>12633</v>
      </c>
      <c r="C2804" s="270" t="s">
        <v>4</v>
      </c>
      <c r="D2804" s="37">
        <v>38.840000000000003</v>
      </c>
    </row>
    <row r="2805" spans="1:4" ht="25.5">
      <c r="A2805" s="269" t="s">
        <v>12634</v>
      </c>
      <c r="B2805" s="269" t="s">
        <v>12635</v>
      </c>
      <c r="C2805" s="270" t="s">
        <v>4</v>
      </c>
      <c r="D2805" s="37">
        <v>162.22999999999999</v>
      </c>
    </row>
    <row r="2806" spans="1:4" ht="25.5">
      <c r="A2806" s="269" t="s">
        <v>12636</v>
      </c>
      <c r="B2806" s="269" t="s">
        <v>12637</v>
      </c>
      <c r="C2806" s="270" t="s">
        <v>4</v>
      </c>
      <c r="D2806" s="37">
        <v>144.66</v>
      </c>
    </row>
    <row r="2807" spans="1:4" ht="25.5">
      <c r="A2807" s="269" t="s">
        <v>12638</v>
      </c>
      <c r="B2807" s="269" t="s">
        <v>12639</v>
      </c>
      <c r="C2807" s="270" t="s">
        <v>4</v>
      </c>
      <c r="D2807" s="37">
        <v>150.16</v>
      </c>
    </row>
    <row r="2808" spans="1:4" ht="25.5">
      <c r="A2808" s="269" t="s">
        <v>12640</v>
      </c>
      <c r="B2808" s="269" t="s">
        <v>12641</v>
      </c>
      <c r="C2808" s="270" t="s">
        <v>4</v>
      </c>
      <c r="D2808" s="37">
        <v>149.52000000000001</v>
      </c>
    </row>
    <row r="2809" spans="1:4" ht="38.25">
      <c r="A2809" s="269" t="s">
        <v>12642</v>
      </c>
      <c r="B2809" s="269" t="s">
        <v>14573</v>
      </c>
      <c r="C2809" s="270" t="s">
        <v>197</v>
      </c>
      <c r="D2809" s="37">
        <v>211.92</v>
      </c>
    </row>
    <row r="2810" spans="1:4" ht="38.25">
      <c r="A2810" s="269" t="s">
        <v>12643</v>
      </c>
      <c r="B2810" s="269" t="s">
        <v>14574</v>
      </c>
      <c r="C2810" s="270" t="s">
        <v>197</v>
      </c>
      <c r="D2810" s="37">
        <v>238.72</v>
      </c>
    </row>
    <row r="2811" spans="1:4">
      <c r="A2811" s="269" t="s">
        <v>12644</v>
      </c>
      <c r="B2811" s="269" t="s">
        <v>12645</v>
      </c>
      <c r="C2811" s="270" t="s">
        <v>4</v>
      </c>
      <c r="D2811" s="37">
        <v>609.04</v>
      </c>
    </row>
    <row r="2812" spans="1:4">
      <c r="A2812" s="269" t="s">
        <v>12646</v>
      </c>
      <c r="B2812" s="269" t="s">
        <v>12647</v>
      </c>
      <c r="C2812" s="270" t="s">
        <v>4</v>
      </c>
      <c r="D2812" s="37">
        <v>1066.74</v>
      </c>
    </row>
    <row r="2813" spans="1:4">
      <c r="A2813" s="269" t="s">
        <v>12648</v>
      </c>
      <c r="B2813" s="269" t="s">
        <v>12649</v>
      </c>
      <c r="C2813" s="270" t="s">
        <v>4</v>
      </c>
      <c r="D2813" s="37">
        <v>1416.3</v>
      </c>
    </row>
    <row r="2814" spans="1:4">
      <c r="A2814" s="269" t="s">
        <v>12650</v>
      </c>
      <c r="B2814" s="269" t="s">
        <v>12651</v>
      </c>
      <c r="C2814" s="270" t="s">
        <v>4</v>
      </c>
      <c r="D2814" s="37">
        <v>936.2</v>
      </c>
    </row>
    <row r="2815" spans="1:4">
      <c r="A2815" s="269" t="s">
        <v>12652</v>
      </c>
      <c r="B2815" s="269" t="s">
        <v>12653</v>
      </c>
      <c r="C2815" s="270" t="s">
        <v>4</v>
      </c>
      <c r="D2815" s="37">
        <v>1039.18</v>
      </c>
    </row>
    <row r="2816" spans="1:4">
      <c r="A2816" s="269" t="s">
        <v>12654</v>
      </c>
      <c r="B2816" s="269" t="s">
        <v>12655</v>
      </c>
      <c r="C2816" s="270" t="s">
        <v>4</v>
      </c>
      <c r="D2816" s="37">
        <v>952.25</v>
      </c>
    </row>
    <row r="2817" spans="1:4">
      <c r="A2817" s="269" t="s">
        <v>12656</v>
      </c>
      <c r="B2817" s="269" t="s">
        <v>12657</v>
      </c>
      <c r="C2817" s="270" t="s">
        <v>4</v>
      </c>
      <c r="D2817" s="37">
        <v>1345.43</v>
      </c>
    </row>
    <row r="2818" spans="1:4">
      <c r="A2818" s="269" t="s">
        <v>12658</v>
      </c>
      <c r="B2818" s="269" t="s">
        <v>12659</v>
      </c>
      <c r="C2818" s="270" t="s">
        <v>4</v>
      </c>
      <c r="D2818" s="37">
        <v>1629.69</v>
      </c>
    </row>
    <row r="2819" spans="1:4">
      <c r="A2819" s="269" t="s">
        <v>12660</v>
      </c>
      <c r="B2819" s="269" t="s">
        <v>12661</v>
      </c>
      <c r="C2819" s="270" t="s">
        <v>4</v>
      </c>
      <c r="D2819" s="37">
        <v>2540.61</v>
      </c>
    </row>
    <row r="2820" spans="1:4">
      <c r="A2820" s="269" t="s">
        <v>12662</v>
      </c>
      <c r="B2820" s="269" t="s">
        <v>12663</v>
      </c>
      <c r="C2820" s="270" t="s">
        <v>4</v>
      </c>
      <c r="D2820" s="37">
        <v>357.77</v>
      </c>
    </row>
    <row r="2821" spans="1:4">
      <c r="A2821" s="269" t="s">
        <v>12664</v>
      </c>
      <c r="B2821" s="269" t="s">
        <v>12665</v>
      </c>
      <c r="C2821" s="270" t="s">
        <v>4</v>
      </c>
      <c r="D2821" s="37">
        <v>852.89</v>
      </c>
    </row>
    <row r="2822" spans="1:4">
      <c r="A2822" s="269" t="s">
        <v>12666</v>
      </c>
      <c r="B2822" s="269" t="s">
        <v>12667</v>
      </c>
      <c r="C2822" s="270" t="s">
        <v>4</v>
      </c>
      <c r="D2822" s="37">
        <v>57.5</v>
      </c>
    </row>
    <row r="2823" spans="1:4">
      <c r="A2823" s="269" t="s">
        <v>12668</v>
      </c>
      <c r="B2823" s="269" t="s">
        <v>12669</v>
      </c>
      <c r="C2823" s="270" t="s">
        <v>4</v>
      </c>
      <c r="D2823" s="37">
        <v>13.95</v>
      </c>
    </row>
    <row r="2824" spans="1:4" ht="38.25">
      <c r="A2824" s="269" t="s">
        <v>12670</v>
      </c>
      <c r="B2824" s="269" t="s">
        <v>12671</v>
      </c>
      <c r="C2824" s="270" t="s">
        <v>47</v>
      </c>
      <c r="D2824" s="37">
        <v>2.63</v>
      </c>
    </row>
    <row r="2825" spans="1:4" ht="38.25">
      <c r="A2825" s="269" t="s">
        <v>12672</v>
      </c>
      <c r="B2825" s="269" t="s">
        <v>12673</v>
      </c>
      <c r="C2825" s="270" t="s">
        <v>47</v>
      </c>
      <c r="D2825" s="37">
        <v>3.44</v>
      </c>
    </row>
    <row r="2826" spans="1:4" ht="38.25">
      <c r="A2826" s="269" t="s">
        <v>12674</v>
      </c>
      <c r="B2826" s="269" t="s">
        <v>12675</v>
      </c>
      <c r="C2826" s="270" t="s">
        <v>47</v>
      </c>
      <c r="D2826" s="37">
        <v>3.56</v>
      </c>
    </row>
    <row r="2827" spans="1:4" ht="38.25">
      <c r="A2827" s="269" t="s">
        <v>14575</v>
      </c>
      <c r="B2827" s="269" t="s">
        <v>14576</v>
      </c>
      <c r="C2827" s="270" t="s">
        <v>3555</v>
      </c>
      <c r="D2827" s="37">
        <v>207.44</v>
      </c>
    </row>
    <row r="2828" spans="1:4">
      <c r="A2828" s="269" t="s">
        <v>12676</v>
      </c>
      <c r="B2828" s="269" t="s">
        <v>12677</v>
      </c>
      <c r="C2828" s="270" t="s">
        <v>4</v>
      </c>
      <c r="D2828" s="37">
        <v>50.21</v>
      </c>
    </row>
    <row r="2829" spans="1:4">
      <c r="A2829" s="269" t="s">
        <v>12678</v>
      </c>
      <c r="B2829" s="269" t="s">
        <v>12679</v>
      </c>
      <c r="C2829" s="270" t="s">
        <v>424</v>
      </c>
      <c r="D2829" s="37">
        <v>48.08</v>
      </c>
    </row>
    <row r="2830" spans="1:4" ht="25.5">
      <c r="A2830" s="269" t="s">
        <v>12680</v>
      </c>
      <c r="B2830" s="269" t="s">
        <v>12681</v>
      </c>
      <c r="C2830" s="270" t="s">
        <v>4</v>
      </c>
      <c r="D2830" s="37">
        <v>6.86</v>
      </c>
    </row>
    <row r="2831" spans="1:4" ht="25.5">
      <c r="A2831" s="269" t="s">
        <v>12682</v>
      </c>
      <c r="B2831" s="269" t="s">
        <v>12683</v>
      </c>
      <c r="C2831" s="270" t="s">
        <v>4</v>
      </c>
      <c r="D2831" s="37">
        <v>3.21</v>
      </c>
    </row>
    <row r="2832" spans="1:4">
      <c r="A2832" s="269" t="s">
        <v>12684</v>
      </c>
      <c r="B2832" s="269" t="s">
        <v>12685</v>
      </c>
      <c r="C2832" s="270" t="s">
        <v>12686</v>
      </c>
      <c r="D2832" s="37">
        <v>105.92</v>
      </c>
    </row>
    <row r="2833" spans="1:4">
      <c r="A2833" s="269" t="s">
        <v>12687</v>
      </c>
      <c r="B2833" s="269" t="s">
        <v>12688</v>
      </c>
      <c r="C2833" s="270" t="s">
        <v>12686</v>
      </c>
      <c r="D2833" s="37">
        <v>266.95</v>
      </c>
    </row>
    <row r="2834" spans="1:4">
      <c r="A2834" s="269" t="s">
        <v>12689</v>
      </c>
      <c r="B2834" s="269" t="s">
        <v>7469</v>
      </c>
      <c r="C2834" s="270" t="s">
        <v>4</v>
      </c>
      <c r="D2834" s="37">
        <v>69.430000000000007</v>
      </c>
    </row>
    <row r="2835" spans="1:4" ht="25.5">
      <c r="A2835" s="269" t="s">
        <v>12690</v>
      </c>
      <c r="B2835" s="269" t="s">
        <v>12691</v>
      </c>
      <c r="C2835" s="270" t="s">
        <v>4</v>
      </c>
      <c r="D2835" s="37">
        <v>91.44</v>
      </c>
    </row>
    <row r="2836" spans="1:4">
      <c r="A2836" s="269" t="s">
        <v>12692</v>
      </c>
      <c r="B2836" s="269" t="s">
        <v>12693</v>
      </c>
      <c r="C2836" s="270" t="s">
        <v>47</v>
      </c>
      <c r="D2836" s="37">
        <v>0.3</v>
      </c>
    </row>
    <row r="2837" spans="1:4">
      <c r="A2837" s="269" t="s">
        <v>12694</v>
      </c>
      <c r="B2837" s="269" t="s">
        <v>12695</v>
      </c>
      <c r="C2837" s="270" t="s">
        <v>47</v>
      </c>
      <c r="D2837" s="37">
        <v>2.0299999999999998</v>
      </c>
    </row>
    <row r="2838" spans="1:4">
      <c r="A2838" s="269" t="s">
        <v>12696</v>
      </c>
      <c r="B2838" s="269" t="s">
        <v>12697</v>
      </c>
      <c r="C2838" s="270" t="s">
        <v>4</v>
      </c>
      <c r="D2838" s="37">
        <v>0.52</v>
      </c>
    </row>
    <row r="2839" spans="1:4">
      <c r="A2839" s="269" t="s">
        <v>12698</v>
      </c>
      <c r="B2839" s="269" t="s">
        <v>12699</v>
      </c>
      <c r="C2839" s="270" t="s">
        <v>4</v>
      </c>
      <c r="D2839" s="37">
        <v>18.7</v>
      </c>
    </row>
    <row r="2840" spans="1:4" ht="25.5">
      <c r="A2840" s="269" t="s">
        <v>12700</v>
      </c>
      <c r="B2840" s="269" t="s">
        <v>12701</v>
      </c>
      <c r="C2840" s="270" t="s">
        <v>4</v>
      </c>
      <c r="D2840" s="37">
        <v>18880.97</v>
      </c>
    </row>
    <row r="2841" spans="1:4" ht="25.5">
      <c r="A2841" s="269" t="s">
        <v>12702</v>
      </c>
      <c r="B2841" s="269" t="s">
        <v>12703</v>
      </c>
      <c r="C2841" s="270" t="s">
        <v>4</v>
      </c>
      <c r="D2841" s="37">
        <v>12898.43</v>
      </c>
    </row>
    <row r="2842" spans="1:4" ht="25.5">
      <c r="A2842" s="269" t="s">
        <v>12704</v>
      </c>
      <c r="B2842" s="269" t="s">
        <v>12705</v>
      </c>
      <c r="C2842" s="270" t="s">
        <v>4</v>
      </c>
      <c r="D2842" s="37">
        <v>7507.29</v>
      </c>
    </row>
    <row r="2843" spans="1:4" ht="25.5">
      <c r="A2843" s="269" t="s">
        <v>12706</v>
      </c>
      <c r="B2843" s="269" t="s">
        <v>12707</v>
      </c>
      <c r="C2843" s="270" t="s">
        <v>4</v>
      </c>
      <c r="D2843" s="37">
        <v>10679.54</v>
      </c>
    </row>
    <row r="2844" spans="1:4" ht="25.5">
      <c r="A2844" s="269" t="s">
        <v>12708</v>
      </c>
      <c r="B2844" s="269" t="s">
        <v>12709</v>
      </c>
      <c r="C2844" s="270" t="s">
        <v>197</v>
      </c>
      <c r="D2844" s="37">
        <v>24834.22</v>
      </c>
    </row>
    <row r="2845" spans="1:4" ht="25.5">
      <c r="A2845" s="269" t="s">
        <v>12710</v>
      </c>
      <c r="B2845" s="269" t="s">
        <v>12711</v>
      </c>
      <c r="C2845" s="270" t="s">
        <v>4</v>
      </c>
      <c r="D2845" s="37">
        <v>26316.91</v>
      </c>
    </row>
    <row r="2846" spans="1:4" ht="25.5">
      <c r="A2846" s="269" t="s">
        <v>12712</v>
      </c>
      <c r="B2846" s="269" t="s">
        <v>12713</v>
      </c>
      <c r="C2846" s="270" t="s">
        <v>4</v>
      </c>
      <c r="D2846" s="37">
        <v>569.54</v>
      </c>
    </row>
    <row r="2847" spans="1:4" ht="25.5">
      <c r="A2847" s="269" t="s">
        <v>12714</v>
      </c>
      <c r="B2847" s="269" t="s">
        <v>12715</v>
      </c>
      <c r="C2847" s="270" t="s">
        <v>4</v>
      </c>
      <c r="D2847" s="37">
        <v>22258.9</v>
      </c>
    </row>
    <row r="2848" spans="1:4" ht="25.5">
      <c r="A2848" s="269" t="s">
        <v>12716</v>
      </c>
      <c r="B2848" s="269" t="s">
        <v>12717</v>
      </c>
      <c r="C2848" s="270" t="s">
        <v>4</v>
      </c>
      <c r="D2848" s="37">
        <v>31622.639999999999</v>
      </c>
    </row>
    <row r="2849" spans="1:4" ht="25.5">
      <c r="A2849" s="269" t="s">
        <v>12718</v>
      </c>
      <c r="B2849" s="269" t="s">
        <v>12719</v>
      </c>
      <c r="C2849" s="270" t="s">
        <v>4</v>
      </c>
      <c r="D2849" s="37">
        <v>47039.83</v>
      </c>
    </row>
    <row r="2850" spans="1:4" ht="25.5">
      <c r="A2850" s="269" t="s">
        <v>12720</v>
      </c>
      <c r="B2850" s="269" t="s">
        <v>12721</v>
      </c>
      <c r="C2850" s="270" t="s">
        <v>4</v>
      </c>
      <c r="D2850" s="37">
        <v>90227.49</v>
      </c>
    </row>
    <row r="2851" spans="1:4" ht="38.25">
      <c r="A2851" s="269" t="s">
        <v>12722</v>
      </c>
      <c r="B2851" s="269" t="s">
        <v>12723</v>
      </c>
      <c r="C2851" s="270" t="s">
        <v>4</v>
      </c>
      <c r="D2851" s="37">
        <v>198210.09</v>
      </c>
    </row>
    <row r="2852" spans="1:4" ht="25.5">
      <c r="A2852" s="269" t="s">
        <v>12724</v>
      </c>
      <c r="B2852" s="269" t="s">
        <v>12725</v>
      </c>
      <c r="C2852" s="270" t="s">
        <v>4</v>
      </c>
      <c r="D2852" s="37">
        <v>381.45</v>
      </c>
    </row>
    <row r="2853" spans="1:4" ht="25.5">
      <c r="A2853" s="269" t="s">
        <v>12726</v>
      </c>
      <c r="B2853" s="269" t="s">
        <v>12727</v>
      </c>
      <c r="C2853" s="270" t="s">
        <v>4</v>
      </c>
      <c r="D2853" s="37">
        <v>353.61</v>
      </c>
    </row>
    <row r="2854" spans="1:4" ht="25.5">
      <c r="A2854" s="269" t="s">
        <v>12728</v>
      </c>
      <c r="B2854" s="269" t="s">
        <v>12729</v>
      </c>
      <c r="C2854" s="270" t="s">
        <v>4</v>
      </c>
      <c r="D2854" s="37">
        <v>536.9</v>
      </c>
    </row>
    <row r="2855" spans="1:4" ht="25.5">
      <c r="A2855" s="269" t="s">
        <v>12730</v>
      </c>
      <c r="B2855" s="269" t="s">
        <v>12731</v>
      </c>
      <c r="C2855" s="270" t="s">
        <v>4</v>
      </c>
      <c r="D2855" s="37">
        <v>327.94</v>
      </c>
    </row>
    <row r="2856" spans="1:4" ht="25.5">
      <c r="A2856" s="269" t="s">
        <v>12732</v>
      </c>
      <c r="B2856" s="269" t="s">
        <v>12733</v>
      </c>
      <c r="C2856" s="270" t="s">
        <v>4</v>
      </c>
      <c r="D2856" s="37">
        <v>540.26</v>
      </c>
    </row>
    <row r="2857" spans="1:4" ht="25.5">
      <c r="A2857" s="269" t="s">
        <v>12734</v>
      </c>
      <c r="B2857" s="269" t="s">
        <v>12735</v>
      </c>
      <c r="C2857" s="270" t="s">
        <v>4</v>
      </c>
      <c r="D2857" s="37">
        <v>130.69</v>
      </c>
    </row>
    <row r="2858" spans="1:4" ht="25.5">
      <c r="A2858" s="269" t="s">
        <v>12736</v>
      </c>
      <c r="B2858" s="269" t="s">
        <v>12737</v>
      </c>
      <c r="C2858" s="270" t="s">
        <v>4</v>
      </c>
      <c r="D2858" s="37">
        <v>144.38</v>
      </c>
    </row>
    <row r="2859" spans="1:4" ht="25.5">
      <c r="A2859" s="269" t="s">
        <v>12738</v>
      </c>
      <c r="B2859" s="269" t="s">
        <v>12739</v>
      </c>
      <c r="C2859" s="270" t="s">
        <v>4</v>
      </c>
      <c r="D2859" s="37">
        <v>317.63</v>
      </c>
    </row>
    <row r="2860" spans="1:4" ht="25.5">
      <c r="A2860" s="269" t="s">
        <v>12740</v>
      </c>
      <c r="B2860" s="269" t="s">
        <v>12741</v>
      </c>
      <c r="C2860" s="270" t="s">
        <v>4</v>
      </c>
      <c r="D2860" s="37">
        <v>373.5</v>
      </c>
    </row>
    <row r="2861" spans="1:4" ht="25.5">
      <c r="A2861" s="269" t="s">
        <v>12742</v>
      </c>
      <c r="B2861" s="269" t="s">
        <v>12743</v>
      </c>
      <c r="C2861" s="270" t="s">
        <v>4</v>
      </c>
      <c r="D2861" s="37">
        <v>166.9</v>
      </c>
    </row>
    <row r="2862" spans="1:4" ht="25.5">
      <c r="A2862" s="269" t="s">
        <v>12744</v>
      </c>
      <c r="B2862" s="269" t="s">
        <v>12745</v>
      </c>
      <c r="C2862" s="270" t="s">
        <v>4</v>
      </c>
      <c r="D2862" s="37">
        <v>4162.91</v>
      </c>
    </row>
    <row r="2863" spans="1:4">
      <c r="A2863" s="269" t="s">
        <v>12746</v>
      </c>
      <c r="B2863" s="269" t="s">
        <v>12747</v>
      </c>
      <c r="C2863" s="270" t="s">
        <v>4</v>
      </c>
      <c r="D2863" s="37">
        <v>10.93</v>
      </c>
    </row>
    <row r="2864" spans="1:4">
      <c r="A2864" s="269" t="s">
        <v>12748</v>
      </c>
      <c r="B2864" s="269" t="s">
        <v>12749</v>
      </c>
      <c r="C2864" s="270" t="s">
        <v>4</v>
      </c>
      <c r="D2864" s="37">
        <v>18.63</v>
      </c>
    </row>
    <row r="2865" spans="1:4">
      <c r="A2865" s="269" t="s">
        <v>12750</v>
      </c>
      <c r="B2865" s="269" t="s">
        <v>12751</v>
      </c>
      <c r="C2865" s="270" t="s">
        <v>4</v>
      </c>
      <c r="D2865" s="37">
        <v>69</v>
      </c>
    </row>
    <row r="2866" spans="1:4">
      <c r="A2866" s="269" t="s">
        <v>12752</v>
      </c>
      <c r="B2866" s="269" t="s">
        <v>12753</v>
      </c>
      <c r="C2866" s="270" t="s">
        <v>4</v>
      </c>
      <c r="D2866" s="37">
        <v>96.55</v>
      </c>
    </row>
    <row r="2867" spans="1:4">
      <c r="A2867" s="269" t="s">
        <v>12754</v>
      </c>
      <c r="B2867" s="269" t="s">
        <v>12755</v>
      </c>
      <c r="C2867" s="270" t="s">
        <v>4</v>
      </c>
      <c r="D2867" s="37">
        <v>84.91</v>
      </c>
    </row>
    <row r="2868" spans="1:4">
      <c r="A2868" s="269" t="s">
        <v>12756</v>
      </c>
      <c r="B2868" s="269" t="s">
        <v>12757</v>
      </c>
      <c r="C2868" s="270" t="s">
        <v>4</v>
      </c>
      <c r="D2868" s="37">
        <v>101.46</v>
      </c>
    </row>
    <row r="2869" spans="1:4" ht="25.5">
      <c r="A2869" s="269" t="s">
        <v>12758</v>
      </c>
      <c r="B2869" s="269" t="s">
        <v>12759</v>
      </c>
      <c r="C2869" s="270" t="s">
        <v>4</v>
      </c>
      <c r="D2869" s="37">
        <v>309.58</v>
      </c>
    </row>
    <row r="2870" spans="1:4" ht="25.5">
      <c r="A2870" s="269" t="s">
        <v>12760</v>
      </c>
      <c r="B2870" s="269" t="s">
        <v>12761</v>
      </c>
      <c r="C2870" s="270" t="s">
        <v>4</v>
      </c>
      <c r="D2870" s="37">
        <v>495.3</v>
      </c>
    </row>
    <row r="2871" spans="1:4" ht="25.5">
      <c r="A2871" s="269" t="s">
        <v>12762</v>
      </c>
      <c r="B2871" s="269" t="s">
        <v>12763</v>
      </c>
      <c r="C2871" s="270" t="s">
        <v>4</v>
      </c>
      <c r="D2871" s="37">
        <v>1753.69</v>
      </c>
    </row>
    <row r="2872" spans="1:4" ht="25.5">
      <c r="A2872" s="269" t="s">
        <v>12764</v>
      </c>
      <c r="B2872" s="269" t="s">
        <v>12765</v>
      </c>
      <c r="C2872" s="270" t="s">
        <v>4</v>
      </c>
      <c r="D2872" s="37">
        <v>2932.58</v>
      </c>
    </row>
    <row r="2873" spans="1:4" ht="25.5">
      <c r="A2873" s="269" t="s">
        <v>12766</v>
      </c>
      <c r="B2873" s="269" t="s">
        <v>12767</v>
      </c>
      <c r="C2873" s="270" t="s">
        <v>4</v>
      </c>
      <c r="D2873" s="37">
        <v>5044.97</v>
      </c>
    </row>
    <row r="2874" spans="1:4">
      <c r="A2874" s="269" t="s">
        <v>12768</v>
      </c>
      <c r="B2874" s="269" t="s">
        <v>12769</v>
      </c>
      <c r="C2874" s="270" t="s">
        <v>4</v>
      </c>
      <c r="D2874" s="37">
        <v>31.6</v>
      </c>
    </row>
    <row r="2875" spans="1:4">
      <c r="A2875" s="269" t="s">
        <v>12770</v>
      </c>
      <c r="B2875" s="269" t="s">
        <v>12771</v>
      </c>
      <c r="C2875" s="270" t="s">
        <v>4</v>
      </c>
      <c r="D2875" s="37">
        <v>35.700000000000003</v>
      </c>
    </row>
    <row r="2876" spans="1:4">
      <c r="A2876" s="269" t="s">
        <v>12772</v>
      </c>
      <c r="B2876" s="269" t="s">
        <v>12773</v>
      </c>
      <c r="C2876" s="270" t="s">
        <v>4</v>
      </c>
      <c r="D2876" s="37">
        <v>44.99</v>
      </c>
    </row>
    <row r="2877" spans="1:4" ht="25.5">
      <c r="A2877" s="269" t="s">
        <v>12774</v>
      </c>
      <c r="B2877" s="269" t="s">
        <v>12775</v>
      </c>
      <c r="C2877" s="270" t="s">
        <v>4</v>
      </c>
      <c r="D2877" s="37">
        <v>629.29999999999995</v>
      </c>
    </row>
    <row r="2878" spans="1:4">
      <c r="A2878" s="269" t="s">
        <v>12776</v>
      </c>
      <c r="B2878" s="269" t="s">
        <v>12777</v>
      </c>
      <c r="C2878" s="270" t="s">
        <v>4</v>
      </c>
      <c r="D2878" s="37">
        <v>42.77</v>
      </c>
    </row>
    <row r="2879" spans="1:4">
      <c r="A2879" s="269" t="s">
        <v>12778</v>
      </c>
      <c r="B2879" s="269" t="s">
        <v>12779</v>
      </c>
      <c r="C2879" s="270" t="s">
        <v>4</v>
      </c>
      <c r="D2879" s="37">
        <v>45.94</v>
      </c>
    </row>
    <row r="2880" spans="1:4">
      <c r="A2880" s="269" t="s">
        <v>12780</v>
      </c>
      <c r="B2880" s="269" t="s">
        <v>12781</v>
      </c>
      <c r="C2880" s="270" t="s">
        <v>4</v>
      </c>
      <c r="D2880" s="37">
        <v>54.53</v>
      </c>
    </row>
    <row r="2881" spans="1:4">
      <c r="A2881" s="269" t="s">
        <v>12782</v>
      </c>
      <c r="B2881" s="269" t="s">
        <v>12783</v>
      </c>
      <c r="C2881" s="270" t="s">
        <v>4</v>
      </c>
      <c r="D2881" s="37">
        <v>989.8</v>
      </c>
    </row>
    <row r="2882" spans="1:4">
      <c r="A2882" s="269" t="s">
        <v>12784</v>
      </c>
      <c r="B2882" s="269" t="s">
        <v>12785</v>
      </c>
      <c r="C2882" s="270" t="s">
        <v>4</v>
      </c>
      <c r="D2882" s="37">
        <v>7.59</v>
      </c>
    </row>
    <row r="2883" spans="1:4">
      <c r="A2883" s="269" t="s">
        <v>12786</v>
      </c>
      <c r="B2883" s="269" t="s">
        <v>12787</v>
      </c>
      <c r="C2883" s="270" t="s">
        <v>4</v>
      </c>
      <c r="D2883" s="37">
        <v>10.029999999999999</v>
      </c>
    </row>
    <row r="2884" spans="1:4" ht="25.5">
      <c r="A2884" s="269" t="s">
        <v>12788</v>
      </c>
      <c r="B2884" s="269" t="s">
        <v>12789</v>
      </c>
      <c r="C2884" s="270" t="s">
        <v>4</v>
      </c>
      <c r="D2884" s="37">
        <v>166.85</v>
      </c>
    </row>
    <row r="2885" spans="1:4" ht="25.5">
      <c r="A2885" s="269" t="s">
        <v>12790</v>
      </c>
      <c r="B2885" s="269" t="s">
        <v>12791</v>
      </c>
      <c r="C2885" s="270" t="s">
        <v>4</v>
      </c>
      <c r="D2885" s="37">
        <v>201.1</v>
      </c>
    </row>
    <row r="2886" spans="1:4" ht="25.5">
      <c r="A2886" s="269" t="s">
        <v>12792</v>
      </c>
      <c r="B2886" s="269" t="s">
        <v>12793</v>
      </c>
      <c r="C2886" s="270" t="s">
        <v>4</v>
      </c>
      <c r="D2886" s="37">
        <v>201.78</v>
      </c>
    </row>
    <row r="2887" spans="1:4">
      <c r="A2887" s="269" t="s">
        <v>12794</v>
      </c>
      <c r="B2887" s="269" t="s">
        <v>12795</v>
      </c>
      <c r="C2887" s="270" t="s">
        <v>4</v>
      </c>
      <c r="D2887" s="37">
        <v>14.3</v>
      </c>
    </row>
    <row r="2888" spans="1:4">
      <c r="A2888" s="269" t="s">
        <v>12796</v>
      </c>
      <c r="B2888" s="269" t="s">
        <v>12797</v>
      </c>
      <c r="C2888" s="270" t="s">
        <v>4</v>
      </c>
      <c r="D2888" s="37">
        <v>36.54</v>
      </c>
    </row>
    <row r="2889" spans="1:4">
      <c r="A2889" s="269" t="s">
        <v>12798</v>
      </c>
      <c r="B2889" s="269" t="s">
        <v>12799</v>
      </c>
      <c r="C2889" s="270" t="s">
        <v>4</v>
      </c>
      <c r="D2889" s="37">
        <v>53.76</v>
      </c>
    </row>
    <row r="2890" spans="1:4">
      <c r="A2890" s="269" t="s">
        <v>12800</v>
      </c>
      <c r="B2890" s="269" t="s">
        <v>12801</v>
      </c>
      <c r="C2890" s="270" t="s">
        <v>4</v>
      </c>
      <c r="D2890" s="37">
        <v>80.75</v>
      </c>
    </row>
    <row r="2891" spans="1:4">
      <c r="A2891" s="269" t="s">
        <v>12802</v>
      </c>
      <c r="B2891" s="269" t="s">
        <v>12803</v>
      </c>
      <c r="C2891" s="270" t="s">
        <v>4</v>
      </c>
      <c r="D2891" s="37">
        <v>548.36</v>
      </c>
    </row>
    <row r="2892" spans="1:4">
      <c r="A2892" s="269" t="s">
        <v>12804</v>
      </c>
      <c r="B2892" s="269" t="s">
        <v>12805</v>
      </c>
      <c r="C2892" s="270" t="s">
        <v>4</v>
      </c>
      <c r="D2892" s="37">
        <v>212.34</v>
      </c>
    </row>
    <row r="2893" spans="1:4">
      <c r="A2893" s="269" t="s">
        <v>12806</v>
      </c>
      <c r="B2893" s="269" t="s">
        <v>12807</v>
      </c>
      <c r="C2893" s="270" t="s">
        <v>4</v>
      </c>
      <c r="D2893" s="37">
        <v>164.81</v>
      </c>
    </row>
    <row r="2894" spans="1:4">
      <c r="A2894" s="269" t="s">
        <v>12808</v>
      </c>
      <c r="B2894" s="269" t="s">
        <v>12809</v>
      </c>
      <c r="C2894" s="270" t="s">
        <v>4</v>
      </c>
      <c r="D2894" s="37">
        <v>272.14999999999998</v>
      </c>
    </row>
    <row r="2895" spans="1:4" ht="25.5">
      <c r="A2895" s="269" t="s">
        <v>12810</v>
      </c>
      <c r="B2895" s="269" t="s">
        <v>12811</v>
      </c>
      <c r="C2895" s="270" t="s">
        <v>4</v>
      </c>
      <c r="D2895" s="37">
        <v>332.83</v>
      </c>
    </row>
    <row r="2896" spans="1:4" ht="25.5">
      <c r="A2896" s="269" t="s">
        <v>12812</v>
      </c>
      <c r="B2896" s="269" t="s">
        <v>12813</v>
      </c>
      <c r="C2896" s="270" t="s">
        <v>4</v>
      </c>
      <c r="D2896" s="37">
        <v>276.85000000000002</v>
      </c>
    </row>
    <row r="2897" spans="1:4" ht="25.5">
      <c r="A2897" s="269" t="s">
        <v>12814</v>
      </c>
      <c r="B2897" s="269" t="s">
        <v>12815</v>
      </c>
      <c r="C2897" s="270" t="s">
        <v>4</v>
      </c>
      <c r="D2897" s="37">
        <v>178.87</v>
      </c>
    </row>
    <row r="2898" spans="1:4" ht="25.5">
      <c r="A2898" s="269" t="s">
        <v>12816</v>
      </c>
      <c r="B2898" s="269" t="s">
        <v>12817</v>
      </c>
      <c r="C2898" s="270" t="s">
        <v>4</v>
      </c>
      <c r="D2898" s="37">
        <v>2012.97</v>
      </c>
    </row>
    <row r="2899" spans="1:4" ht="25.5">
      <c r="A2899" s="269" t="s">
        <v>12818</v>
      </c>
      <c r="B2899" s="269" t="s">
        <v>12819</v>
      </c>
      <c r="C2899" s="270" t="s">
        <v>4</v>
      </c>
      <c r="D2899" s="37">
        <v>266.25</v>
      </c>
    </row>
    <row r="2900" spans="1:4" ht="25.5">
      <c r="A2900" s="269" t="s">
        <v>12820</v>
      </c>
      <c r="B2900" s="269" t="s">
        <v>12821</v>
      </c>
      <c r="C2900" s="270" t="s">
        <v>4</v>
      </c>
      <c r="D2900" s="37">
        <v>863.3</v>
      </c>
    </row>
    <row r="2901" spans="1:4" ht="25.5">
      <c r="A2901" s="269" t="s">
        <v>12822</v>
      </c>
      <c r="B2901" s="269" t="s">
        <v>12823</v>
      </c>
      <c r="C2901" s="270" t="s">
        <v>4</v>
      </c>
      <c r="D2901" s="37">
        <v>1053.1099999999999</v>
      </c>
    </row>
    <row r="2902" spans="1:4" ht="25.5">
      <c r="A2902" s="269" t="s">
        <v>12824</v>
      </c>
      <c r="B2902" s="269" t="s">
        <v>12825</v>
      </c>
      <c r="C2902" s="270" t="s">
        <v>4</v>
      </c>
      <c r="D2902" s="37">
        <v>244.72</v>
      </c>
    </row>
    <row r="2903" spans="1:4" ht="25.5">
      <c r="A2903" s="269" t="s">
        <v>12826</v>
      </c>
      <c r="B2903" s="269" t="s">
        <v>12827</v>
      </c>
      <c r="C2903" s="270" t="s">
        <v>4</v>
      </c>
      <c r="D2903" s="37">
        <v>293.92</v>
      </c>
    </row>
    <row r="2904" spans="1:4" ht="25.5">
      <c r="A2904" s="269" t="s">
        <v>12828</v>
      </c>
      <c r="B2904" s="269" t="s">
        <v>12829</v>
      </c>
      <c r="C2904" s="270" t="s">
        <v>4</v>
      </c>
      <c r="D2904" s="37">
        <v>1319.21</v>
      </c>
    </row>
    <row r="2905" spans="1:4" ht="25.5">
      <c r="A2905" s="269" t="s">
        <v>12830</v>
      </c>
      <c r="B2905" s="269" t="s">
        <v>12831</v>
      </c>
      <c r="C2905" s="270" t="s">
        <v>4</v>
      </c>
      <c r="D2905" s="37">
        <v>1177.9100000000001</v>
      </c>
    </row>
    <row r="2906" spans="1:4" ht="25.5">
      <c r="A2906" s="269" t="s">
        <v>12832</v>
      </c>
      <c r="B2906" s="269" t="s">
        <v>12833</v>
      </c>
      <c r="C2906" s="270" t="s">
        <v>4</v>
      </c>
      <c r="D2906" s="37">
        <v>2233.75</v>
      </c>
    </row>
    <row r="2907" spans="1:4" ht="25.5">
      <c r="A2907" s="269" t="s">
        <v>12834</v>
      </c>
      <c r="B2907" s="269" t="s">
        <v>12835</v>
      </c>
      <c r="C2907" s="270" t="s">
        <v>4</v>
      </c>
      <c r="D2907" s="37">
        <v>2440.84</v>
      </c>
    </row>
    <row r="2908" spans="1:4" ht="25.5">
      <c r="A2908" s="269" t="s">
        <v>12836</v>
      </c>
      <c r="B2908" s="269" t="s">
        <v>12837</v>
      </c>
      <c r="C2908" s="270" t="s">
        <v>4</v>
      </c>
      <c r="D2908" s="37">
        <v>4735.1099999999997</v>
      </c>
    </row>
    <row r="2909" spans="1:4" ht="25.5">
      <c r="A2909" s="269" t="s">
        <v>12838</v>
      </c>
      <c r="B2909" s="269" t="s">
        <v>12839</v>
      </c>
      <c r="C2909" s="270" t="s">
        <v>4</v>
      </c>
      <c r="D2909" s="37">
        <v>214.33</v>
      </c>
    </row>
    <row r="2910" spans="1:4" ht="25.5">
      <c r="A2910" s="269" t="s">
        <v>12840</v>
      </c>
      <c r="B2910" s="269" t="s">
        <v>12841</v>
      </c>
      <c r="C2910" s="270" t="s">
        <v>4</v>
      </c>
      <c r="D2910" s="37">
        <v>394.96</v>
      </c>
    </row>
    <row r="2911" spans="1:4" ht="25.5">
      <c r="A2911" s="269" t="s">
        <v>12842</v>
      </c>
      <c r="B2911" s="269" t="s">
        <v>12843</v>
      </c>
      <c r="C2911" s="270" t="s">
        <v>4</v>
      </c>
      <c r="D2911" s="37">
        <v>542.01</v>
      </c>
    </row>
    <row r="2912" spans="1:4" ht="38.25">
      <c r="A2912" s="269" t="s">
        <v>12844</v>
      </c>
      <c r="B2912" s="269" t="s">
        <v>13947</v>
      </c>
      <c r="C2912" s="270" t="s">
        <v>4</v>
      </c>
      <c r="D2912" s="37">
        <v>1169.8</v>
      </c>
    </row>
    <row r="2913" spans="1:4">
      <c r="A2913" s="269" t="s">
        <v>12845</v>
      </c>
      <c r="B2913" s="269" t="s">
        <v>12846</v>
      </c>
      <c r="C2913" s="270" t="s">
        <v>4</v>
      </c>
      <c r="D2913" s="37">
        <v>3798.76</v>
      </c>
    </row>
    <row r="2914" spans="1:4">
      <c r="A2914" s="269" t="s">
        <v>12847</v>
      </c>
      <c r="B2914" s="269" t="s">
        <v>12848</v>
      </c>
      <c r="C2914" s="270" t="s">
        <v>4</v>
      </c>
      <c r="D2914" s="37">
        <v>5229.34</v>
      </c>
    </row>
    <row r="2915" spans="1:4">
      <c r="A2915" s="269" t="s">
        <v>12849</v>
      </c>
      <c r="B2915" s="269" t="s">
        <v>12850</v>
      </c>
      <c r="C2915" s="270" t="s">
        <v>4</v>
      </c>
      <c r="D2915" s="37">
        <v>7643.85</v>
      </c>
    </row>
    <row r="2916" spans="1:4" ht="25.5">
      <c r="A2916" s="269" t="s">
        <v>12851</v>
      </c>
      <c r="B2916" s="269" t="s">
        <v>12852</v>
      </c>
      <c r="C2916" s="270" t="s">
        <v>4</v>
      </c>
      <c r="D2916" s="37">
        <v>6107.35</v>
      </c>
    </row>
    <row r="2917" spans="1:4" ht="25.5">
      <c r="A2917" s="269" t="s">
        <v>12853</v>
      </c>
      <c r="B2917" s="269" t="s">
        <v>12854</v>
      </c>
      <c r="C2917" s="270" t="s">
        <v>4</v>
      </c>
      <c r="D2917" s="37">
        <v>2887.7</v>
      </c>
    </row>
    <row r="2918" spans="1:4" ht="25.5">
      <c r="A2918" s="269" t="s">
        <v>12855</v>
      </c>
      <c r="B2918" s="269" t="s">
        <v>12856</v>
      </c>
      <c r="C2918" s="270" t="s">
        <v>4</v>
      </c>
      <c r="D2918" s="37">
        <v>1871.09</v>
      </c>
    </row>
    <row r="2919" spans="1:4" ht="25.5">
      <c r="A2919" s="269" t="s">
        <v>12857</v>
      </c>
      <c r="B2919" s="269" t="s">
        <v>12858</v>
      </c>
      <c r="C2919" s="270" t="s">
        <v>4</v>
      </c>
      <c r="D2919" s="37">
        <v>1350.04</v>
      </c>
    </row>
    <row r="2920" spans="1:4" ht="25.5">
      <c r="A2920" s="269" t="s">
        <v>12859</v>
      </c>
      <c r="B2920" s="269" t="s">
        <v>12860</v>
      </c>
      <c r="C2920" s="270" t="s">
        <v>4</v>
      </c>
      <c r="D2920" s="37">
        <v>1091.3900000000001</v>
      </c>
    </row>
    <row r="2921" spans="1:4" ht="25.5">
      <c r="A2921" s="269" t="s">
        <v>12861</v>
      </c>
      <c r="B2921" s="269" t="s">
        <v>12862</v>
      </c>
      <c r="C2921" s="270" t="s">
        <v>4</v>
      </c>
      <c r="D2921" s="37">
        <v>938.5</v>
      </c>
    </row>
    <row r="2922" spans="1:4" ht="25.5">
      <c r="A2922" s="269" t="s">
        <v>12863</v>
      </c>
      <c r="B2922" s="269" t="s">
        <v>12864</v>
      </c>
      <c r="C2922" s="270" t="s">
        <v>4</v>
      </c>
      <c r="D2922" s="37">
        <v>1142.3800000000001</v>
      </c>
    </row>
    <row r="2923" spans="1:4" ht="25.5">
      <c r="A2923" s="269" t="s">
        <v>12865</v>
      </c>
      <c r="B2923" s="269" t="s">
        <v>12866</v>
      </c>
      <c r="C2923" s="270" t="s">
        <v>4</v>
      </c>
      <c r="D2923" s="37">
        <v>1626.71</v>
      </c>
    </row>
    <row r="2924" spans="1:4">
      <c r="A2924" s="269" t="s">
        <v>12867</v>
      </c>
      <c r="B2924" s="269" t="s">
        <v>12868</v>
      </c>
      <c r="C2924" s="270" t="s">
        <v>4</v>
      </c>
      <c r="D2924" s="37">
        <v>24.18</v>
      </c>
    </row>
    <row r="2925" spans="1:4">
      <c r="A2925" s="269" t="s">
        <v>12869</v>
      </c>
      <c r="B2925" s="269" t="s">
        <v>12870</v>
      </c>
      <c r="C2925" s="270" t="s">
        <v>4</v>
      </c>
      <c r="D2925" s="37">
        <v>33.869999999999997</v>
      </c>
    </row>
    <row r="2926" spans="1:4">
      <c r="A2926" s="269" t="s">
        <v>12871</v>
      </c>
      <c r="B2926" s="269" t="s">
        <v>12872</v>
      </c>
      <c r="C2926" s="270" t="s">
        <v>4</v>
      </c>
      <c r="D2926" s="37">
        <v>18.73</v>
      </c>
    </row>
    <row r="2927" spans="1:4">
      <c r="A2927" s="269" t="s">
        <v>12873</v>
      </c>
      <c r="B2927" s="269" t="s">
        <v>12874</v>
      </c>
      <c r="C2927" s="270" t="s">
        <v>4</v>
      </c>
      <c r="D2927" s="37">
        <v>67.78</v>
      </c>
    </row>
    <row r="2928" spans="1:4">
      <c r="A2928" s="269" t="s">
        <v>12875</v>
      </c>
      <c r="B2928" s="269" t="s">
        <v>12876</v>
      </c>
      <c r="C2928" s="270" t="s">
        <v>4</v>
      </c>
      <c r="D2928" s="37">
        <v>94.69</v>
      </c>
    </row>
    <row r="2929" spans="1:4" ht="25.5">
      <c r="A2929" s="269" t="s">
        <v>12877</v>
      </c>
      <c r="B2929" s="269" t="s">
        <v>12878</v>
      </c>
      <c r="C2929" s="270" t="s">
        <v>4</v>
      </c>
      <c r="D2929" s="37">
        <v>4423.2299999999996</v>
      </c>
    </row>
    <row r="2930" spans="1:4">
      <c r="A2930" s="269" t="s">
        <v>12879</v>
      </c>
      <c r="B2930" s="269" t="s">
        <v>12880</v>
      </c>
      <c r="C2930" s="270" t="s">
        <v>4</v>
      </c>
      <c r="D2930" s="37">
        <v>5.05</v>
      </c>
    </row>
    <row r="2931" spans="1:4" ht="25.5">
      <c r="A2931" s="269" t="s">
        <v>12881</v>
      </c>
      <c r="B2931" s="269" t="s">
        <v>12882</v>
      </c>
      <c r="C2931" s="270" t="s">
        <v>4</v>
      </c>
      <c r="D2931" s="37">
        <v>3.56</v>
      </c>
    </row>
    <row r="2932" spans="1:4">
      <c r="A2932" s="269" t="s">
        <v>12883</v>
      </c>
      <c r="B2932" s="269" t="s">
        <v>12884</v>
      </c>
      <c r="C2932" s="270" t="s">
        <v>4</v>
      </c>
      <c r="D2932" s="37">
        <v>166.18</v>
      </c>
    </row>
    <row r="2933" spans="1:4" ht="25.5">
      <c r="A2933" s="269" t="s">
        <v>12885</v>
      </c>
      <c r="B2933" s="269" t="s">
        <v>12886</v>
      </c>
      <c r="C2933" s="270" t="s">
        <v>4</v>
      </c>
      <c r="D2933" s="37">
        <v>95.72</v>
      </c>
    </row>
    <row r="2934" spans="1:4">
      <c r="A2934" s="269" t="s">
        <v>12887</v>
      </c>
      <c r="B2934" s="269" t="s">
        <v>12888</v>
      </c>
      <c r="C2934" s="270" t="s">
        <v>4</v>
      </c>
      <c r="D2934" s="37">
        <v>71.569999999999993</v>
      </c>
    </row>
    <row r="2935" spans="1:4">
      <c r="A2935" s="269" t="s">
        <v>12889</v>
      </c>
      <c r="B2935" s="269" t="s">
        <v>12890</v>
      </c>
      <c r="C2935" s="270" t="s">
        <v>4</v>
      </c>
      <c r="D2935" s="37">
        <v>90.84</v>
      </c>
    </row>
    <row r="2936" spans="1:4" ht="25.5">
      <c r="A2936" s="269" t="s">
        <v>12891</v>
      </c>
      <c r="B2936" s="269" t="s">
        <v>12892</v>
      </c>
      <c r="C2936" s="270" t="s">
        <v>4</v>
      </c>
      <c r="D2936" s="37">
        <v>36.94</v>
      </c>
    </row>
    <row r="2937" spans="1:4" ht="25.5">
      <c r="A2937" s="269" t="s">
        <v>12893</v>
      </c>
      <c r="B2937" s="269" t="s">
        <v>12894</v>
      </c>
      <c r="C2937" s="270" t="s">
        <v>4</v>
      </c>
      <c r="D2937" s="37">
        <v>364.95</v>
      </c>
    </row>
    <row r="2938" spans="1:4" ht="38.25">
      <c r="A2938" s="269" t="s">
        <v>12895</v>
      </c>
      <c r="B2938" s="269" t="s">
        <v>14577</v>
      </c>
      <c r="C2938" s="270" t="s">
        <v>4</v>
      </c>
      <c r="D2938" s="37">
        <v>323.38</v>
      </c>
    </row>
    <row r="2939" spans="1:4">
      <c r="A2939" s="269" t="s">
        <v>12896</v>
      </c>
      <c r="B2939" s="269" t="s">
        <v>12897</v>
      </c>
      <c r="C2939" s="270" t="s">
        <v>4</v>
      </c>
      <c r="D2939" s="37">
        <v>23.69</v>
      </c>
    </row>
    <row r="2940" spans="1:4">
      <c r="A2940" s="269" t="s">
        <v>12898</v>
      </c>
      <c r="B2940" s="269" t="s">
        <v>12899</v>
      </c>
      <c r="C2940" s="270" t="s">
        <v>4</v>
      </c>
      <c r="D2940" s="37">
        <v>171.83</v>
      </c>
    </row>
    <row r="2941" spans="1:4" ht="25.5">
      <c r="A2941" s="269" t="s">
        <v>12900</v>
      </c>
      <c r="B2941" s="269" t="s">
        <v>12901</v>
      </c>
      <c r="C2941" s="270" t="s">
        <v>4</v>
      </c>
      <c r="D2941" s="37">
        <v>42.89</v>
      </c>
    </row>
    <row r="2942" spans="1:4" ht="25.5">
      <c r="A2942" s="269" t="s">
        <v>12902</v>
      </c>
      <c r="B2942" s="269" t="s">
        <v>12903</v>
      </c>
      <c r="C2942" s="270" t="s">
        <v>4</v>
      </c>
      <c r="D2942" s="37">
        <v>57.28</v>
      </c>
    </row>
    <row r="2943" spans="1:4" ht="25.5">
      <c r="A2943" s="269" t="s">
        <v>12904</v>
      </c>
      <c r="B2943" s="269" t="s">
        <v>12905</v>
      </c>
      <c r="C2943" s="270" t="s">
        <v>4</v>
      </c>
      <c r="D2943" s="37">
        <v>66.23</v>
      </c>
    </row>
    <row r="2944" spans="1:4" ht="25.5">
      <c r="A2944" s="269" t="s">
        <v>12906</v>
      </c>
      <c r="B2944" s="269" t="s">
        <v>12907</v>
      </c>
      <c r="C2944" s="270" t="s">
        <v>4</v>
      </c>
      <c r="D2944" s="37">
        <v>88.17</v>
      </c>
    </row>
    <row r="2945" spans="1:4" ht="25.5">
      <c r="A2945" s="269" t="s">
        <v>12908</v>
      </c>
      <c r="B2945" s="269" t="s">
        <v>12909</v>
      </c>
      <c r="C2945" s="270" t="s">
        <v>4</v>
      </c>
      <c r="D2945" s="37">
        <v>97.31</v>
      </c>
    </row>
    <row r="2946" spans="1:4" ht="25.5">
      <c r="A2946" s="269" t="s">
        <v>12910</v>
      </c>
      <c r="B2946" s="269" t="s">
        <v>12911</v>
      </c>
      <c r="C2946" s="270" t="s">
        <v>4</v>
      </c>
      <c r="D2946" s="37">
        <v>277.02</v>
      </c>
    </row>
    <row r="2947" spans="1:4" ht="25.5">
      <c r="A2947" s="269" t="s">
        <v>12912</v>
      </c>
      <c r="B2947" s="269" t="s">
        <v>12913</v>
      </c>
      <c r="C2947" s="270" t="s">
        <v>4</v>
      </c>
      <c r="D2947" s="37">
        <v>58.61</v>
      </c>
    </row>
    <row r="2948" spans="1:4" ht="25.5">
      <c r="A2948" s="269" t="s">
        <v>12914</v>
      </c>
      <c r="B2948" s="269" t="s">
        <v>12915</v>
      </c>
      <c r="C2948" s="270" t="s">
        <v>4</v>
      </c>
      <c r="D2948" s="37">
        <v>80.53</v>
      </c>
    </row>
    <row r="2949" spans="1:4" ht="25.5">
      <c r="A2949" s="269" t="s">
        <v>12916</v>
      </c>
      <c r="B2949" s="269" t="s">
        <v>12917</v>
      </c>
      <c r="C2949" s="270" t="s">
        <v>4</v>
      </c>
      <c r="D2949" s="37">
        <v>83.63</v>
      </c>
    </row>
    <row r="2950" spans="1:4" ht="25.5">
      <c r="A2950" s="269" t="s">
        <v>12918</v>
      </c>
      <c r="B2950" s="269" t="s">
        <v>12919</v>
      </c>
      <c r="C2950" s="270" t="s">
        <v>4</v>
      </c>
      <c r="D2950" s="37">
        <v>76.37</v>
      </c>
    </row>
    <row r="2951" spans="1:4" ht="25.5">
      <c r="A2951" s="269" t="s">
        <v>12920</v>
      </c>
      <c r="B2951" s="269" t="s">
        <v>12921</v>
      </c>
      <c r="C2951" s="270" t="s">
        <v>4</v>
      </c>
      <c r="D2951" s="37">
        <v>71.56</v>
      </c>
    </row>
    <row r="2952" spans="1:4" ht="25.5">
      <c r="A2952" s="269" t="s">
        <v>12922</v>
      </c>
      <c r="B2952" s="269" t="s">
        <v>12923</v>
      </c>
      <c r="C2952" s="270" t="s">
        <v>4</v>
      </c>
      <c r="D2952" s="37">
        <v>22.59</v>
      </c>
    </row>
    <row r="2953" spans="1:4" ht="25.5">
      <c r="A2953" s="269" t="s">
        <v>12924</v>
      </c>
      <c r="B2953" s="269" t="s">
        <v>12925</v>
      </c>
      <c r="C2953" s="270" t="s">
        <v>4</v>
      </c>
      <c r="D2953" s="37">
        <v>24.36</v>
      </c>
    </row>
    <row r="2954" spans="1:4" ht="25.5">
      <c r="A2954" s="269" t="s">
        <v>12926</v>
      </c>
      <c r="B2954" s="269" t="s">
        <v>12927</v>
      </c>
      <c r="C2954" s="270" t="s">
        <v>4</v>
      </c>
      <c r="D2954" s="37">
        <v>11.18</v>
      </c>
    </row>
    <row r="2955" spans="1:4" ht="25.5">
      <c r="A2955" s="269" t="s">
        <v>12928</v>
      </c>
      <c r="B2955" s="269" t="s">
        <v>12929</v>
      </c>
      <c r="C2955" s="270" t="s">
        <v>4</v>
      </c>
      <c r="D2955" s="37">
        <v>18.920000000000002</v>
      </c>
    </row>
    <row r="2956" spans="1:4" ht="25.5">
      <c r="A2956" s="269" t="s">
        <v>12930</v>
      </c>
      <c r="B2956" s="269" t="s">
        <v>12931</v>
      </c>
      <c r="C2956" s="270" t="s">
        <v>4</v>
      </c>
      <c r="D2956" s="37">
        <v>22.5</v>
      </c>
    </row>
    <row r="2957" spans="1:4" ht="25.5">
      <c r="A2957" s="269" t="s">
        <v>12932</v>
      </c>
      <c r="B2957" s="269" t="s">
        <v>12933</v>
      </c>
      <c r="C2957" s="270" t="s">
        <v>4</v>
      </c>
      <c r="D2957" s="37">
        <v>16.14</v>
      </c>
    </row>
    <row r="2958" spans="1:4">
      <c r="A2958" s="269" t="s">
        <v>12934</v>
      </c>
      <c r="B2958" s="269" t="s">
        <v>12935</v>
      </c>
      <c r="C2958" s="270" t="s">
        <v>4</v>
      </c>
      <c r="D2958" s="37">
        <v>157.68</v>
      </c>
    </row>
    <row r="2959" spans="1:4">
      <c r="A2959" s="269" t="s">
        <v>12936</v>
      </c>
      <c r="B2959" s="269" t="s">
        <v>4408</v>
      </c>
      <c r="C2959" s="270" t="s">
        <v>4</v>
      </c>
      <c r="D2959" s="37">
        <v>65.84</v>
      </c>
    </row>
    <row r="2960" spans="1:4" ht="25.5">
      <c r="A2960" s="269" t="s">
        <v>12937</v>
      </c>
      <c r="B2960" s="269" t="s">
        <v>12938</v>
      </c>
      <c r="C2960" s="270" t="s">
        <v>4</v>
      </c>
      <c r="D2960" s="37">
        <v>132.59</v>
      </c>
    </row>
    <row r="2961" spans="1:4" ht="25.5">
      <c r="A2961" s="269" t="s">
        <v>12939</v>
      </c>
      <c r="B2961" s="269" t="s">
        <v>12940</v>
      </c>
      <c r="C2961" s="270" t="s">
        <v>4</v>
      </c>
      <c r="D2961" s="37">
        <v>136.28</v>
      </c>
    </row>
    <row r="2962" spans="1:4">
      <c r="A2962" s="269" t="s">
        <v>12941</v>
      </c>
      <c r="B2962" s="269" t="s">
        <v>12942</v>
      </c>
      <c r="C2962" s="270" t="s">
        <v>4</v>
      </c>
      <c r="D2962" s="37">
        <v>68.17</v>
      </c>
    </row>
    <row r="2963" spans="1:4">
      <c r="A2963" s="269" t="s">
        <v>12943</v>
      </c>
      <c r="B2963" s="269" t="s">
        <v>12944</v>
      </c>
      <c r="C2963" s="270" t="s">
        <v>4</v>
      </c>
      <c r="D2963" s="37">
        <v>157.77000000000001</v>
      </c>
    </row>
    <row r="2964" spans="1:4">
      <c r="A2964" s="269" t="s">
        <v>12945</v>
      </c>
      <c r="B2964" s="269" t="s">
        <v>12946</v>
      </c>
      <c r="C2964" s="270" t="s">
        <v>4</v>
      </c>
      <c r="D2964" s="37">
        <v>176.71</v>
      </c>
    </row>
    <row r="2965" spans="1:4">
      <c r="A2965" s="269" t="s">
        <v>12947</v>
      </c>
      <c r="B2965" s="269" t="s">
        <v>12948</v>
      </c>
      <c r="C2965" s="270" t="s">
        <v>4</v>
      </c>
      <c r="D2965" s="37">
        <v>174.04</v>
      </c>
    </row>
    <row r="2966" spans="1:4">
      <c r="A2966" s="269" t="s">
        <v>12949</v>
      </c>
      <c r="B2966" s="269" t="s">
        <v>12950</v>
      </c>
      <c r="C2966" s="270" t="s">
        <v>4</v>
      </c>
      <c r="D2966" s="37">
        <v>211.76</v>
      </c>
    </row>
    <row r="2967" spans="1:4">
      <c r="A2967" s="269" t="s">
        <v>12951</v>
      </c>
      <c r="B2967" s="269" t="s">
        <v>12952</v>
      </c>
      <c r="C2967" s="270" t="s">
        <v>4</v>
      </c>
      <c r="D2967" s="37">
        <v>315.95</v>
      </c>
    </row>
    <row r="2968" spans="1:4">
      <c r="A2968" s="269" t="s">
        <v>12953</v>
      </c>
      <c r="B2968" s="269" t="s">
        <v>12954</v>
      </c>
      <c r="C2968" s="270" t="s">
        <v>4</v>
      </c>
      <c r="D2968" s="37">
        <v>429.59</v>
      </c>
    </row>
    <row r="2969" spans="1:4" ht="25.5">
      <c r="A2969" s="269" t="s">
        <v>12955</v>
      </c>
      <c r="B2969" s="269" t="s">
        <v>12956</v>
      </c>
      <c r="C2969" s="270" t="s">
        <v>4</v>
      </c>
      <c r="D2969" s="37">
        <v>709.2</v>
      </c>
    </row>
    <row r="2970" spans="1:4" ht="25.5">
      <c r="A2970" s="269" t="s">
        <v>12957</v>
      </c>
      <c r="B2970" s="269" t="s">
        <v>12958</v>
      </c>
      <c r="C2970" s="270" t="s">
        <v>4</v>
      </c>
      <c r="D2970" s="37">
        <v>161.25</v>
      </c>
    </row>
    <row r="2971" spans="1:4" ht="25.5">
      <c r="A2971" s="269" t="s">
        <v>12959</v>
      </c>
      <c r="B2971" s="269" t="s">
        <v>12960</v>
      </c>
      <c r="C2971" s="270" t="s">
        <v>4</v>
      </c>
      <c r="D2971" s="37">
        <v>163.82</v>
      </c>
    </row>
    <row r="2972" spans="1:4">
      <c r="A2972" s="269" t="s">
        <v>12961</v>
      </c>
      <c r="B2972" s="269" t="s">
        <v>12962</v>
      </c>
      <c r="C2972" s="270" t="s">
        <v>4</v>
      </c>
      <c r="D2972" s="37">
        <v>236.94</v>
      </c>
    </row>
    <row r="2973" spans="1:4" ht="25.5">
      <c r="A2973" s="269" t="s">
        <v>12963</v>
      </c>
      <c r="B2973" s="269" t="s">
        <v>12964</v>
      </c>
      <c r="C2973" s="270" t="s">
        <v>4</v>
      </c>
      <c r="D2973" s="37">
        <v>1526.4</v>
      </c>
    </row>
    <row r="2974" spans="1:4">
      <c r="A2974" s="269" t="s">
        <v>12965</v>
      </c>
      <c r="B2974" s="269" t="s">
        <v>12966</v>
      </c>
      <c r="C2974" s="270" t="s">
        <v>4</v>
      </c>
      <c r="D2974" s="37">
        <v>66.099999999999994</v>
      </c>
    </row>
    <row r="2975" spans="1:4" ht="25.5">
      <c r="A2975" s="269" t="s">
        <v>12967</v>
      </c>
      <c r="B2975" s="269" t="s">
        <v>12968</v>
      </c>
      <c r="C2975" s="270" t="s">
        <v>4</v>
      </c>
      <c r="D2975" s="37">
        <v>62.12</v>
      </c>
    </row>
    <row r="2976" spans="1:4" ht="25.5">
      <c r="A2976" s="269" t="s">
        <v>12969</v>
      </c>
      <c r="B2976" s="269" t="s">
        <v>12970</v>
      </c>
      <c r="C2976" s="270" t="s">
        <v>4</v>
      </c>
      <c r="D2976" s="37">
        <v>81.83</v>
      </c>
    </row>
    <row r="2977" spans="1:4">
      <c r="A2977" s="269" t="s">
        <v>12971</v>
      </c>
      <c r="B2977" s="269" t="s">
        <v>12972</v>
      </c>
      <c r="C2977" s="270" t="s">
        <v>4</v>
      </c>
      <c r="D2977" s="37">
        <v>198.47</v>
      </c>
    </row>
    <row r="2978" spans="1:4" ht="25.5">
      <c r="A2978" s="269" t="s">
        <v>12973</v>
      </c>
      <c r="B2978" s="269" t="s">
        <v>12974</v>
      </c>
      <c r="C2978" s="270" t="s">
        <v>4</v>
      </c>
      <c r="D2978" s="37">
        <v>1940.29</v>
      </c>
    </row>
    <row r="2979" spans="1:4" ht="25.5">
      <c r="A2979" s="269" t="s">
        <v>12975</v>
      </c>
      <c r="B2979" s="269" t="s">
        <v>12976</v>
      </c>
      <c r="C2979" s="270" t="s">
        <v>4</v>
      </c>
      <c r="D2979" s="37">
        <v>1591.98</v>
      </c>
    </row>
    <row r="2980" spans="1:4">
      <c r="A2980" s="269" t="s">
        <v>12977</v>
      </c>
      <c r="B2980" s="269" t="s">
        <v>12978</v>
      </c>
      <c r="C2980" s="270" t="s">
        <v>4</v>
      </c>
      <c r="D2980" s="37">
        <v>125.75</v>
      </c>
    </row>
    <row r="2981" spans="1:4" ht="25.5">
      <c r="A2981" s="269" t="s">
        <v>12979</v>
      </c>
      <c r="B2981" s="269" t="s">
        <v>12980</v>
      </c>
      <c r="C2981" s="270" t="s">
        <v>4</v>
      </c>
      <c r="D2981" s="37">
        <v>3073.1</v>
      </c>
    </row>
    <row r="2982" spans="1:4" ht="25.5">
      <c r="A2982" s="269" t="s">
        <v>12981</v>
      </c>
      <c r="B2982" s="269" t="s">
        <v>12982</v>
      </c>
      <c r="C2982" s="270" t="s">
        <v>4</v>
      </c>
      <c r="D2982" s="37">
        <v>552.47</v>
      </c>
    </row>
    <row r="2983" spans="1:4" ht="25.5">
      <c r="A2983" s="269" t="s">
        <v>12983</v>
      </c>
      <c r="B2983" s="269" t="s">
        <v>12984</v>
      </c>
      <c r="C2983" s="270" t="s">
        <v>4</v>
      </c>
      <c r="D2983" s="37">
        <v>2010.91</v>
      </c>
    </row>
    <row r="2984" spans="1:4">
      <c r="A2984" s="269" t="s">
        <v>12985</v>
      </c>
      <c r="B2984" s="269" t="s">
        <v>12986</v>
      </c>
      <c r="C2984" s="270" t="s">
        <v>4</v>
      </c>
      <c r="D2984" s="37">
        <v>49.87</v>
      </c>
    </row>
    <row r="2985" spans="1:4" ht="25.5">
      <c r="A2985" s="269" t="s">
        <v>12987</v>
      </c>
      <c r="B2985" s="269" t="s">
        <v>12988</v>
      </c>
      <c r="C2985" s="270" t="s">
        <v>47</v>
      </c>
      <c r="D2985" s="37">
        <v>1.86</v>
      </c>
    </row>
    <row r="2986" spans="1:4" ht="25.5">
      <c r="A2986" s="269" t="s">
        <v>12989</v>
      </c>
      <c r="B2986" s="269" t="s">
        <v>12990</v>
      </c>
      <c r="C2986" s="270" t="s">
        <v>47</v>
      </c>
      <c r="D2986" s="37">
        <v>1.19</v>
      </c>
    </row>
    <row r="2987" spans="1:4">
      <c r="A2987" s="269" t="s">
        <v>12991</v>
      </c>
      <c r="B2987" s="269" t="s">
        <v>12992</v>
      </c>
      <c r="C2987" s="270" t="s">
        <v>4</v>
      </c>
      <c r="D2987" s="37">
        <v>226.92</v>
      </c>
    </row>
    <row r="2988" spans="1:4">
      <c r="A2988" s="269" t="s">
        <v>12993</v>
      </c>
      <c r="B2988" s="269" t="s">
        <v>12994</v>
      </c>
      <c r="C2988" s="270" t="s">
        <v>4</v>
      </c>
      <c r="D2988" s="37">
        <v>167.66</v>
      </c>
    </row>
    <row r="2989" spans="1:4">
      <c r="A2989" s="269" t="s">
        <v>12995</v>
      </c>
      <c r="B2989" s="269" t="s">
        <v>12996</v>
      </c>
      <c r="C2989" s="270" t="s">
        <v>4</v>
      </c>
      <c r="D2989" s="37">
        <v>5.38</v>
      </c>
    </row>
    <row r="2990" spans="1:4">
      <c r="A2990" s="269" t="s">
        <v>12997</v>
      </c>
      <c r="B2990" s="269" t="s">
        <v>12998</v>
      </c>
      <c r="C2990" s="270" t="s">
        <v>4</v>
      </c>
      <c r="D2990" s="37">
        <v>7.08</v>
      </c>
    </row>
    <row r="2991" spans="1:4">
      <c r="A2991" s="269" t="s">
        <v>12999</v>
      </c>
      <c r="B2991" s="269" t="s">
        <v>13000</v>
      </c>
      <c r="C2991" s="270" t="s">
        <v>4</v>
      </c>
      <c r="D2991" s="37">
        <v>8.01</v>
      </c>
    </row>
    <row r="2992" spans="1:4">
      <c r="A2992" s="269" t="s">
        <v>13001</v>
      </c>
      <c r="B2992" s="269" t="s">
        <v>13002</v>
      </c>
      <c r="C2992" s="270" t="s">
        <v>4</v>
      </c>
      <c r="D2992" s="37">
        <v>9.35</v>
      </c>
    </row>
    <row r="2993" spans="1:4">
      <c r="A2993" s="269" t="s">
        <v>13003</v>
      </c>
      <c r="B2993" s="269" t="s">
        <v>13004</v>
      </c>
      <c r="C2993" s="270" t="s">
        <v>4</v>
      </c>
      <c r="D2993" s="37">
        <v>12.04</v>
      </c>
    </row>
    <row r="2994" spans="1:4">
      <c r="A2994" s="269" t="s">
        <v>13005</v>
      </c>
      <c r="B2994" s="269" t="s">
        <v>13006</v>
      </c>
      <c r="C2994" s="270" t="s">
        <v>4</v>
      </c>
      <c r="D2994" s="37">
        <v>13.68</v>
      </c>
    </row>
    <row r="2995" spans="1:4">
      <c r="A2995" s="269" t="s">
        <v>13007</v>
      </c>
      <c r="B2995" s="269" t="s">
        <v>13008</v>
      </c>
      <c r="C2995" s="270" t="s">
        <v>4</v>
      </c>
      <c r="D2995" s="37">
        <v>14.81</v>
      </c>
    </row>
    <row r="2996" spans="1:4">
      <c r="A2996" s="269" t="s">
        <v>13009</v>
      </c>
      <c r="B2996" s="269" t="s">
        <v>13010</v>
      </c>
      <c r="C2996" s="270" t="s">
        <v>4</v>
      </c>
      <c r="D2996" s="37">
        <v>0.6</v>
      </c>
    </row>
    <row r="2997" spans="1:4">
      <c r="A2997" s="269" t="s">
        <v>13011</v>
      </c>
      <c r="B2997" s="269" t="s">
        <v>13012</v>
      </c>
      <c r="C2997" s="270" t="s">
        <v>4</v>
      </c>
      <c r="D2997" s="37">
        <v>3.19</v>
      </c>
    </row>
    <row r="2998" spans="1:4">
      <c r="A2998" s="269" t="s">
        <v>13013</v>
      </c>
      <c r="B2998" s="269" t="s">
        <v>13014</v>
      </c>
      <c r="C2998" s="270" t="s">
        <v>4</v>
      </c>
      <c r="D2998" s="37">
        <v>3.44</v>
      </c>
    </row>
    <row r="2999" spans="1:4">
      <c r="A2999" s="269" t="s">
        <v>13015</v>
      </c>
      <c r="B2999" s="269" t="s">
        <v>13016</v>
      </c>
      <c r="C2999" s="270" t="s">
        <v>4</v>
      </c>
      <c r="D2999" s="37">
        <v>4.45</v>
      </c>
    </row>
    <row r="3000" spans="1:4">
      <c r="A3000" s="269" t="s">
        <v>13017</v>
      </c>
      <c r="B3000" s="269" t="s">
        <v>13018</v>
      </c>
      <c r="C3000" s="270" t="s">
        <v>4</v>
      </c>
      <c r="D3000" s="37">
        <v>6.73</v>
      </c>
    </row>
    <row r="3001" spans="1:4">
      <c r="A3001" s="269" t="s">
        <v>13019</v>
      </c>
      <c r="B3001" s="269" t="s">
        <v>13020</v>
      </c>
      <c r="C3001" s="270" t="s">
        <v>4</v>
      </c>
      <c r="D3001" s="37">
        <v>6.82</v>
      </c>
    </row>
    <row r="3002" spans="1:4">
      <c r="A3002" s="269" t="s">
        <v>13021</v>
      </c>
      <c r="B3002" s="269" t="s">
        <v>13022</v>
      </c>
      <c r="C3002" s="270" t="s">
        <v>4</v>
      </c>
      <c r="D3002" s="37">
        <v>10.9</v>
      </c>
    </row>
    <row r="3003" spans="1:4">
      <c r="A3003" s="269" t="s">
        <v>13023</v>
      </c>
      <c r="B3003" s="269" t="s">
        <v>13024</v>
      </c>
      <c r="C3003" s="270" t="s">
        <v>4</v>
      </c>
      <c r="D3003" s="37">
        <v>21.33</v>
      </c>
    </row>
    <row r="3004" spans="1:4" ht="25.5">
      <c r="A3004" s="269" t="s">
        <v>13025</v>
      </c>
      <c r="B3004" s="269" t="s">
        <v>13026</v>
      </c>
      <c r="C3004" s="270" t="s">
        <v>4</v>
      </c>
      <c r="D3004" s="37">
        <v>14.57</v>
      </c>
    </row>
    <row r="3005" spans="1:4">
      <c r="A3005" s="269" t="s">
        <v>13027</v>
      </c>
      <c r="B3005" s="269" t="s">
        <v>13028</v>
      </c>
      <c r="C3005" s="270" t="s">
        <v>4</v>
      </c>
      <c r="D3005" s="37">
        <v>8.81</v>
      </c>
    </row>
    <row r="3006" spans="1:4">
      <c r="A3006" s="269" t="s">
        <v>13029</v>
      </c>
      <c r="B3006" s="269" t="s">
        <v>13030</v>
      </c>
      <c r="C3006" s="270" t="s">
        <v>4</v>
      </c>
      <c r="D3006" s="37">
        <v>16.059999999999999</v>
      </c>
    </row>
    <row r="3007" spans="1:4">
      <c r="A3007" s="269" t="s">
        <v>13031</v>
      </c>
      <c r="B3007" s="269" t="s">
        <v>13032</v>
      </c>
      <c r="C3007" s="270" t="s">
        <v>4</v>
      </c>
      <c r="D3007" s="37">
        <v>20.65</v>
      </c>
    </row>
    <row r="3008" spans="1:4">
      <c r="A3008" s="269" t="s">
        <v>13033</v>
      </c>
      <c r="B3008" s="269" t="s">
        <v>13034</v>
      </c>
      <c r="C3008" s="270" t="s">
        <v>4</v>
      </c>
      <c r="D3008" s="37">
        <v>4.8499999999999996</v>
      </c>
    </row>
    <row r="3009" spans="1:4">
      <c r="A3009" s="269" t="s">
        <v>13035</v>
      </c>
      <c r="B3009" s="269" t="s">
        <v>13036</v>
      </c>
      <c r="C3009" s="270" t="s">
        <v>4</v>
      </c>
      <c r="D3009" s="37">
        <v>3.93</v>
      </c>
    </row>
    <row r="3010" spans="1:4">
      <c r="A3010" s="269" t="s">
        <v>13037</v>
      </c>
      <c r="B3010" s="269" t="s">
        <v>13038</v>
      </c>
      <c r="C3010" s="270" t="s">
        <v>4</v>
      </c>
      <c r="D3010" s="37">
        <v>4.99</v>
      </c>
    </row>
    <row r="3011" spans="1:4">
      <c r="A3011" s="269" t="s">
        <v>13039</v>
      </c>
      <c r="B3011" s="269" t="s">
        <v>13040</v>
      </c>
      <c r="C3011" s="270" t="s">
        <v>4</v>
      </c>
      <c r="D3011" s="37">
        <v>14.72</v>
      </c>
    </row>
    <row r="3012" spans="1:4">
      <c r="A3012" s="269" t="s">
        <v>13041</v>
      </c>
      <c r="B3012" s="269" t="s">
        <v>13042</v>
      </c>
      <c r="C3012" s="270" t="s">
        <v>4</v>
      </c>
      <c r="D3012" s="37">
        <v>5.18</v>
      </c>
    </row>
    <row r="3013" spans="1:4">
      <c r="A3013" s="269" t="s">
        <v>13043</v>
      </c>
      <c r="B3013" s="269" t="s">
        <v>13044</v>
      </c>
      <c r="C3013" s="270" t="s">
        <v>4</v>
      </c>
      <c r="D3013" s="37">
        <v>3.6</v>
      </c>
    </row>
    <row r="3014" spans="1:4">
      <c r="A3014" s="269" t="s">
        <v>13045</v>
      </c>
      <c r="B3014" s="269" t="s">
        <v>13046</v>
      </c>
      <c r="C3014" s="270" t="s">
        <v>4</v>
      </c>
      <c r="D3014" s="37">
        <v>134.65</v>
      </c>
    </row>
    <row r="3015" spans="1:4">
      <c r="A3015" s="269" t="s">
        <v>13047</v>
      </c>
      <c r="B3015" s="269" t="s">
        <v>13048</v>
      </c>
      <c r="C3015" s="270" t="s">
        <v>4</v>
      </c>
      <c r="D3015" s="37">
        <v>138.13</v>
      </c>
    </row>
    <row r="3016" spans="1:4">
      <c r="A3016" s="269" t="s">
        <v>13049</v>
      </c>
      <c r="B3016" s="269" t="s">
        <v>3318</v>
      </c>
      <c r="C3016" s="270" t="s">
        <v>4</v>
      </c>
      <c r="D3016" s="37">
        <v>8.67</v>
      </c>
    </row>
    <row r="3017" spans="1:4" ht="25.5">
      <c r="A3017" s="269" t="s">
        <v>13050</v>
      </c>
      <c r="B3017" s="269" t="s">
        <v>13051</v>
      </c>
      <c r="C3017" s="270" t="s">
        <v>4</v>
      </c>
      <c r="D3017" s="37">
        <v>86117.52</v>
      </c>
    </row>
    <row r="3018" spans="1:4" ht="25.5">
      <c r="A3018" s="269" t="s">
        <v>13052</v>
      </c>
      <c r="B3018" s="269" t="s">
        <v>13053</v>
      </c>
      <c r="C3018" s="270" t="s">
        <v>4</v>
      </c>
      <c r="D3018" s="37">
        <v>73999.92</v>
      </c>
    </row>
    <row r="3019" spans="1:4" ht="25.5">
      <c r="A3019" s="269" t="s">
        <v>13054</v>
      </c>
      <c r="B3019" s="269" t="s">
        <v>13055</v>
      </c>
      <c r="C3019" s="270" t="s">
        <v>197</v>
      </c>
      <c r="D3019" s="37">
        <v>34549.83</v>
      </c>
    </row>
    <row r="3020" spans="1:4" ht="25.5">
      <c r="A3020" s="269" t="s">
        <v>13056</v>
      </c>
      <c r="B3020" s="269" t="s">
        <v>13057</v>
      </c>
      <c r="C3020" s="270" t="s">
        <v>197</v>
      </c>
      <c r="D3020" s="37">
        <v>39739.129999999997</v>
      </c>
    </row>
    <row r="3021" spans="1:4" ht="25.5">
      <c r="A3021" s="269" t="s">
        <v>13058</v>
      </c>
      <c r="B3021" s="269" t="s">
        <v>13059</v>
      </c>
      <c r="C3021" s="270" t="s">
        <v>197</v>
      </c>
      <c r="D3021" s="37">
        <v>1964.31</v>
      </c>
    </row>
    <row r="3022" spans="1:4" ht="25.5">
      <c r="A3022" s="269" t="s">
        <v>13060</v>
      </c>
      <c r="B3022" s="269" t="s">
        <v>13061</v>
      </c>
      <c r="C3022" s="270" t="s">
        <v>197</v>
      </c>
      <c r="D3022" s="37">
        <v>2327.62</v>
      </c>
    </row>
    <row r="3023" spans="1:4" ht="25.5">
      <c r="A3023" s="269" t="s">
        <v>13062</v>
      </c>
      <c r="B3023" s="269" t="s">
        <v>13063</v>
      </c>
      <c r="C3023" s="270" t="s">
        <v>197</v>
      </c>
      <c r="D3023" s="37">
        <v>3201.17</v>
      </c>
    </row>
    <row r="3024" spans="1:4" ht="25.5">
      <c r="A3024" s="269" t="s">
        <v>13064</v>
      </c>
      <c r="B3024" s="269" t="s">
        <v>13065</v>
      </c>
      <c r="C3024" s="270" t="s">
        <v>197</v>
      </c>
      <c r="D3024" s="37">
        <v>4474.0600000000004</v>
      </c>
    </row>
    <row r="3025" spans="1:4" ht="25.5">
      <c r="A3025" s="269" t="s">
        <v>13066</v>
      </c>
      <c r="B3025" s="269" t="s">
        <v>13067</v>
      </c>
      <c r="C3025" s="270" t="s">
        <v>4</v>
      </c>
      <c r="D3025" s="37">
        <v>9619.07</v>
      </c>
    </row>
    <row r="3026" spans="1:4" ht="38.25">
      <c r="A3026" s="269" t="s">
        <v>13068</v>
      </c>
      <c r="B3026" s="269" t="s">
        <v>14578</v>
      </c>
      <c r="C3026" s="270" t="s">
        <v>4</v>
      </c>
      <c r="D3026" s="37">
        <v>247.25</v>
      </c>
    </row>
    <row r="3027" spans="1:4" ht="25.5">
      <c r="A3027" s="269" t="s">
        <v>13069</v>
      </c>
      <c r="B3027" s="269" t="s">
        <v>13070</v>
      </c>
      <c r="C3027" s="270" t="s">
        <v>197</v>
      </c>
      <c r="D3027" s="37">
        <v>3918.96</v>
      </c>
    </row>
    <row r="3028" spans="1:4" ht="25.5">
      <c r="A3028" s="269" t="s">
        <v>13071</v>
      </c>
      <c r="B3028" s="269" t="s">
        <v>13072</v>
      </c>
      <c r="C3028" s="270" t="s">
        <v>197</v>
      </c>
      <c r="D3028" s="37">
        <v>3639.9</v>
      </c>
    </row>
    <row r="3029" spans="1:4" ht="25.5">
      <c r="A3029" s="269" t="s">
        <v>13073</v>
      </c>
      <c r="B3029" s="269" t="s">
        <v>13074</v>
      </c>
      <c r="C3029" s="270" t="s">
        <v>197</v>
      </c>
      <c r="D3029" s="37">
        <v>5212.3500000000004</v>
      </c>
    </row>
    <row r="3030" spans="1:4" ht="25.5">
      <c r="A3030" s="269" t="s">
        <v>13075</v>
      </c>
      <c r="B3030" s="269" t="s">
        <v>13076</v>
      </c>
      <c r="C3030" s="270" t="s">
        <v>197</v>
      </c>
      <c r="D3030" s="37">
        <v>7162.66</v>
      </c>
    </row>
    <row r="3031" spans="1:4" ht="25.5">
      <c r="A3031" s="269" t="s">
        <v>13077</v>
      </c>
      <c r="B3031" s="269" t="s">
        <v>13078</v>
      </c>
      <c r="C3031" s="270" t="s">
        <v>197</v>
      </c>
      <c r="D3031" s="37">
        <v>3904.82</v>
      </c>
    </row>
    <row r="3032" spans="1:4" ht="25.5">
      <c r="A3032" s="269" t="s">
        <v>13079</v>
      </c>
      <c r="B3032" s="269" t="s">
        <v>13080</v>
      </c>
      <c r="C3032" s="270" t="s">
        <v>197</v>
      </c>
      <c r="D3032" s="37">
        <v>6055.72</v>
      </c>
    </row>
    <row r="3033" spans="1:4" ht="25.5">
      <c r="A3033" s="269" t="s">
        <v>13081</v>
      </c>
      <c r="B3033" s="269" t="s">
        <v>13082</v>
      </c>
      <c r="C3033" s="270" t="s">
        <v>197</v>
      </c>
      <c r="D3033" s="37">
        <v>605.47</v>
      </c>
    </row>
    <row r="3034" spans="1:4" ht="25.5">
      <c r="A3034" s="269" t="s">
        <v>13083</v>
      </c>
      <c r="B3034" s="269" t="s">
        <v>13084</v>
      </c>
      <c r="C3034" s="270" t="s">
        <v>197</v>
      </c>
      <c r="D3034" s="37">
        <v>765.64</v>
      </c>
    </row>
    <row r="3035" spans="1:4">
      <c r="A3035" s="269" t="s">
        <v>13085</v>
      </c>
      <c r="B3035" s="269" t="s">
        <v>6679</v>
      </c>
      <c r="C3035" s="270" t="s">
        <v>22</v>
      </c>
      <c r="D3035" s="37">
        <v>1645.49</v>
      </c>
    </row>
    <row r="3036" spans="1:4">
      <c r="A3036" s="269" t="s">
        <v>13086</v>
      </c>
      <c r="B3036" s="269" t="s">
        <v>6683</v>
      </c>
      <c r="C3036" s="270" t="s">
        <v>22</v>
      </c>
      <c r="D3036" s="37">
        <v>2336.0300000000002</v>
      </c>
    </row>
    <row r="3037" spans="1:4" ht="25.5">
      <c r="A3037" s="269" t="s">
        <v>13087</v>
      </c>
      <c r="B3037" s="269" t="s">
        <v>13088</v>
      </c>
      <c r="C3037" s="270" t="s">
        <v>4</v>
      </c>
      <c r="D3037" s="37">
        <v>76510</v>
      </c>
    </row>
    <row r="3038" spans="1:4">
      <c r="A3038" s="269" t="s">
        <v>13089</v>
      </c>
      <c r="B3038" s="269" t="s">
        <v>13090</v>
      </c>
      <c r="C3038" s="270" t="s">
        <v>4</v>
      </c>
      <c r="D3038" s="37">
        <v>28534.04</v>
      </c>
    </row>
    <row r="3039" spans="1:4" ht="25.5">
      <c r="A3039" s="269" t="s">
        <v>13091</v>
      </c>
      <c r="B3039" s="269" t="s">
        <v>13092</v>
      </c>
      <c r="C3039" s="270" t="s">
        <v>4</v>
      </c>
      <c r="D3039" s="37">
        <v>32984.07</v>
      </c>
    </row>
    <row r="3040" spans="1:4" ht="25.5">
      <c r="A3040" s="269" t="s">
        <v>13093</v>
      </c>
      <c r="B3040" s="269" t="s">
        <v>13094</v>
      </c>
      <c r="C3040" s="270" t="s">
        <v>4</v>
      </c>
      <c r="D3040" s="37">
        <v>38110.67</v>
      </c>
    </row>
    <row r="3041" spans="1:4" ht="25.5">
      <c r="A3041" s="269" t="s">
        <v>13095</v>
      </c>
      <c r="B3041" s="269" t="s">
        <v>13096</v>
      </c>
      <c r="C3041" s="270" t="s">
        <v>4</v>
      </c>
      <c r="D3041" s="37">
        <v>42470.03</v>
      </c>
    </row>
    <row r="3042" spans="1:4" ht="38.25">
      <c r="A3042" s="269" t="s">
        <v>14579</v>
      </c>
      <c r="B3042" s="269" t="s">
        <v>14580</v>
      </c>
      <c r="C3042" s="270" t="s">
        <v>4</v>
      </c>
      <c r="D3042" s="37">
        <v>203826.25</v>
      </c>
    </row>
    <row r="3043" spans="1:4" ht="38.25">
      <c r="A3043" s="269" t="s">
        <v>13948</v>
      </c>
      <c r="B3043" s="269" t="s">
        <v>14581</v>
      </c>
      <c r="C3043" s="270" t="s">
        <v>4</v>
      </c>
      <c r="D3043" s="37">
        <v>262848</v>
      </c>
    </row>
    <row r="3044" spans="1:4" ht="25.5">
      <c r="A3044" s="269" t="s">
        <v>13097</v>
      </c>
      <c r="B3044" s="269" t="s">
        <v>13098</v>
      </c>
      <c r="C3044" s="270" t="s">
        <v>4</v>
      </c>
      <c r="D3044" s="37">
        <v>2743.56</v>
      </c>
    </row>
    <row r="3045" spans="1:4" ht="25.5">
      <c r="A3045" s="269" t="s">
        <v>13099</v>
      </c>
      <c r="B3045" s="269" t="s">
        <v>13100</v>
      </c>
      <c r="C3045" s="270" t="s">
        <v>4</v>
      </c>
      <c r="D3045" s="37">
        <v>3546.94</v>
      </c>
    </row>
    <row r="3046" spans="1:4" ht="25.5">
      <c r="A3046" s="269" t="s">
        <v>13101</v>
      </c>
      <c r="B3046" s="269" t="s">
        <v>13102</v>
      </c>
      <c r="C3046" s="270" t="s">
        <v>4</v>
      </c>
      <c r="D3046" s="37">
        <v>4769.2299999999996</v>
      </c>
    </row>
    <row r="3047" spans="1:4" ht="25.5">
      <c r="A3047" s="269" t="s">
        <v>13103</v>
      </c>
      <c r="B3047" s="269" t="s">
        <v>13104</v>
      </c>
      <c r="C3047" s="270" t="s">
        <v>4</v>
      </c>
      <c r="D3047" s="37">
        <v>3054.2</v>
      </c>
    </row>
    <row r="3048" spans="1:4" ht="25.5">
      <c r="A3048" s="269" t="s">
        <v>13105</v>
      </c>
      <c r="B3048" s="269" t="s">
        <v>13106</v>
      </c>
      <c r="C3048" s="270" t="s">
        <v>4</v>
      </c>
      <c r="D3048" s="37">
        <v>3516.81</v>
      </c>
    </row>
    <row r="3049" spans="1:4" ht="25.5">
      <c r="A3049" s="269" t="s">
        <v>13107</v>
      </c>
      <c r="B3049" s="269" t="s">
        <v>13108</v>
      </c>
      <c r="C3049" s="270" t="s">
        <v>4</v>
      </c>
      <c r="D3049" s="37">
        <v>4175.33</v>
      </c>
    </row>
    <row r="3050" spans="1:4" ht="25.5">
      <c r="A3050" s="269" t="s">
        <v>13109</v>
      </c>
      <c r="B3050" s="269" t="s">
        <v>13110</v>
      </c>
      <c r="C3050" s="270" t="s">
        <v>4</v>
      </c>
      <c r="D3050" s="37">
        <v>4835.96</v>
      </c>
    </row>
    <row r="3051" spans="1:4" ht="25.5">
      <c r="A3051" s="269" t="s">
        <v>13111</v>
      </c>
      <c r="B3051" s="269" t="s">
        <v>13112</v>
      </c>
      <c r="C3051" s="270" t="s">
        <v>4</v>
      </c>
      <c r="D3051" s="37">
        <v>2818.76</v>
      </c>
    </row>
    <row r="3052" spans="1:4" ht="25.5">
      <c r="A3052" s="269" t="s">
        <v>13113</v>
      </c>
      <c r="B3052" s="269" t="s">
        <v>13114</v>
      </c>
      <c r="C3052" s="270" t="s">
        <v>4</v>
      </c>
      <c r="D3052" s="37">
        <v>3202.47</v>
      </c>
    </row>
    <row r="3053" spans="1:4" ht="25.5">
      <c r="A3053" s="269" t="s">
        <v>13115</v>
      </c>
      <c r="B3053" s="269" t="s">
        <v>13116</v>
      </c>
      <c r="C3053" s="270" t="s">
        <v>4</v>
      </c>
      <c r="D3053" s="37">
        <v>3475.93</v>
      </c>
    </row>
    <row r="3054" spans="1:4" ht="25.5">
      <c r="A3054" s="269" t="s">
        <v>13117</v>
      </c>
      <c r="B3054" s="269" t="s">
        <v>13118</v>
      </c>
      <c r="C3054" s="270" t="s">
        <v>4</v>
      </c>
      <c r="D3054" s="37">
        <v>3589.95</v>
      </c>
    </row>
    <row r="3055" spans="1:4" ht="25.5">
      <c r="A3055" s="269" t="s">
        <v>13119</v>
      </c>
      <c r="B3055" s="269" t="s">
        <v>13120</v>
      </c>
      <c r="C3055" s="270" t="s">
        <v>47</v>
      </c>
      <c r="D3055" s="37">
        <v>7.97</v>
      </c>
    </row>
    <row r="3056" spans="1:4" ht="25.5">
      <c r="A3056" s="269" t="s">
        <v>13121</v>
      </c>
      <c r="B3056" s="269" t="s">
        <v>13122</v>
      </c>
      <c r="C3056" s="270" t="s">
        <v>47</v>
      </c>
      <c r="D3056" s="37">
        <v>11.56</v>
      </c>
    </row>
    <row r="3057" spans="1:4" ht="25.5">
      <c r="A3057" s="269" t="s">
        <v>13123</v>
      </c>
      <c r="B3057" s="269" t="s">
        <v>13124</v>
      </c>
      <c r="C3057" s="270" t="s">
        <v>47</v>
      </c>
      <c r="D3057" s="37">
        <v>14.15</v>
      </c>
    </row>
    <row r="3058" spans="1:4" ht="38.25">
      <c r="A3058" s="269" t="s">
        <v>13125</v>
      </c>
      <c r="B3058" s="269" t="s">
        <v>13126</v>
      </c>
      <c r="C3058" s="270" t="s">
        <v>22</v>
      </c>
      <c r="D3058" s="37">
        <v>3205.88</v>
      </c>
    </row>
    <row r="3059" spans="1:4">
      <c r="A3059" s="269" t="s">
        <v>13127</v>
      </c>
      <c r="B3059" s="269" t="s">
        <v>6619</v>
      </c>
      <c r="C3059" s="270" t="s">
        <v>4</v>
      </c>
      <c r="D3059" s="37">
        <v>980.95</v>
      </c>
    </row>
    <row r="3060" spans="1:4" ht="38.25">
      <c r="A3060" s="269" t="s">
        <v>13128</v>
      </c>
      <c r="B3060" s="269" t="s">
        <v>13129</v>
      </c>
      <c r="C3060" s="270" t="s">
        <v>4</v>
      </c>
      <c r="D3060" s="37">
        <v>601.91</v>
      </c>
    </row>
    <row r="3061" spans="1:4" ht="25.5">
      <c r="A3061" s="269" t="s">
        <v>13130</v>
      </c>
      <c r="B3061" s="269" t="s">
        <v>13131</v>
      </c>
      <c r="C3061" s="270" t="s">
        <v>22</v>
      </c>
      <c r="D3061" s="37">
        <v>794.1</v>
      </c>
    </row>
    <row r="3062" spans="1:4" ht="38.25">
      <c r="A3062" s="269" t="s">
        <v>13132</v>
      </c>
      <c r="B3062" s="269" t="s">
        <v>13133</v>
      </c>
      <c r="C3062" s="270" t="s">
        <v>4</v>
      </c>
      <c r="D3062" s="37">
        <v>4373.59</v>
      </c>
    </row>
    <row r="3063" spans="1:4" ht="38.25">
      <c r="A3063" s="269" t="s">
        <v>13134</v>
      </c>
      <c r="B3063" s="269" t="s">
        <v>13135</v>
      </c>
      <c r="C3063" s="270" t="s">
        <v>4</v>
      </c>
      <c r="D3063" s="37">
        <v>138.56</v>
      </c>
    </row>
    <row r="3064" spans="1:4" ht="25.5">
      <c r="A3064" s="269" t="s">
        <v>13136</v>
      </c>
      <c r="B3064" s="269" t="s">
        <v>13137</v>
      </c>
      <c r="C3064" s="270" t="s">
        <v>22</v>
      </c>
      <c r="D3064" s="37">
        <v>658.58</v>
      </c>
    </row>
    <row r="3065" spans="1:4" ht="25.5">
      <c r="A3065" s="269" t="s">
        <v>13138</v>
      </c>
      <c r="B3065" s="269" t="s">
        <v>13139</v>
      </c>
      <c r="C3065" s="270" t="s">
        <v>4</v>
      </c>
      <c r="D3065" s="37">
        <v>231.7</v>
      </c>
    </row>
    <row r="3066" spans="1:4" ht="25.5">
      <c r="A3066" s="269" t="s">
        <v>13140</v>
      </c>
      <c r="B3066" s="269" t="s">
        <v>13141</v>
      </c>
      <c r="C3066" s="270" t="s">
        <v>22</v>
      </c>
      <c r="D3066" s="37">
        <v>529.65</v>
      </c>
    </row>
    <row r="3067" spans="1:4" ht="25.5">
      <c r="A3067" s="269" t="s">
        <v>13142</v>
      </c>
      <c r="B3067" s="269" t="s">
        <v>13143</v>
      </c>
      <c r="C3067" s="270" t="s">
        <v>4</v>
      </c>
      <c r="D3067" s="37">
        <v>181.44</v>
      </c>
    </row>
    <row r="3068" spans="1:4" ht="25.5">
      <c r="A3068" s="269" t="s">
        <v>13144</v>
      </c>
      <c r="B3068" s="269" t="s">
        <v>13145</v>
      </c>
      <c r="C3068" s="270" t="s">
        <v>22</v>
      </c>
      <c r="D3068" s="37">
        <v>1366.31</v>
      </c>
    </row>
    <row r="3069" spans="1:4" ht="25.5">
      <c r="A3069" s="269" t="s">
        <v>13146</v>
      </c>
      <c r="B3069" s="269" t="s">
        <v>13147</v>
      </c>
      <c r="C3069" s="270" t="s">
        <v>47</v>
      </c>
      <c r="D3069" s="37">
        <v>1856.63</v>
      </c>
    </row>
    <row r="3070" spans="1:4" ht="25.5">
      <c r="A3070" s="269" t="s">
        <v>13148</v>
      </c>
      <c r="B3070" s="269" t="s">
        <v>13149</v>
      </c>
      <c r="C3070" s="270" t="s">
        <v>4</v>
      </c>
      <c r="D3070" s="37">
        <v>58.01</v>
      </c>
    </row>
    <row r="3071" spans="1:4" ht="25.5">
      <c r="A3071" s="269" t="s">
        <v>13150</v>
      </c>
      <c r="B3071" s="269" t="s">
        <v>13151</v>
      </c>
      <c r="C3071" s="270" t="s">
        <v>4</v>
      </c>
      <c r="D3071" s="37">
        <v>74.89</v>
      </c>
    </row>
    <row r="3072" spans="1:4">
      <c r="A3072" s="269" t="s">
        <v>13152</v>
      </c>
      <c r="B3072" s="269" t="s">
        <v>13153</v>
      </c>
      <c r="C3072" s="270" t="s">
        <v>22</v>
      </c>
      <c r="D3072" s="37">
        <v>1272.3</v>
      </c>
    </row>
    <row r="3073" spans="1:4">
      <c r="A3073" s="269" t="s">
        <v>13154</v>
      </c>
      <c r="B3073" s="269" t="s">
        <v>13155</v>
      </c>
      <c r="C3073" s="270" t="s">
        <v>22</v>
      </c>
      <c r="D3073" s="37">
        <v>968.91</v>
      </c>
    </row>
    <row r="3074" spans="1:4">
      <c r="A3074" s="269" t="s">
        <v>13156</v>
      </c>
      <c r="B3074" s="269" t="s">
        <v>13157</v>
      </c>
      <c r="C3074" s="270" t="s">
        <v>22</v>
      </c>
      <c r="D3074" s="37">
        <v>818.32</v>
      </c>
    </row>
    <row r="3075" spans="1:4">
      <c r="A3075" s="269" t="s">
        <v>13158</v>
      </c>
      <c r="B3075" s="269" t="s">
        <v>13159</v>
      </c>
      <c r="C3075" s="270" t="s">
        <v>22</v>
      </c>
      <c r="D3075" s="37">
        <v>736.49</v>
      </c>
    </row>
    <row r="3076" spans="1:4">
      <c r="A3076" s="269" t="s">
        <v>13160</v>
      </c>
      <c r="B3076" s="269" t="s">
        <v>13161</v>
      </c>
      <c r="C3076" s="270" t="s">
        <v>22</v>
      </c>
      <c r="D3076" s="37">
        <v>655.38</v>
      </c>
    </row>
    <row r="3077" spans="1:4">
      <c r="A3077" s="269" t="s">
        <v>13162</v>
      </c>
      <c r="B3077" s="269" t="s">
        <v>13163</v>
      </c>
      <c r="C3077" s="270" t="s">
        <v>22</v>
      </c>
      <c r="D3077" s="37">
        <v>1845.14</v>
      </c>
    </row>
    <row r="3078" spans="1:4">
      <c r="A3078" s="269" t="s">
        <v>13164</v>
      </c>
      <c r="B3078" s="269" t="s">
        <v>13165</v>
      </c>
      <c r="C3078" s="270" t="s">
        <v>22</v>
      </c>
      <c r="D3078" s="37">
        <v>1155.03</v>
      </c>
    </row>
    <row r="3079" spans="1:4">
      <c r="A3079" s="269" t="s">
        <v>13166</v>
      </c>
      <c r="B3079" s="269" t="s">
        <v>13167</v>
      </c>
      <c r="C3079" s="270" t="s">
        <v>22</v>
      </c>
      <c r="D3079" s="37">
        <v>977.44</v>
      </c>
    </row>
    <row r="3080" spans="1:4" ht="38.25">
      <c r="A3080" s="269" t="s">
        <v>14582</v>
      </c>
      <c r="B3080" s="269" t="s">
        <v>14583</v>
      </c>
      <c r="C3080" s="270" t="s">
        <v>22</v>
      </c>
      <c r="D3080" s="37">
        <v>756.32</v>
      </c>
    </row>
    <row r="3081" spans="1:4" ht="38.25">
      <c r="A3081" s="269" t="s">
        <v>14584</v>
      </c>
      <c r="B3081" s="269" t="s">
        <v>14585</v>
      </c>
      <c r="C3081" s="270" t="s">
        <v>22</v>
      </c>
      <c r="D3081" s="37">
        <v>796.53</v>
      </c>
    </row>
    <row r="3082" spans="1:4" ht="38.25">
      <c r="A3082" s="269" t="s">
        <v>14586</v>
      </c>
      <c r="B3082" s="269" t="s">
        <v>14587</v>
      </c>
      <c r="C3082" s="270" t="s">
        <v>22</v>
      </c>
      <c r="D3082" s="37">
        <v>1025.48</v>
      </c>
    </row>
    <row r="3083" spans="1:4" ht="38.25">
      <c r="A3083" s="269" t="s">
        <v>13168</v>
      </c>
      <c r="B3083" s="269" t="s">
        <v>13949</v>
      </c>
      <c r="C3083" s="270" t="s">
        <v>4</v>
      </c>
      <c r="D3083" s="37">
        <v>4810.45</v>
      </c>
    </row>
    <row r="3084" spans="1:4" ht="38.25">
      <c r="A3084" s="269" t="s">
        <v>13169</v>
      </c>
      <c r="B3084" s="269" t="s">
        <v>13170</v>
      </c>
      <c r="C3084" s="270" t="s">
        <v>4</v>
      </c>
      <c r="D3084" s="37">
        <v>16985.89</v>
      </c>
    </row>
    <row r="3085" spans="1:4" ht="51">
      <c r="A3085" s="269" t="s">
        <v>13171</v>
      </c>
      <c r="B3085" s="269" t="s">
        <v>13172</v>
      </c>
      <c r="C3085" s="270" t="s">
        <v>4</v>
      </c>
      <c r="D3085" s="37">
        <v>274684.88</v>
      </c>
    </row>
    <row r="3086" spans="1:4" ht="25.5">
      <c r="A3086" s="269" t="s">
        <v>13173</v>
      </c>
      <c r="B3086" s="269" t="s">
        <v>13174</v>
      </c>
      <c r="C3086" s="270" t="s">
        <v>4</v>
      </c>
      <c r="D3086" s="37">
        <v>5697.06</v>
      </c>
    </row>
    <row r="3087" spans="1:4" ht="25.5">
      <c r="A3087" s="269" t="s">
        <v>13175</v>
      </c>
      <c r="B3087" s="269" t="s">
        <v>13176</v>
      </c>
      <c r="C3087" s="270" t="s">
        <v>4</v>
      </c>
      <c r="D3087" s="37">
        <v>2836.59</v>
      </c>
    </row>
    <row r="3088" spans="1:4" ht="25.5">
      <c r="A3088" s="269" t="s">
        <v>13177</v>
      </c>
      <c r="B3088" s="269" t="s">
        <v>13178</v>
      </c>
      <c r="C3088" s="270" t="s">
        <v>4</v>
      </c>
      <c r="D3088" s="37">
        <v>2923.93</v>
      </c>
    </row>
    <row r="3089" spans="1:4" ht="51">
      <c r="A3089" s="269" t="s">
        <v>13179</v>
      </c>
      <c r="B3089" s="269" t="s">
        <v>13180</v>
      </c>
      <c r="C3089" s="270" t="s">
        <v>4</v>
      </c>
      <c r="D3089" s="37">
        <v>446113.19</v>
      </c>
    </row>
    <row r="3090" spans="1:4" ht="38.25">
      <c r="A3090" s="269" t="s">
        <v>13181</v>
      </c>
      <c r="B3090" s="269" t="s">
        <v>13182</v>
      </c>
      <c r="C3090" s="270" t="s">
        <v>4</v>
      </c>
      <c r="D3090" s="37">
        <v>2732.55</v>
      </c>
    </row>
    <row r="3091" spans="1:4" ht="38.25">
      <c r="A3091" s="269" t="s">
        <v>13183</v>
      </c>
      <c r="B3091" s="269" t="s">
        <v>13184</v>
      </c>
      <c r="C3091" s="270" t="s">
        <v>4</v>
      </c>
      <c r="D3091" s="37">
        <v>3111.01</v>
      </c>
    </row>
    <row r="3092" spans="1:4" ht="38.25">
      <c r="A3092" s="269" t="s">
        <v>13185</v>
      </c>
      <c r="B3092" s="269" t="s">
        <v>13186</v>
      </c>
      <c r="C3092" s="270" t="s">
        <v>4</v>
      </c>
      <c r="D3092" s="37">
        <v>3542.03</v>
      </c>
    </row>
    <row r="3093" spans="1:4" ht="51">
      <c r="A3093" s="269" t="s">
        <v>13187</v>
      </c>
      <c r="B3093" s="269" t="s">
        <v>13188</v>
      </c>
      <c r="C3093" s="270" t="s">
        <v>4</v>
      </c>
      <c r="D3093" s="37">
        <v>2882.96</v>
      </c>
    </row>
    <row r="3094" spans="1:4" ht="51">
      <c r="A3094" s="269" t="s">
        <v>13189</v>
      </c>
      <c r="B3094" s="269" t="s">
        <v>13190</v>
      </c>
      <c r="C3094" s="270" t="s">
        <v>4</v>
      </c>
      <c r="D3094" s="37">
        <v>3294.7</v>
      </c>
    </row>
    <row r="3095" spans="1:4" ht="51">
      <c r="A3095" s="269" t="s">
        <v>13191</v>
      </c>
      <c r="B3095" s="269" t="s">
        <v>13192</v>
      </c>
      <c r="C3095" s="270" t="s">
        <v>4</v>
      </c>
      <c r="D3095" s="37">
        <v>3875.68</v>
      </c>
    </row>
    <row r="3096" spans="1:4" ht="63.75">
      <c r="A3096" s="269" t="s">
        <v>13193</v>
      </c>
      <c r="B3096" s="269" t="s">
        <v>13194</v>
      </c>
      <c r="C3096" s="270" t="s">
        <v>4</v>
      </c>
      <c r="D3096" s="37">
        <v>4073.66</v>
      </c>
    </row>
    <row r="3097" spans="1:4" ht="38.25">
      <c r="A3097" s="269" t="s">
        <v>13195</v>
      </c>
      <c r="B3097" s="269" t="s">
        <v>14588</v>
      </c>
      <c r="C3097" s="270" t="s">
        <v>4</v>
      </c>
      <c r="D3097" s="37">
        <v>14197.91</v>
      </c>
    </row>
    <row r="3098" spans="1:4" ht="38.25">
      <c r="A3098" s="269" t="s">
        <v>13196</v>
      </c>
      <c r="B3098" s="269" t="s">
        <v>14589</v>
      </c>
      <c r="C3098" s="270" t="s">
        <v>4</v>
      </c>
      <c r="D3098" s="37">
        <v>39765.86</v>
      </c>
    </row>
    <row r="3099" spans="1:4" ht="38.25">
      <c r="A3099" s="269" t="s">
        <v>13197</v>
      </c>
      <c r="B3099" s="269" t="s">
        <v>13198</v>
      </c>
      <c r="C3099" s="270" t="s">
        <v>4</v>
      </c>
      <c r="D3099" s="37">
        <v>36201.730000000003</v>
      </c>
    </row>
    <row r="3100" spans="1:4">
      <c r="A3100" s="269" t="s">
        <v>13199</v>
      </c>
      <c r="B3100" s="269" t="s">
        <v>7457</v>
      </c>
      <c r="C3100" s="270" t="s">
        <v>4</v>
      </c>
      <c r="D3100" s="37">
        <v>448.01</v>
      </c>
    </row>
    <row r="3101" spans="1:4">
      <c r="A3101" s="269" t="s">
        <v>13200</v>
      </c>
      <c r="B3101" s="269" t="s">
        <v>7459</v>
      </c>
      <c r="C3101" s="270" t="s">
        <v>4</v>
      </c>
      <c r="D3101" s="37">
        <v>1604.78</v>
      </c>
    </row>
    <row r="3102" spans="1:4" ht="25.5">
      <c r="A3102" s="269" t="s">
        <v>13201</v>
      </c>
      <c r="B3102" s="269" t="s">
        <v>7453</v>
      </c>
      <c r="C3102" s="270" t="s">
        <v>4</v>
      </c>
      <c r="D3102" s="37">
        <v>1140.68</v>
      </c>
    </row>
    <row r="3103" spans="1:4">
      <c r="A3103" s="269" t="s">
        <v>13202</v>
      </c>
      <c r="B3103" s="269" t="s">
        <v>13203</v>
      </c>
      <c r="C3103" s="270" t="s">
        <v>4</v>
      </c>
      <c r="D3103" s="37">
        <v>976.59</v>
      </c>
    </row>
    <row r="3104" spans="1:4">
      <c r="A3104" s="269" t="s">
        <v>13204</v>
      </c>
      <c r="B3104" s="269" t="s">
        <v>7461</v>
      </c>
      <c r="C3104" s="270" t="s">
        <v>4</v>
      </c>
      <c r="D3104" s="37">
        <v>182.11</v>
      </c>
    </row>
    <row r="3105" spans="1:4">
      <c r="A3105" s="269" t="s">
        <v>13205</v>
      </c>
      <c r="B3105" s="269" t="s">
        <v>7463</v>
      </c>
      <c r="C3105" s="270" t="s">
        <v>4</v>
      </c>
      <c r="D3105" s="37">
        <v>1164.51</v>
      </c>
    </row>
    <row r="3106" spans="1:4">
      <c r="A3106" s="269" t="s">
        <v>13206</v>
      </c>
      <c r="B3106" s="269" t="s">
        <v>13207</v>
      </c>
      <c r="C3106" s="270" t="s">
        <v>4</v>
      </c>
      <c r="D3106" s="37">
        <v>503</v>
      </c>
    </row>
    <row r="3107" spans="1:4">
      <c r="A3107" s="269" t="s">
        <v>13208</v>
      </c>
      <c r="B3107" s="269" t="s">
        <v>7467</v>
      </c>
      <c r="C3107" s="270" t="s">
        <v>4</v>
      </c>
      <c r="D3107" s="37">
        <v>1551.46</v>
      </c>
    </row>
    <row r="3108" spans="1:4" ht="25.5">
      <c r="A3108" s="269" t="s">
        <v>13209</v>
      </c>
      <c r="B3108" s="269" t="s">
        <v>14590</v>
      </c>
      <c r="C3108" s="270" t="s">
        <v>22</v>
      </c>
      <c r="D3108" s="37">
        <v>890.7</v>
      </c>
    </row>
    <row r="3109" spans="1:4">
      <c r="A3109" s="269" t="s">
        <v>13210</v>
      </c>
      <c r="B3109" s="269" t="s">
        <v>13211</v>
      </c>
      <c r="C3109" s="270" t="s">
        <v>22</v>
      </c>
      <c r="D3109" s="37">
        <v>485.8</v>
      </c>
    </row>
    <row r="3110" spans="1:4" ht="25.5">
      <c r="A3110" s="269" t="s">
        <v>13212</v>
      </c>
      <c r="B3110" s="269" t="s">
        <v>13213</v>
      </c>
      <c r="C3110" s="270" t="s">
        <v>4</v>
      </c>
      <c r="D3110" s="37">
        <v>106.85</v>
      </c>
    </row>
    <row r="3111" spans="1:4" ht="25.5">
      <c r="A3111" s="269" t="s">
        <v>13214</v>
      </c>
      <c r="B3111" s="269" t="s">
        <v>13215</v>
      </c>
      <c r="C3111" s="270" t="s">
        <v>4</v>
      </c>
      <c r="D3111" s="37">
        <v>171.58</v>
      </c>
    </row>
    <row r="3112" spans="1:4">
      <c r="A3112" s="269" t="s">
        <v>13216</v>
      </c>
      <c r="B3112" s="269" t="s">
        <v>13217</v>
      </c>
      <c r="C3112" s="270" t="s">
        <v>683</v>
      </c>
      <c r="D3112" s="37">
        <v>11.8</v>
      </c>
    </row>
    <row r="3113" spans="1:4">
      <c r="A3113" s="269" t="s">
        <v>13218</v>
      </c>
      <c r="B3113" s="269" t="s">
        <v>13219</v>
      </c>
      <c r="C3113" s="270" t="s">
        <v>683</v>
      </c>
      <c r="D3113" s="37">
        <v>2.25</v>
      </c>
    </row>
    <row r="3114" spans="1:4" ht="25.5">
      <c r="A3114" s="269" t="s">
        <v>13220</v>
      </c>
      <c r="B3114" s="269" t="s">
        <v>13221</v>
      </c>
      <c r="C3114" s="270" t="s">
        <v>22</v>
      </c>
      <c r="D3114" s="37">
        <v>181</v>
      </c>
    </row>
    <row r="3115" spans="1:4" ht="25.5">
      <c r="A3115" s="269" t="s">
        <v>13222</v>
      </c>
      <c r="B3115" s="269" t="s">
        <v>13223</v>
      </c>
      <c r="C3115" s="270" t="s">
        <v>22</v>
      </c>
      <c r="D3115" s="37">
        <v>1.77</v>
      </c>
    </row>
    <row r="3116" spans="1:4" ht="25.5">
      <c r="A3116" s="269" t="s">
        <v>13224</v>
      </c>
      <c r="B3116" s="269" t="s">
        <v>13225</v>
      </c>
      <c r="C3116" s="270" t="s">
        <v>22</v>
      </c>
      <c r="D3116" s="37">
        <v>1.57</v>
      </c>
    </row>
    <row r="3117" spans="1:4" ht="25.5">
      <c r="A3117" s="269" t="s">
        <v>13226</v>
      </c>
      <c r="B3117" s="269" t="s">
        <v>13227</v>
      </c>
      <c r="C3117" s="270" t="s">
        <v>22</v>
      </c>
      <c r="D3117" s="37">
        <v>1.76</v>
      </c>
    </row>
    <row r="3118" spans="1:4">
      <c r="A3118" s="269" t="s">
        <v>13228</v>
      </c>
      <c r="B3118" s="269" t="s">
        <v>13229</v>
      </c>
      <c r="C3118" s="270" t="s">
        <v>22</v>
      </c>
      <c r="D3118" s="37">
        <v>10.1</v>
      </c>
    </row>
    <row r="3119" spans="1:4">
      <c r="A3119" s="269" t="s">
        <v>13230</v>
      </c>
      <c r="B3119" s="269" t="s">
        <v>13231</v>
      </c>
      <c r="C3119" s="270" t="s">
        <v>4</v>
      </c>
      <c r="D3119" s="37">
        <v>102.57</v>
      </c>
    </row>
    <row r="3120" spans="1:4">
      <c r="A3120" s="269" t="s">
        <v>13232</v>
      </c>
      <c r="B3120" s="269" t="s">
        <v>6454</v>
      </c>
      <c r="C3120" s="270" t="s">
        <v>72</v>
      </c>
      <c r="D3120" s="37">
        <v>182.47</v>
      </c>
    </row>
    <row r="3121" spans="1:4">
      <c r="A3121" s="269" t="s">
        <v>13233</v>
      </c>
      <c r="B3121" s="269" t="s">
        <v>3013</v>
      </c>
      <c r="C3121" s="270" t="s">
        <v>22</v>
      </c>
      <c r="D3121" s="37">
        <v>5.37</v>
      </c>
    </row>
    <row r="3122" spans="1:4">
      <c r="A3122" s="269" t="s">
        <v>13234</v>
      </c>
      <c r="B3122" s="269" t="s">
        <v>13235</v>
      </c>
      <c r="C3122" s="270" t="s">
        <v>186</v>
      </c>
      <c r="D3122" s="37">
        <v>118.92</v>
      </c>
    </row>
    <row r="3123" spans="1:4">
      <c r="A3123" s="269" t="s">
        <v>13236</v>
      </c>
      <c r="B3123" s="269" t="s">
        <v>13237</v>
      </c>
      <c r="C3123" s="270" t="s">
        <v>186</v>
      </c>
      <c r="D3123" s="37">
        <v>82.56</v>
      </c>
    </row>
    <row r="3124" spans="1:4" ht="25.5">
      <c r="A3124" s="269" t="s">
        <v>13238</v>
      </c>
      <c r="B3124" s="269" t="s">
        <v>13239</v>
      </c>
      <c r="C3124" s="270" t="s">
        <v>186</v>
      </c>
      <c r="D3124" s="37">
        <v>17.55</v>
      </c>
    </row>
    <row r="3125" spans="1:4">
      <c r="A3125" s="269" t="s">
        <v>13240</v>
      </c>
      <c r="B3125" s="269" t="s">
        <v>13241</v>
      </c>
      <c r="C3125" s="270" t="s">
        <v>186</v>
      </c>
      <c r="D3125" s="37">
        <v>83.26</v>
      </c>
    </row>
    <row r="3126" spans="1:4">
      <c r="A3126" s="269" t="s">
        <v>13242</v>
      </c>
      <c r="B3126" s="269" t="s">
        <v>13243</v>
      </c>
      <c r="C3126" s="270" t="s">
        <v>186</v>
      </c>
      <c r="D3126" s="37">
        <v>246.48</v>
      </c>
    </row>
    <row r="3127" spans="1:4">
      <c r="A3127" s="269" t="s">
        <v>13244</v>
      </c>
      <c r="B3127" s="269" t="s">
        <v>13245</v>
      </c>
      <c r="C3127" s="270" t="s">
        <v>186</v>
      </c>
      <c r="D3127" s="37">
        <v>20.3</v>
      </c>
    </row>
    <row r="3128" spans="1:4">
      <c r="A3128" s="269" t="s">
        <v>13246</v>
      </c>
      <c r="B3128" s="269" t="s">
        <v>13247</v>
      </c>
      <c r="C3128" s="270" t="s">
        <v>186</v>
      </c>
      <c r="D3128" s="37">
        <v>92.09</v>
      </c>
    </row>
    <row r="3129" spans="1:4" ht="25.5">
      <c r="A3129" s="269" t="s">
        <v>13248</v>
      </c>
      <c r="B3129" s="269" t="s">
        <v>13249</v>
      </c>
      <c r="C3129" s="270" t="s">
        <v>186</v>
      </c>
      <c r="D3129" s="37">
        <v>154.84</v>
      </c>
    </row>
    <row r="3130" spans="1:4">
      <c r="A3130" s="269" t="s">
        <v>13250</v>
      </c>
      <c r="B3130" s="269" t="s">
        <v>13251</v>
      </c>
      <c r="C3130" s="270" t="s">
        <v>186</v>
      </c>
      <c r="D3130" s="37">
        <v>120.78</v>
      </c>
    </row>
    <row r="3131" spans="1:4">
      <c r="A3131" s="269" t="s">
        <v>13252</v>
      </c>
      <c r="B3131" s="269" t="s">
        <v>13253</v>
      </c>
      <c r="C3131" s="270" t="s">
        <v>186</v>
      </c>
      <c r="D3131" s="37">
        <v>88.96</v>
      </c>
    </row>
    <row r="3132" spans="1:4">
      <c r="A3132" s="269" t="s">
        <v>13254</v>
      </c>
      <c r="B3132" s="269" t="s">
        <v>13255</v>
      </c>
      <c r="C3132" s="270" t="s">
        <v>186</v>
      </c>
      <c r="D3132" s="37">
        <v>197.27</v>
      </c>
    </row>
    <row r="3133" spans="1:4">
      <c r="A3133" s="269" t="s">
        <v>13256</v>
      </c>
      <c r="B3133" s="269" t="s">
        <v>13257</v>
      </c>
      <c r="C3133" s="270" t="s">
        <v>186</v>
      </c>
      <c r="D3133" s="37">
        <v>262.81</v>
      </c>
    </row>
    <row r="3134" spans="1:4">
      <c r="A3134" s="269" t="s">
        <v>13258</v>
      </c>
      <c r="B3134" s="269" t="s">
        <v>13259</v>
      </c>
      <c r="C3134" s="270" t="s">
        <v>186</v>
      </c>
      <c r="D3134" s="37">
        <v>198.02</v>
      </c>
    </row>
    <row r="3135" spans="1:4">
      <c r="A3135" s="269" t="s">
        <v>13260</v>
      </c>
      <c r="B3135" s="269" t="s">
        <v>13261</v>
      </c>
      <c r="C3135" s="270" t="s">
        <v>186</v>
      </c>
      <c r="D3135" s="37">
        <v>144.16999999999999</v>
      </c>
    </row>
    <row r="3136" spans="1:4">
      <c r="A3136" s="269" t="s">
        <v>13262</v>
      </c>
      <c r="B3136" s="269" t="s">
        <v>13263</v>
      </c>
      <c r="C3136" s="270" t="s">
        <v>186</v>
      </c>
      <c r="D3136" s="37">
        <v>113.79</v>
      </c>
    </row>
    <row r="3137" spans="1:4">
      <c r="A3137" s="269" t="s">
        <v>13264</v>
      </c>
      <c r="B3137" s="269" t="s">
        <v>13265</v>
      </c>
      <c r="C3137" s="270" t="s">
        <v>186</v>
      </c>
      <c r="D3137" s="37">
        <v>135.47999999999999</v>
      </c>
    </row>
    <row r="3138" spans="1:4" ht="25.5">
      <c r="A3138" s="269" t="s">
        <v>13266</v>
      </c>
      <c r="B3138" s="269" t="s">
        <v>13267</v>
      </c>
      <c r="C3138" s="270" t="s">
        <v>186</v>
      </c>
      <c r="D3138" s="37">
        <v>203.58</v>
      </c>
    </row>
    <row r="3139" spans="1:4" ht="25.5">
      <c r="A3139" s="269" t="s">
        <v>13268</v>
      </c>
      <c r="B3139" s="269" t="s">
        <v>13269</v>
      </c>
      <c r="C3139" s="270" t="s">
        <v>186</v>
      </c>
      <c r="D3139" s="37">
        <v>169.31</v>
      </c>
    </row>
    <row r="3140" spans="1:4" ht="25.5">
      <c r="A3140" s="269" t="s">
        <v>13270</v>
      </c>
      <c r="B3140" s="269" t="s">
        <v>13271</v>
      </c>
      <c r="C3140" s="270" t="s">
        <v>186</v>
      </c>
      <c r="D3140" s="37">
        <v>18.23</v>
      </c>
    </row>
    <row r="3141" spans="1:4" ht="25.5">
      <c r="A3141" s="269" t="s">
        <v>13272</v>
      </c>
      <c r="B3141" s="269" t="s">
        <v>13273</v>
      </c>
      <c r="C3141" s="270" t="s">
        <v>186</v>
      </c>
      <c r="D3141" s="37">
        <v>102.17</v>
      </c>
    </row>
    <row r="3142" spans="1:4">
      <c r="A3142" s="269" t="s">
        <v>13274</v>
      </c>
      <c r="B3142" s="269" t="s">
        <v>13275</v>
      </c>
      <c r="C3142" s="270" t="s">
        <v>186</v>
      </c>
      <c r="D3142" s="37">
        <v>133.04</v>
      </c>
    </row>
    <row r="3143" spans="1:4">
      <c r="A3143" s="269" t="s">
        <v>13276</v>
      </c>
      <c r="B3143" s="269" t="s">
        <v>13277</v>
      </c>
      <c r="C3143" s="270" t="s">
        <v>186</v>
      </c>
      <c r="D3143" s="37">
        <v>227.09</v>
      </c>
    </row>
    <row r="3144" spans="1:4">
      <c r="A3144" s="269" t="s">
        <v>13278</v>
      </c>
      <c r="B3144" s="269" t="s">
        <v>13279</v>
      </c>
      <c r="C3144" s="270" t="s">
        <v>186</v>
      </c>
      <c r="D3144" s="37">
        <v>185.91</v>
      </c>
    </row>
    <row r="3145" spans="1:4">
      <c r="A3145" s="269" t="s">
        <v>13280</v>
      </c>
      <c r="B3145" s="269" t="s">
        <v>13281</v>
      </c>
      <c r="C3145" s="270" t="s">
        <v>186</v>
      </c>
      <c r="D3145" s="37">
        <v>65.28</v>
      </c>
    </row>
    <row r="3146" spans="1:4">
      <c r="A3146" s="269" t="s">
        <v>13282</v>
      </c>
      <c r="B3146" s="269" t="s">
        <v>13283</v>
      </c>
      <c r="C3146" s="270" t="s">
        <v>186</v>
      </c>
      <c r="D3146" s="37">
        <v>142.46</v>
      </c>
    </row>
    <row r="3147" spans="1:4">
      <c r="A3147" s="269" t="s">
        <v>13284</v>
      </c>
      <c r="B3147" s="269" t="s">
        <v>13285</v>
      </c>
      <c r="C3147" s="270" t="s">
        <v>186</v>
      </c>
      <c r="D3147" s="37">
        <v>60.19</v>
      </c>
    </row>
    <row r="3148" spans="1:4">
      <c r="A3148" s="269" t="s">
        <v>13286</v>
      </c>
      <c r="B3148" s="269" t="s">
        <v>13287</v>
      </c>
      <c r="C3148" s="270" t="s">
        <v>186</v>
      </c>
      <c r="D3148" s="37">
        <v>6.25</v>
      </c>
    </row>
    <row r="3149" spans="1:4">
      <c r="A3149" s="269" t="s">
        <v>13288</v>
      </c>
      <c r="B3149" s="269" t="s">
        <v>13289</v>
      </c>
      <c r="C3149" s="270" t="s">
        <v>186</v>
      </c>
      <c r="D3149" s="37">
        <v>1.02</v>
      </c>
    </row>
    <row r="3150" spans="1:4">
      <c r="A3150" s="269" t="s">
        <v>13290</v>
      </c>
      <c r="B3150" s="269" t="s">
        <v>13291</v>
      </c>
      <c r="C3150" s="270" t="s">
        <v>186</v>
      </c>
      <c r="D3150" s="37">
        <v>395.39</v>
      </c>
    </row>
    <row r="3151" spans="1:4">
      <c r="A3151" s="269" t="s">
        <v>13292</v>
      </c>
      <c r="B3151" s="269" t="s">
        <v>13293</v>
      </c>
      <c r="C3151" s="270" t="s">
        <v>22</v>
      </c>
      <c r="D3151" s="37">
        <v>23.14</v>
      </c>
    </row>
    <row r="3152" spans="1:4" ht="25.5">
      <c r="A3152" s="269" t="s">
        <v>13294</v>
      </c>
      <c r="B3152" s="269" t="s">
        <v>13295</v>
      </c>
      <c r="C3152" s="270" t="s">
        <v>22</v>
      </c>
      <c r="D3152" s="37">
        <v>647.14</v>
      </c>
    </row>
    <row r="3153" spans="1:4">
      <c r="A3153" s="269" t="s">
        <v>13296</v>
      </c>
      <c r="B3153" s="269" t="s">
        <v>13297</v>
      </c>
      <c r="C3153" s="270" t="s">
        <v>22</v>
      </c>
      <c r="D3153" s="37">
        <v>37.56</v>
      </c>
    </row>
    <row r="3154" spans="1:4">
      <c r="A3154" s="269" t="s">
        <v>13298</v>
      </c>
      <c r="B3154" s="269" t="s">
        <v>6998</v>
      </c>
      <c r="C3154" s="270" t="s">
        <v>22</v>
      </c>
      <c r="D3154" s="37">
        <v>40.56</v>
      </c>
    </row>
    <row r="3155" spans="1:4">
      <c r="A3155" s="269" t="s">
        <v>13299</v>
      </c>
      <c r="B3155" s="269" t="s">
        <v>7000</v>
      </c>
      <c r="C3155" s="270" t="s">
        <v>424</v>
      </c>
      <c r="D3155" s="37">
        <v>15.64</v>
      </c>
    </row>
    <row r="3156" spans="1:4">
      <c r="A3156" s="269" t="s">
        <v>13300</v>
      </c>
      <c r="B3156" s="269" t="s">
        <v>13301</v>
      </c>
      <c r="C3156" s="270" t="s">
        <v>424</v>
      </c>
      <c r="D3156" s="37">
        <v>11.24</v>
      </c>
    </row>
    <row r="3157" spans="1:4">
      <c r="A3157" s="269" t="s">
        <v>13303</v>
      </c>
      <c r="B3157" s="269" t="s">
        <v>13304</v>
      </c>
      <c r="C3157" s="270" t="s">
        <v>4</v>
      </c>
      <c r="D3157" s="37">
        <v>30.05</v>
      </c>
    </row>
    <row r="3158" spans="1:4">
      <c r="A3158" s="269" t="s">
        <v>13305</v>
      </c>
      <c r="B3158" s="269" t="s">
        <v>13306</v>
      </c>
      <c r="C3158" s="270" t="s">
        <v>424</v>
      </c>
      <c r="D3158" s="37">
        <v>17.809999999999999</v>
      </c>
    </row>
    <row r="3159" spans="1:4">
      <c r="A3159" s="269" t="s">
        <v>13307</v>
      </c>
      <c r="B3159" s="269" t="s">
        <v>13308</v>
      </c>
      <c r="C3159" s="270" t="s">
        <v>424</v>
      </c>
      <c r="D3159" s="37">
        <v>8.06</v>
      </c>
    </row>
    <row r="3160" spans="1:4">
      <c r="A3160" s="269" t="s">
        <v>13309</v>
      </c>
      <c r="B3160" s="269" t="s">
        <v>13310</v>
      </c>
      <c r="C3160" s="270" t="s">
        <v>424</v>
      </c>
      <c r="D3160" s="37">
        <v>20.12</v>
      </c>
    </row>
    <row r="3161" spans="1:4">
      <c r="A3161" s="269" t="s">
        <v>13311</v>
      </c>
      <c r="B3161" s="269" t="s">
        <v>13312</v>
      </c>
      <c r="C3161" s="270" t="s">
        <v>186</v>
      </c>
      <c r="D3161" s="37">
        <v>0.35</v>
      </c>
    </row>
    <row r="3162" spans="1:4" ht="25.5">
      <c r="A3162" s="269" t="s">
        <v>13313</v>
      </c>
      <c r="B3162" s="269" t="s">
        <v>13314</v>
      </c>
      <c r="C3162" s="270" t="s">
        <v>47</v>
      </c>
      <c r="D3162" s="37">
        <v>36.49</v>
      </c>
    </row>
    <row r="3163" spans="1:4" ht="25.5">
      <c r="A3163" s="269" t="s">
        <v>13315</v>
      </c>
      <c r="B3163" s="269" t="s">
        <v>13316</v>
      </c>
      <c r="C3163" s="270" t="s">
        <v>4</v>
      </c>
      <c r="D3163" s="37">
        <v>82.55</v>
      </c>
    </row>
    <row r="3164" spans="1:4">
      <c r="A3164" s="269" t="s">
        <v>13317</v>
      </c>
      <c r="B3164" s="269" t="s">
        <v>13318</v>
      </c>
      <c r="C3164" s="270" t="s">
        <v>47</v>
      </c>
      <c r="D3164" s="37">
        <v>48.35</v>
      </c>
    </row>
    <row r="3165" spans="1:4">
      <c r="A3165" s="269" t="s">
        <v>13319</v>
      </c>
      <c r="B3165" s="269" t="s">
        <v>13320</v>
      </c>
      <c r="C3165" s="270" t="s">
        <v>4</v>
      </c>
      <c r="D3165" s="37">
        <v>587.19000000000005</v>
      </c>
    </row>
    <row r="3166" spans="1:4">
      <c r="A3166" s="269" t="s">
        <v>13321</v>
      </c>
      <c r="B3166" s="269" t="s">
        <v>13322</v>
      </c>
      <c r="C3166" s="270" t="s">
        <v>4</v>
      </c>
      <c r="D3166" s="37">
        <v>754.85</v>
      </c>
    </row>
    <row r="3167" spans="1:4">
      <c r="A3167" s="269" t="s">
        <v>13323</v>
      </c>
      <c r="B3167" s="269" t="s">
        <v>13324</v>
      </c>
      <c r="C3167" s="270" t="s">
        <v>4</v>
      </c>
      <c r="D3167" s="37">
        <v>1036.0999999999999</v>
      </c>
    </row>
    <row r="3168" spans="1:4">
      <c r="A3168" s="269" t="s">
        <v>13325</v>
      </c>
      <c r="B3168" s="269" t="s">
        <v>13326</v>
      </c>
      <c r="C3168" s="270" t="s">
        <v>4</v>
      </c>
      <c r="D3168" s="37">
        <v>1.31</v>
      </c>
    </row>
    <row r="3169" spans="1:4">
      <c r="A3169" s="269" t="s">
        <v>13327</v>
      </c>
      <c r="B3169" s="269" t="s">
        <v>13328</v>
      </c>
      <c r="C3169" s="270" t="s">
        <v>4</v>
      </c>
      <c r="D3169" s="37">
        <v>81.41</v>
      </c>
    </row>
    <row r="3170" spans="1:4">
      <c r="A3170" s="269" t="s">
        <v>13329</v>
      </c>
      <c r="B3170" s="269" t="s">
        <v>13330</v>
      </c>
      <c r="C3170" s="270" t="s">
        <v>4</v>
      </c>
      <c r="D3170" s="37">
        <v>81.47</v>
      </c>
    </row>
    <row r="3171" spans="1:4">
      <c r="A3171" s="269" t="s">
        <v>13331</v>
      </c>
      <c r="B3171" s="269" t="s">
        <v>13332</v>
      </c>
      <c r="C3171" s="270" t="s">
        <v>4</v>
      </c>
      <c r="D3171" s="37">
        <v>104.29</v>
      </c>
    </row>
    <row r="3172" spans="1:4">
      <c r="A3172" s="269" t="s">
        <v>13333</v>
      </c>
      <c r="B3172" s="269" t="s">
        <v>13334</v>
      </c>
      <c r="C3172" s="270" t="s">
        <v>4</v>
      </c>
      <c r="D3172" s="37">
        <v>67.95</v>
      </c>
    </row>
    <row r="3173" spans="1:4">
      <c r="A3173" s="269" t="s">
        <v>13335</v>
      </c>
      <c r="B3173" s="269" t="s">
        <v>13336</v>
      </c>
      <c r="C3173" s="270" t="s">
        <v>186</v>
      </c>
      <c r="D3173" s="37">
        <v>16.809999999999999</v>
      </c>
    </row>
    <row r="3174" spans="1:4">
      <c r="A3174" s="269" t="s">
        <v>13337</v>
      </c>
      <c r="B3174" s="269" t="s">
        <v>13338</v>
      </c>
      <c r="C3174" s="270" t="s">
        <v>186</v>
      </c>
      <c r="D3174" s="37">
        <v>108.65</v>
      </c>
    </row>
    <row r="3175" spans="1:4" ht="25.5">
      <c r="A3175" s="269" t="s">
        <v>13339</v>
      </c>
      <c r="B3175" s="269" t="s">
        <v>13340</v>
      </c>
      <c r="C3175" s="270" t="s">
        <v>186</v>
      </c>
      <c r="D3175" s="37">
        <v>153.72999999999999</v>
      </c>
    </row>
    <row r="3176" spans="1:4" ht="38.25">
      <c r="A3176" s="269" t="s">
        <v>13341</v>
      </c>
      <c r="B3176" s="269" t="s">
        <v>13342</v>
      </c>
      <c r="C3176" s="270" t="s">
        <v>186</v>
      </c>
      <c r="D3176" s="37">
        <v>94.72</v>
      </c>
    </row>
    <row r="3177" spans="1:4">
      <c r="A3177" s="269" t="s">
        <v>13343</v>
      </c>
      <c r="B3177" s="269" t="s">
        <v>869</v>
      </c>
      <c r="C3177" s="270" t="s">
        <v>72</v>
      </c>
      <c r="D3177" s="37">
        <v>233.34</v>
      </c>
    </row>
    <row r="3178" spans="1:4">
      <c r="A3178" s="269" t="s">
        <v>13344</v>
      </c>
      <c r="B3178" s="269" t="s">
        <v>13345</v>
      </c>
      <c r="C3178" s="270" t="s">
        <v>47</v>
      </c>
      <c r="D3178" s="37">
        <v>35.44</v>
      </c>
    </row>
    <row r="3179" spans="1:4">
      <c r="A3179" s="269" t="s">
        <v>13346</v>
      </c>
      <c r="B3179" s="269" t="s">
        <v>13347</v>
      </c>
      <c r="C3179" s="270" t="s">
        <v>22</v>
      </c>
      <c r="D3179" s="37">
        <v>11.05</v>
      </c>
    </row>
    <row r="3180" spans="1:4">
      <c r="A3180" s="269" t="s">
        <v>13348</v>
      </c>
      <c r="B3180" s="269" t="s">
        <v>13349</v>
      </c>
      <c r="C3180" s="270" t="s">
        <v>72</v>
      </c>
      <c r="D3180" s="37">
        <v>2098.46</v>
      </c>
    </row>
    <row r="3181" spans="1:4">
      <c r="A3181" s="269" t="s">
        <v>13350</v>
      </c>
      <c r="B3181" s="269" t="s">
        <v>13351</v>
      </c>
      <c r="C3181" s="270" t="s">
        <v>22</v>
      </c>
      <c r="D3181" s="37">
        <v>23.2</v>
      </c>
    </row>
    <row r="3182" spans="1:4">
      <c r="A3182" s="269" t="s">
        <v>14591</v>
      </c>
      <c r="B3182" s="269" t="s">
        <v>14592</v>
      </c>
      <c r="C3182" s="270" t="s">
        <v>266</v>
      </c>
      <c r="D3182" s="37">
        <v>14.87</v>
      </c>
    </row>
    <row r="3183" spans="1:4" ht="25.5">
      <c r="A3183" s="269" t="s">
        <v>14593</v>
      </c>
      <c r="B3183" s="269" t="s">
        <v>7771</v>
      </c>
      <c r="C3183" s="270" t="s">
        <v>247</v>
      </c>
      <c r="D3183" s="37">
        <v>6.78</v>
      </c>
    </row>
    <row r="3184" spans="1:4">
      <c r="A3184" s="269" t="s">
        <v>13352</v>
      </c>
      <c r="B3184" s="269" t="s">
        <v>13353</v>
      </c>
      <c r="C3184" s="270" t="s">
        <v>4</v>
      </c>
      <c r="D3184" s="37">
        <v>2.97</v>
      </c>
    </row>
    <row r="3185" spans="1:4">
      <c r="A3185" s="269" t="s">
        <v>13354</v>
      </c>
      <c r="B3185" s="269" t="s">
        <v>13355</v>
      </c>
      <c r="C3185" s="270" t="s">
        <v>47</v>
      </c>
      <c r="D3185" s="37">
        <v>3.26</v>
      </c>
    </row>
    <row r="3186" spans="1:4">
      <c r="A3186" s="269" t="s">
        <v>13356</v>
      </c>
      <c r="B3186" s="269" t="s">
        <v>13357</v>
      </c>
      <c r="C3186" s="270" t="s">
        <v>4</v>
      </c>
      <c r="D3186" s="37">
        <v>26.8</v>
      </c>
    </row>
    <row r="3187" spans="1:4">
      <c r="A3187" s="269" t="s">
        <v>13358</v>
      </c>
      <c r="B3187" s="269" t="s">
        <v>13359</v>
      </c>
      <c r="C3187" s="270" t="s">
        <v>424</v>
      </c>
      <c r="D3187" s="37">
        <v>22.34</v>
      </c>
    </row>
    <row r="3188" spans="1:4" ht="25.5">
      <c r="A3188" s="269" t="s">
        <v>13360</v>
      </c>
      <c r="B3188" s="269" t="s">
        <v>13361</v>
      </c>
      <c r="C3188" s="270" t="s">
        <v>4</v>
      </c>
      <c r="D3188" s="37">
        <v>0.05</v>
      </c>
    </row>
    <row r="3189" spans="1:4">
      <c r="A3189" s="269" t="s">
        <v>13362</v>
      </c>
      <c r="B3189" s="269" t="s">
        <v>13363</v>
      </c>
      <c r="C3189" s="270" t="s">
        <v>47</v>
      </c>
      <c r="D3189" s="37">
        <v>28.17</v>
      </c>
    </row>
    <row r="3190" spans="1:4">
      <c r="A3190" s="269" t="s">
        <v>13364</v>
      </c>
      <c r="B3190" s="269" t="s">
        <v>13365</v>
      </c>
      <c r="C3190" s="270" t="s">
        <v>197</v>
      </c>
      <c r="D3190" s="37">
        <v>0.22</v>
      </c>
    </row>
    <row r="3191" spans="1:4">
      <c r="A3191" s="269" t="s">
        <v>13366</v>
      </c>
      <c r="B3191" s="269" t="s">
        <v>13367</v>
      </c>
      <c r="C3191" s="270" t="s">
        <v>197</v>
      </c>
      <c r="D3191" s="37">
        <v>0.73</v>
      </c>
    </row>
    <row r="3192" spans="1:4">
      <c r="A3192" s="269" t="s">
        <v>13368</v>
      </c>
      <c r="B3192" s="269" t="s">
        <v>13369</v>
      </c>
      <c r="C3192" s="270" t="s">
        <v>683</v>
      </c>
      <c r="D3192" s="37">
        <v>264.35000000000002</v>
      </c>
    </row>
    <row r="3193" spans="1:4">
      <c r="A3193" s="269" t="s">
        <v>13370</v>
      </c>
      <c r="B3193" s="269" t="s">
        <v>13371</v>
      </c>
      <c r="C3193" s="270" t="s">
        <v>47</v>
      </c>
      <c r="D3193" s="37">
        <v>41.49</v>
      </c>
    </row>
    <row r="3194" spans="1:4">
      <c r="A3194" s="269" t="s">
        <v>13372</v>
      </c>
      <c r="B3194" s="269" t="s">
        <v>13373</v>
      </c>
      <c r="C3194" s="270" t="s">
        <v>424</v>
      </c>
      <c r="D3194" s="37">
        <v>9.44</v>
      </c>
    </row>
    <row r="3195" spans="1:4">
      <c r="A3195" s="269" t="s">
        <v>13374</v>
      </c>
      <c r="B3195" s="269" t="s">
        <v>13375</v>
      </c>
      <c r="C3195" s="270" t="s">
        <v>683</v>
      </c>
      <c r="D3195" s="37">
        <v>26.89</v>
      </c>
    </row>
    <row r="3196" spans="1:4">
      <c r="A3196" s="269" t="s">
        <v>13376</v>
      </c>
      <c r="B3196" s="269" t="s">
        <v>13377</v>
      </c>
      <c r="C3196" s="270" t="s">
        <v>22</v>
      </c>
      <c r="D3196" s="37">
        <v>556.45000000000005</v>
      </c>
    </row>
    <row r="3197" spans="1:4">
      <c r="A3197" s="269" t="s">
        <v>13378</v>
      </c>
      <c r="B3197" s="269" t="s">
        <v>13379</v>
      </c>
      <c r="C3197" s="270" t="s">
        <v>424</v>
      </c>
      <c r="D3197" s="37">
        <v>57.7</v>
      </c>
    </row>
    <row r="3198" spans="1:4" ht="25.5">
      <c r="A3198" s="269" t="s">
        <v>13380</v>
      </c>
      <c r="B3198" s="269" t="s">
        <v>13381</v>
      </c>
      <c r="C3198" s="270" t="s">
        <v>197</v>
      </c>
      <c r="D3198" s="37">
        <v>71295</v>
      </c>
    </row>
    <row r="3199" spans="1:4" ht="25.5">
      <c r="A3199" s="269" t="s">
        <v>13382</v>
      </c>
      <c r="B3199" s="269" t="s">
        <v>13383</v>
      </c>
      <c r="C3199" s="270" t="s">
        <v>197</v>
      </c>
      <c r="D3199" s="37">
        <v>75660</v>
      </c>
    </row>
    <row r="3200" spans="1:4" ht="25.5">
      <c r="A3200" s="269" t="s">
        <v>13384</v>
      </c>
      <c r="B3200" s="269" t="s">
        <v>13385</v>
      </c>
      <c r="C3200" s="270" t="s">
        <v>197</v>
      </c>
      <c r="D3200" s="37">
        <v>81480</v>
      </c>
    </row>
    <row r="3201" spans="1:4" ht="25.5">
      <c r="A3201" s="269" t="s">
        <v>13386</v>
      </c>
      <c r="B3201" s="269" t="s">
        <v>13387</v>
      </c>
      <c r="C3201" s="270" t="s">
        <v>197</v>
      </c>
      <c r="D3201" s="37">
        <v>85360</v>
      </c>
    </row>
    <row r="3202" spans="1:4" ht="25.5">
      <c r="A3202" s="269" t="s">
        <v>13388</v>
      </c>
      <c r="B3202" s="269" t="s">
        <v>13389</v>
      </c>
      <c r="C3202" s="270" t="s">
        <v>197</v>
      </c>
      <c r="D3202" s="37">
        <v>80510</v>
      </c>
    </row>
    <row r="3203" spans="1:4">
      <c r="A3203" s="269" t="s">
        <v>13390</v>
      </c>
      <c r="B3203" s="269" t="s">
        <v>13391</v>
      </c>
      <c r="C3203" s="270" t="s">
        <v>22</v>
      </c>
      <c r="D3203" s="37">
        <v>465.72</v>
      </c>
    </row>
    <row r="3204" spans="1:4">
      <c r="A3204" s="269" t="s">
        <v>13392</v>
      </c>
      <c r="B3204" s="269" t="s">
        <v>13393</v>
      </c>
      <c r="C3204" s="270" t="s">
        <v>22</v>
      </c>
      <c r="D3204" s="37">
        <v>16.66</v>
      </c>
    </row>
    <row r="3205" spans="1:4">
      <c r="A3205" s="269" t="s">
        <v>13394</v>
      </c>
      <c r="B3205" s="269" t="s">
        <v>13395</v>
      </c>
      <c r="C3205" s="270" t="s">
        <v>4</v>
      </c>
      <c r="D3205" s="37">
        <v>10.37</v>
      </c>
    </row>
    <row r="3206" spans="1:4">
      <c r="A3206" s="269" t="s">
        <v>13396</v>
      </c>
      <c r="B3206" s="269" t="s">
        <v>13397</v>
      </c>
      <c r="C3206" s="270" t="s">
        <v>4</v>
      </c>
      <c r="D3206" s="37">
        <v>25.85</v>
      </c>
    </row>
    <row r="3207" spans="1:4">
      <c r="A3207" s="269" t="s">
        <v>13398</v>
      </c>
      <c r="B3207" s="269" t="s">
        <v>13399</v>
      </c>
      <c r="C3207" s="270" t="s">
        <v>22</v>
      </c>
      <c r="D3207" s="37">
        <v>328.12</v>
      </c>
    </row>
    <row r="3208" spans="1:4">
      <c r="A3208" s="269" t="s">
        <v>13400</v>
      </c>
      <c r="B3208" s="269" t="s">
        <v>13401</v>
      </c>
      <c r="C3208" s="270" t="s">
        <v>22</v>
      </c>
      <c r="D3208" s="37">
        <v>615.4</v>
      </c>
    </row>
    <row r="3209" spans="1:4">
      <c r="A3209" s="269" t="s">
        <v>13402</v>
      </c>
      <c r="B3209" s="269" t="s">
        <v>13403</v>
      </c>
      <c r="C3209" s="270" t="s">
        <v>22</v>
      </c>
      <c r="D3209" s="37">
        <v>29.4</v>
      </c>
    </row>
    <row r="3210" spans="1:4">
      <c r="A3210" s="269" t="s">
        <v>13404</v>
      </c>
      <c r="B3210" s="269" t="s">
        <v>13405</v>
      </c>
      <c r="C3210" s="270" t="s">
        <v>22</v>
      </c>
      <c r="D3210" s="37">
        <v>62.08</v>
      </c>
    </row>
    <row r="3211" spans="1:4">
      <c r="A3211" s="269" t="s">
        <v>13406</v>
      </c>
      <c r="B3211" s="269" t="s">
        <v>13407</v>
      </c>
      <c r="C3211" s="270" t="s">
        <v>4</v>
      </c>
      <c r="D3211" s="37">
        <v>5.03</v>
      </c>
    </row>
    <row r="3212" spans="1:4" ht="25.5">
      <c r="A3212" s="269" t="s">
        <v>13408</v>
      </c>
      <c r="B3212" s="269" t="s">
        <v>13409</v>
      </c>
      <c r="C3212" s="270" t="s">
        <v>22</v>
      </c>
      <c r="D3212" s="37">
        <v>91.95</v>
      </c>
    </row>
    <row r="3213" spans="1:4" ht="25.5">
      <c r="A3213" s="269" t="s">
        <v>13410</v>
      </c>
      <c r="B3213" s="269" t="s">
        <v>13411</v>
      </c>
      <c r="C3213" s="270" t="s">
        <v>4</v>
      </c>
      <c r="D3213" s="37">
        <v>102.2</v>
      </c>
    </row>
    <row r="3214" spans="1:4">
      <c r="A3214" s="269" t="s">
        <v>13412</v>
      </c>
      <c r="B3214" s="269" t="s">
        <v>13413</v>
      </c>
      <c r="C3214" s="270" t="s">
        <v>47</v>
      </c>
      <c r="D3214" s="37">
        <v>202</v>
      </c>
    </row>
    <row r="3215" spans="1:4" ht="38.25">
      <c r="A3215" s="269" t="s">
        <v>13414</v>
      </c>
      <c r="B3215" s="269" t="s">
        <v>13415</v>
      </c>
      <c r="C3215" s="270" t="s">
        <v>683</v>
      </c>
      <c r="D3215" s="37">
        <v>21.66</v>
      </c>
    </row>
    <row r="3216" spans="1:4">
      <c r="A3216" s="269" t="s">
        <v>13416</v>
      </c>
      <c r="B3216" s="269" t="s">
        <v>13417</v>
      </c>
      <c r="C3216" s="270" t="s">
        <v>683</v>
      </c>
      <c r="D3216" s="37">
        <v>7.98</v>
      </c>
    </row>
    <row r="3217" spans="1:4">
      <c r="A3217" s="269" t="s">
        <v>13418</v>
      </c>
      <c r="B3217" s="269" t="s">
        <v>13419</v>
      </c>
      <c r="C3217" s="270" t="s">
        <v>4</v>
      </c>
      <c r="D3217" s="37">
        <v>4.68</v>
      </c>
    </row>
    <row r="3218" spans="1:4" ht="25.5">
      <c r="A3218" s="269" t="s">
        <v>13420</v>
      </c>
      <c r="B3218" s="269" t="s">
        <v>13421</v>
      </c>
      <c r="C3218" s="270" t="s">
        <v>424</v>
      </c>
      <c r="D3218" s="37">
        <v>11.21</v>
      </c>
    </row>
    <row r="3219" spans="1:4" ht="25.5">
      <c r="A3219" s="269" t="s">
        <v>13422</v>
      </c>
      <c r="B3219" s="269" t="s">
        <v>13423</v>
      </c>
      <c r="C3219" s="270" t="s">
        <v>4</v>
      </c>
      <c r="D3219" s="37">
        <v>159.87</v>
      </c>
    </row>
    <row r="3220" spans="1:4">
      <c r="A3220" s="269" t="s">
        <v>13424</v>
      </c>
      <c r="B3220" s="269" t="s">
        <v>13425</v>
      </c>
      <c r="C3220" s="270" t="s">
        <v>4</v>
      </c>
      <c r="D3220" s="37">
        <v>18.149999999999999</v>
      </c>
    </row>
    <row r="3221" spans="1:4" ht="25.5">
      <c r="A3221" s="269" t="s">
        <v>13426</v>
      </c>
      <c r="B3221" s="269" t="s">
        <v>13427</v>
      </c>
      <c r="C3221" s="270" t="s">
        <v>4</v>
      </c>
      <c r="D3221" s="37">
        <v>27.38</v>
      </c>
    </row>
    <row r="3222" spans="1:4">
      <c r="A3222" s="269" t="s">
        <v>13428</v>
      </c>
      <c r="B3222" s="269" t="s">
        <v>13429</v>
      </c>
      <c r="C3222" s="270" t="s">
        <v>4</v>
      </c>
      <c r="D3222" s="37">
        <v>1.63</v>
      </c>
    </row>
    <row r="3223" spans="1:4">
      <c r="A3223" s="269" t="s">
        <v>13430</v>
      </c>
      <c r="B3223" s="269" t="s">
        <v>13431</v>
      </c>
      <c r="C3223" s="270" t="s">
        <v>186</v>
      </c>
      <c r="D3223" s="37">
        <v>0.53</v>
      </c>
    </row>
    <row r="3224" spans="1:4">
      <c r="A3224" s="269" t="s">
        <v>13434</v>
      </c>
      <c r="B3224" s="269" t="s">
        <v>13435</v>
      </c>
      <c r="C3224" s="270" t="s">
        <v>47</v>
      </c>
      <c r="D3224" s="37">
        <v>0.12</v>
      </c>
    </row>
    <row r="3225" spans="1:4">
      <c r="A3225" s="269" t="s">
        <v>13436</v>
      </c>
      <c r="B3225" s="269" t="s">
        <v>13437</v>
      </c>
      <c r="C3225" s="270" t="s">
        <v>4</v>
      </c>
      <c r="D3225" s="37">
        <v>0.95</v>
      </c>
    </row>
    <row r="3226" spans="1:4">
      <c r="A3226" s="269" t="s">
        <v>13438</v>
      </c>
      <c r="B3226" s="269" t="s">
        <v>13439</v>
      </c>
      <c r="C3226" s="270" t="s">
        <v>4</v>
      </c>
      <c r="D3226" s="37">
        <v>582.6</v>
      </c>
    </row>
    <row r="3227" spans="1:4">
      <c r="A3227" s="269" t="s">
        <v>13440</v>
      </c>
      <c r="B3227" s="269" t="s">
        <v>13441</v>
      </c>
      <c r="C3227" s="270" t="s">
        <v>22</v>
      </c>
      <c r="D3227" s="37">
        <v>738.2</v>
      </c>
    </row>
    <row r="3228" spans="1:4" ht="25.5">
      <c r="A3228" s="269" t="s">
        <v>13442</v>
      </c>
      <c r="B3228" s="269" t="s">
        <v>13443</v>
      </c>
      <c r="C3228" s="270" t="s">
        <v>4</v>
      </c>
      <c r="D3228" s="37">
        <v>236.94</v>
      </c>
    </row>
    <row r="3229" spans="1:4">
      <c r="A3229" s="269" t="s">
        <v>13444</v>
      </c>
      <c r="B3229" s="269" t="s">
        <v>13445</v>
      </c>
      <c r="C3229" s="270" t="s">
        <v>683</v>
      </c>
      <c r="D3229" s="37">
        <v>1.53</v>
      </c>
    </row>
    <row r="3230" spans="1:4">
      <c r="A3230" s="269" t="s">
        <v>14594</v>
      </c>
      <c r="B3230" s="269" t="s">
        <v>14595</v>
      </c>
      <c r="C3230" s="270" t="s">
        <v>424</v>
      </c>
      <c r="D3230" s="37">
        <v>59.33</v>
      </c>
    </row>
    <row r="3231" spans="1:4">
      <c r="A3231" s="269" t="s">
        <v>13446</v>
      </c>
      <c r="B3231" s="269" t="s">
        <v>13447</v>
      </c>
      <c r="C3231" s="270" t="s">
        <v>197</v>
      </c>
      <c r="D3231" s="37">
        <v>0.35</v>
      </c>
    </row>
    <row r="3232" spans="1:4">
      <c r="A3232" s="269" t="s">
        <v>13448</v>
      </c>
      <c r="B3232" s="269" t="s">
        <v>13449</v>
      </c>
      <c r="C3232" s="270" t="s">
        <v>186</v>
      </c>
      <c r="D3232" s="37">
        <v>0.75</v>
      </c>
    </row>
    <row r="3233" spans="1:4">
      <c r="A3233" s="269" t="s">
        <v>13450</v>
      </c>
      <c r="B3233" s="269" t="s">
        <v>13451</v>
      </c>
      <c r="C3233" s="270" t="s">
        <v>186</v>
      </c>
      <c r="D3233" s="37">
        <v>18.78</v>
      </c>
    </row>
    <row r="3234" spans="1:4">
      <c r="A3234" s="269" t="s">
        <v>13452</v>
      </c>
      <c r="B3234" s="269" t="s">
        <v>13453</v>
      </c>
      <c r="C3234" s="270" t="s">
        <v>186</v>
      </c>
      <c r="D3234" s="37">
        <v>2.12</v>
      </c>
    </row>
    <row r="3235" spans="1:4">
      <c r="A3235" s="269" t="s">
        <v>13454</v>
      </c>
      <c r="B3235" s="269" t="s">
        <v>13455</v>
      </c>
      <c r="C3235" s="270" t="s">
        <v>186</v>
      </c>
      <c r="D3235" s="37">
        <v>3.08</v>
      </c>
    </row>
    <row r="3236" spans="1:4" ht="25.5">
      <c r="A3236" s="269" t="s">
        <v>13456</v>
      </c>
      <c r="B3236" s="269" t="s">
        <v>13457</v>
      </c>
      <c r="C3236" s="270" t="s">
        <v>186</v>
      </c>
      <c r="D3236" s="37">
        <v>23.7</v>
      </c>
    </row>
    <row r="3237" spans="1:4">
      <c r="A3237" s="269" t="s">
        <v>13458</v>
      </c>
      <c r="B3237" s="269" t="s">
        <v>13459</v>
      </c>
      <c r="C3237" s="270" t="s">
        <v>186</v>
      </c>
      <c r="D3237" s="37">
        <v>126.18</v>
      </c>
    </row>
    <row r="3238" spans="1:4">
      <c r="A3238" s="269" t="s">
        <v>13460</v>
      </c>
      <c r="B3238" s="269" t="s">
        <v>13461</v>
      </c>
      <c r="C3238" s="270" t="s">
        <v>186</v>
      </c>
      <c r="D3238" s="37">
        <v>155.69</v>
      </c>
    </row>
    <row r="3239" spans="1:4">
      <c r="A3239" s="269" t="s">
        <v>13462</v>
      </c>
      <c r="B3239" s="269" t="s">
        <v>13463</v>
      </c>
      <c r="C3239" s="270" t="s">
        <v>186</v>
      </c>
      <c r="D3239" s="37">
        <v>133.59</v>
      </c>
    </row>
    <row r="3240" spans="1:4">
      <c r="A3240" s="269" t="s">
        <v>13464</v>
      </c>
      <c r="B3240" s="269" t="s">
        <v>13465</v>
      </c>
      <c r="C3240" s="270" t="s">
        <v>186</v>
      </c>
      <c r="D3240" s="37">
        <v>144.13</v>
      </c>
    </row>
    <row r="3241" spans="1:4" ht="25.5">
      <c r="A3241" s="269" t="s">
        <v>14596</v>
      </c>
      <c r="B3241" s="269" t="s">
        <v>14597</v>
      </c>
      <c r="C3241" s="270" t="s">
        <v>22</v>
      </c>
      <c r="D3241" s="37">
        <v>331.75</v>
      </c>
    </row>
    <row r="3242" spans="1:4">
      <c r="A3242" s="269" t="s">
        <v>13466</v>
      </c>
      <c r="B3242" s="269" t="s">
        <v>13467</v>
      </c>
      <c r="C3242" s="270" t="s">
        <v>22</v>
      </c>
      <c r="D3242" s="37">
        <v>57.13</v>
      </c>
    </row>
    <row r="3243" spans="1:4">
      <c r="A3243" s="269" t="s">
        <v>13468</v>
      </c>
      <c r="B3243" s="269" t="s">
        <v>13469</v>
      </c>
      <c r="C3243" s="270" t="s">
        <v>47</v>
      </c>
      <c r="D3243" s="37">
        <v>120.94</v>
      </c>
    </row>
    <row r="3244" spans="1:4">
      <c r="A3244" s="269" t="s">
        <v>13470</v>
      </c>
      <c r="B3244" s="269" t="s">
        <v>13471</v>
      </c>
      <c r="C3244" s="270" t="s">
        <v>22</v>
      </c>
      <c r="D3244" s="37">
        <v>4.9800000000000004</v>
      </c>
    </row>
    <row r="3245" spans="1:4">
      <c r="A3245" s="269" t="s">
        <v>13472</v>
      </c>
      <c r="B3245" s="269" t="s">
        <v>13473</v>
      </c>
      <c r="C3245" s="270" t="s">
        <v>47</v>
      </c>
      <c r="D3245" s="37">
        <v>1.5</v>
      </c>
    </row>
    <row r="3246" spans="1:4">
      <c r="A3246" s="269" t="s">
        <v>13474</v>
      </c>
      <c r="B3246" s="269" t="s">
        <v>13475</v>
      </c>
      <c r="C3246" s="270" t="s">
        <v>47</v>
      </c>
      <c r="D3246" s="37">
        <v>1.87</v>
      </c>
    </row>
    <row r="3247" spans="1:4">
      <c r="A3247" s="269" t="s">
        <v>13476</v>
      </c>
      <c r="B3247" s="269" t="s">
        <v>13477</v>
      </c>
      <c r="C3247" s="270" t="s">
        <v>47</v>
      </c>
      <c r="D3247" s="37">
        <v>33.32</v>
      </c>
    </row>
    <row r="3248" spans="1:4">
      <c r="A3248" s="269" t="s">
        <v>13478</v>
      </c>
      <c r="B3248" s="269" t="s">
        <v>13479</v>
      </c>
      <c r="C3248" s="270" t="s">
        <v>47</v>
      </c>
      <c r="D3248" s="37">
        <v>5.45</v>
      </c>
    </row>
    <row r="3249" spans="1:4">
      <c r="A3249" s="269" t="s">
        <v>13480</v>
      </c>
      <c r="B3249" s="269" t="s">
        <v>13481</v>
      </c>
      <c r="C3249" s="270" t="s">
        <v>47</v>
      </c>
      <c r="D3249" s="37">
        <v>3.09</v>
      </c>
    </row>
    <row r="3250" spans="1:4" ht="25.5">
      <c r="A3250" s="269" t="s">
        <v>13482</v>
      </c>
      <c r="B3250" s="269" t="s">
        <v>13483</v>
      </c>
      <c r="C3250" s="270" t="s">
        <v>22</v>
      </c>
      <c r="D3250" s="37">
        <v>96.45</v>
      </c>
    </row>
    <row r="3251" spans="1:4">
      <c r="A3251" s="269" t="s">
        <v>13484</v>
      </c>
      <c r="B3251" s="269" t="s">
        <v>13485</v>
      </c>
      <c r="C3251" s="270" t="s">
        <v>4</v>
      </c>
      <c r="D3251" s="37">
        <v>0.39</v>
      </c>
    </row>
    <row r="3252" spans="1:4">
      <c r="A3252" s="269" t="s">
        <v>13486</v>
      </c>
      <c r="B3252" s="269" t="s">
        <v>13487</v>
      </c>
      <c r="C3252" s="270" t="s">
        <v>424</v>
      </c>
      <c r="D3252" s="37">
        <v>8.17</v>
      </c>
    </row>
    <row r="3253" spans="1:4">
      <c r="A3253" s="269" t="s">
        <v>13488</v>
      </c>
      <c r="B3253" s="269" t="s">
        <v>13489</v>
      </c>
      <c r="C3253" s="270" t="s">
        <v>683</v>
      </c>
      <c r="D3253" s="37">
        <v>30.22</v>
      </c>
    </row>
    <row r="3254" spans="1:4" ht="25.5">
      <c r="A3254" s="269" t="s">
        <v>13490</v>
      </c>
      <c r="B3254" s="269" t="s">
        <v>13491</v>
      </c>
      <c r="C3254" s="270" t="s">
        <v>22</v>
      </c>
      <c r="D3254" s="37">
        <v>474.71</v>
      </c>
    </row>
    <row r="3255" spans="1:4" ht="25.5">
      <c r="A3255" s="269" t="s">
        <v>13492</v>
      </c>
      <c r="B3255" s="269" t="s">
        <v>13493</v>
      </c>
      <c r="C3255" s="270" t="s">
        <v>22</v>
      </c>
      <c r="D3255" s="37">
        <v>587.01</v>
      </c>
    </row>
    <row r="3256" spans="1:4">
      <c r="A3256" s="269" t="s">
        <v>13494</v>
      </c>
      <c r="B3256" s="269" t="s">
        <v>13495</v>
      </c>
      <c r="C3256" s="270" t="s">
        <v>22</v>
      </c>
      <c r="D3256" s="37">
        <v>57.39</v>
      </c>
    </row>
    <row r="3257" spans="1:4">
      <c r="A3257" s="269" t="s">
        <v>13496</v>
      </c>
      <c r="B3257" s="269" t="s">
        <v>13497</v>
      </c>
      <c r="C3257" s="270" t="s">
        <v>47</v>
      </c>
      <c r="D3257" s="37">
        <v>1.17</v>
      </c>
    </row>
    <row r="3258" spans="1:4">
      <c r="A3258" s="269" t="s">
        <v>13498</v>
      </c>
      <c r="B3258" s="269" t="s">
        <v>13499</v>
      </c>
      <c r="C3258" s="270" t="s">
        <v>197</v>
      </c>
      <c r="D3258" s="37">
        <v>1407.62</v>
      </c>
    </row>
    <row r="3259" spans="1:4">
      <c r="A3259" s="269" t="s">
        <v>13500</v>
      </c>
      <c r="B3259" s="269" t="s">
        <v>13501</v>
      </c>
      <c r="C3259" s="270" t="s">
        <v>4</v>
      </c>
      <c r="D3259" s="37">
        <v>944.33</v>
      </c>
    </row>
    <row r="3260" spans="1:4">
      <c r="A3260" s="269" t="s">
        <v>13502</v>
      </c>
      <c r="B3260" s="269" t="s">
        <v>13503</v>
      </c>
      <c r="C3260" s="270" t="s">
        <v>4</v>
      </c>
      <c r="D3260" s="37">
        <v>28.95</v>
      </c>
    </row>
    <row r="3261" spans="1:4">
      <c r="A3261" s="269" t="s">
        <v>13504</v>
      </c>
      <c r="B3261" s="269" t="s">
        <v>13505</v>
      </c>
      <c r="C3261" s="270" t="s">
        <v>72</v>
      </c>
      <c r="D3261" s="37">
        <v>410.32</v>
      </c>
    </row>
    <row r="3262" spans="1:4">
      <c r="A3262" s="269" t="s">
        <v>13506</v>
      </c>
      <c r="B3262" s="269" t="s">
        <v>13507</v>
      </c>
      <c r="C3262" s="270" t="s">
        <v>72</v>
      </c>
      <c r="D3262" s="37">
        <v>370.2</v>
      </c>
    </row>
    <row r="3263" spans="1:4" ht="25.5">
      <c r="A3263" s="269" t="s">
        <v>13508</v>
      </c>
      <c r="B3263" s="269" t="s">
        <v>13509</v>
      </c>
      <c r="C3263" s="270" t="s">
        <v>197</v>
      </c>
      <c r="D3263" s="37">
        <v>476.66</v>
      </c>
    </row>
    <row r="3264" spans="1:4" ht="25.5">
      <c r="A3264" s="269" t="s">
        <v>13510</v>
      </c>
      <c r="B3264" s="269" t="s">
        <v>13511</v>
      </c>
      <c r="C3264" s="270" t="s">
        <v>4</v>
      </c>
      <c r="D3264" s="37">
        <v>710.85</v>
      </c>
    </row>
    <row r="3265" spans="1:4">
      <c r="A3265" s="269" t="s">
        <v>13512</v>
      </c>
      <c r="B3265" s="269" t="s">
        <v>13513</v>
      </c>
      <c r="C3265" s="270" t="s">
        <v>4</v>
      </c>
      <c r="D3265" s="37">
        <v>795.23</v>
      </c>
    </row>
    <row r="3266" spans="1:4">
      <c r="A3266" s="269" t="s">
        <v>13514</v>
      </c>
      <c r="B3266" s="269" t="s">
        <v>13515</v>
      </c>
      <c r="C3266" s="270" t="s">
        <v>186</v>
      </c>
      <c r="D3266" s="37">
        <v>44.36</v>
      </c>
    </row>
    <row r="3267" spans="1:4" ht="25.5">
      <c r="A3267" s="269" t="s">
        <v>13516</v>
      </c>
      <c r="B3267" s="269" t="s">
        <v>13517</v>
      </c>
      <c r="C3267" s="270" t="s">
        <v>197</v>
      </c>
      <c r="D3267" s="37">
        <v>82475.86</v>
      </c>
    </row>
    <row r="3268" spans="1:4">
      <c r="A3268" s="269" t="s">
        <v>13518</v>
      </c>
      <c r="B3268" s="269" t="s">
        <v>423</v>
      </c>
      <c r="C3268" s="270" t="s">
        <v>424</v>
      </c>
      <c r="D3268" s="37">
        <v>1.51</v>
      </c>
    </row>
    <row r="3269" spans="1:4">
      <c r="A3269" s="269" t="s">
        <v>13519</v>
      </c>
      <c r="B3269" s="269" t="s">
        <v>903</v>
      </c>
      <c r="C3269" s="270" t="s">
        <v>22</v>
      </c>
      <c r="D3269" s="37">
        <v>130.44999999999999</v>
      </c>
    </row>
    <row r="3270" spans="1:4">
      <c r="A3270" s="269" t="s">
        <v>13520</v>
      </c>
      <c r="B3270" s="269" t="s">
        <v>905</v>
      </c>
      <c r="C3270" s="270" t="s">
        <v>22</v>
      </c>
      <c r="D3270" s="37">
        <v>142.94999999999999</v>
      </c>
    </row>
    <row r="3271" spans="1:4">
      <c r="A3271" s="269" t="s">
        <v>13521</v>
      </c>
      <c r="B3271" s="269" t="s">
        <v>907</v>
      </c>
      <c r="C3271" s="270" t="s">
        <v>22</v>
      </c>
      <c r="D3271" s="37">
        <v>158.29</v>
      </c>
    </row>
    <row r="3272" spans="1:4">
      <c r="A3272" s="269" t="s">
        <v>14598</v>
      </c>
      <c r="B3272" s="269" t="s">
        <v>13432</v>
      </c>
      <c r="C3272" s="270" t="s">
        <v>4</v>
      </c>
      <c r="D3272" s="37">
        <v>73.56</v>
      </c>
    </row>
    <row r="3273" spans="1:4">
      <c r="A3273" s="269" t="s">
        <v>14599</v>
      </c>
      <c r="B3273" s="269" t="s">
        <v>13433</v>
      </c>
      <c r="C3273" s="270" t="s">
        <v>4</v>
      </c>
      <c r="D3273" s="37">
        <v>98.9</v>
      </c>
    </row>
  </sheetData>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topLeftCell="A7" zoomScaleNormal="100" zoomScaleSheetLayoutView="100" workbookViewId="0">
      <selection activeCell="E25" sqref="E25"/>
    </sheetView>
  </sheetViews>
  <sheetFormatPr defaultRowHeight="11.25"/>
  <cols>
    <col min="1" max="1" width="9.140625" style="55"/>
    <col min="2" max="2" width="11.5703125" style="55" bestFit="1" customWidth="1"/>
    <col min="3" max="3" width="28.28515625" style="55" customWidth="1"/>
    <col min="4" max="4" width="15.42578125" style="55" hidden="1" customWidth="1"/>
    <col min="5" max="5" width="18.85546875" style="55" customWidth="1"/>
    <col min="6" max="6" width="0" style="55" hidden="1" customWidth="1"/>
    <col min="7" max="12" width="9.140625" style="55"/>
    <col min="13" max="13" width="14.28515625" style="55" bestFit="1" customWidth="1"/>
    <col min="14" max="258" width="9.140625" style="55"/>
    <col min="259" max="259" width="28.28515625" style="55" customWidth="1"/>
    <col min="260" max="260" width="0" style="55" hidden="1" customWidth="1"/>
    <col min="261" max="261" width="18.140625" style="55" customWidth="1"/>
    <col min="262" max="514" width="9.140625" style="55"/>
    <col min="515" max="515" width="28.28515625" style="55" customWidth="1"/>
    <col min="516" max="516" width="0" style="55" hidden="1" customWidth="1"/>
    <col min="517" max="517" width="18.140625" style="55" customWidth="1"/>
    <col min="518" max="770" width="9.140625" style="55"/>
    <col min="771" max="771" width="28.28515625" style="55" customWidth="1"/>
    <col min="772" max="772" width="0" style="55" hidden="1" customWidth="1"/>
    <col min="773" max="773" width="18.140625" style="55" customWidth="1"/>
    <col min="774" max="1026" width="9.140625" style="55"/>
    <col min="1027" max="1027" width="28.28515625" style="55" customWidth="1"/>
    <col min="1028" max="1028" width="0" style="55" hidden="1" customWidth="1"/>
    <col min="1029" max="1029" width="18.140625" style="55" customWidth="1"/>
    <col min="1030" max="1282" width="9.140625" style="55"/>
    <col min="1283" max="1283" width="28.28515625" style="55" customWidth="1"/>
    <col min="1284" max="1284" width="0" style="55" hidden="1" customWidth="1"/>
    <col min="1285" max="1285" width="18.140625" style="55" customWidth="1"/>
    <col min="1286" max="1538" width="9.140625" style="55"/>
    <col min="1539" max="1539" width="28.28515625" style="55" customWidth="1"/>
    <col min="1540" max="1540" width="0" style="55" hidden="1" customWidth="1"/>
    <col min="1541" max="1541" width="18.140625" style="55" customWidth="1"/>
    <col min="1542" max="1794" width="9.140625" style="55"/>
    <col min="1795" max="1795" width="28.28515625" style="55" customWidth="1"/>
    <col min="1796" max="1796" width="0" style="55" hidden="1" customWidth="1"/>
    <col min="1797" max="1797" width="18.140625" style="55" customWidth="1"/>
    <col min="1798" max="2050" width="9.140625" style="55"/>
    <col min="2051" max="2051" width="28.28515625" style="55" customWidth="1"/>
    <col min="2052" max="2052" width="0" style="55" hidden="1" customWidth="1"/>
    <col min="2053" max="2053" width="18.140625" style="55" customWidth="1"/>
    <col min="2054" max="2306" width="9.140625" style="55"/>
    <col min="2307" max="2307" width="28.28515625" style="55" customWidth="1"/>
    <col min="2308" max="2308" width="0" style="55" hidden="1" customWidth="1"/>
    <col min="2309" max="2309" width="18.140625" style="55" customWidth="1"/>
    <col min="2310" max="2562" width="9.140625" style="55"/>
    <col min="2563" max="2563" width="28.28515625" style="55" customWidth="1"/>
    <col min="2564" max="2564" width="0" style="55" hidden="1" customWidth="1"/>
    <col min="2565" max="2565" width="18.140625" style="55" customWidth="1"/>
    <col min="2566" max="2818" width="9.140625" style="55"/>
    <col min="2819" max="2819" width="28.28515625" style="55" customWidth="1"/>
    <col min="2820" max="2820" width="0" style="55" hidden="1" customWidth="1"/>
    <col min="2821" max="2821" width="18.140625" style="55" customWidth="1"/>
    <col min="2822" max="3074" width="9.140625" style="55"/>
    <col min="3075" max="3075" width="28.28515625" style="55" customWidth="1"/>
    <col min="3076" max="3076" width="0" style="55" hidden="1" customWidth="1"/>
    <col min="3077" max="3077" width="18.140625" style="55" customWidth="1"/>
    <col min="3078" max="3330" width="9.140625" style="55"/>
    <col min="3331" max="3331" width="28.28515625" style="55" customWidth="1"/>
    <col min="3332" max="3332" width="0" style="55" hidden="1" customWidth="1"/>
    <col min="3333" max="3333" width="18.140625" style="55" customWidth="1"/>
    <col min="3334" max="3586" width="9.140625" style="55"/>
    <col min="3587" max="3587" width="28.28515625" style="55" customWidth="1"/>
    <col min="3588" max="3588" width="0" style="55" hidden="1" customWidth="1"/>
    <col min="3589" max="3589" width="18.140625" style="55" customWidth="1"/>
    <col min="3590" max="3842" width="9.140625" style="55"/>
    <col min="3843" max="3843" width="28.28515625" style="55" customWidth="1"/>
    <col min="3844" max="3844" width="0" style="55" hidden="1" customWidth="1"/>
    <col min="3845" max="3845" width="18.140625" style="55" customWidth="1"/>
    <col min="3846" max="4098" width="9.140625" style="55"/>
    <col min="4099" max="4099" width="28.28515625" style="55" customWidth="1"/>
    <col min="4100" max="4100" width="0" style="55" hidden="1" customWidth="1"/>
    <col min="4101" max="4101" width="18.140625" style="55" customWidth="1"/>
    <col min="4102" max="4354" width="9.140625" style="55"/>
    <col min="4355" max="4355" width="28.28515625" style="55" customWidth="1"/>
    <col min="4356" max="4356" width="0" style="55" hidden="1" customWidth="1"/>
    <col min="4357" max="4357" width="18.140625" style="55" customWidth="1"/>
    <col min="4358" max="4610" width="9.140625" style="55"/>
    <col min="4611" max="4611" width="28.28515625" style="55" customWidth="1"/>
    <col min="4612" max="4612" width="0" style="55" hidden="1" customWidth="1"/>
    <col min="4613" max="4613" width="18.140625" style="55" customWidth="1"/>
    <col min="4614" max="4866" width="9.140625" style="55"/>
    <col min="4867" max="4867" width="28.28515625" style="55" customWidth="1"/>
    <col min="4868" max="4868" width="0" style="55" hidden="1" customWidth="1"/>
    <col min="4869" max="4869" width="18.140625" style="55" customWidth="1"/>
    <col min="4870" max="5122" width="9.140625" style="55"/>
    <col min="5123" max="5123" width="28.28515625" style="55" customWidth="1"/>
    <col min="5124" max="5124" width="0" style="55" hidden="1" customWidth="1"/>
    <col min="5125" max="5125" width="18.140625" style="55" customWidth="1"/>
    <col min="5126" max="5378" width="9.140625" style="55"/>
    <col min="5379" max="5379" width="28.28515625" style="55" customWidth="1"/>
    <col min="5380" max="5380" width="0" style="55" hidden="1" customWidth="1"/>
    <col min="5381" max="5381" width="18.140625" style="55" customWidth="1"/>
    <col min="5382" max="5634" width="9.140625" style="55"/>
    <col min="5635" max="5635" width="28.28515625" style="55" customWidth="1"/>
    <col min="5636" max="5636" width="0" style="55" hidden="1" customWidth="1"/>
    <col min="5637" max="5637" width="18.140625" style="55" customWidth="1"/>
    <col min="5638" max="5890" width="9.140625" style="55"/>
    <col min="5891" max="5891" width="28.28515625" style="55" customWidth="1"/>
    <col min="5892" max="5892" width="0" style="55" hidden="1" customWidth="1"/>
    <col min="5893" max="5893" width="18.140625" style="55" customWidth="1"/>
    <col min="5894" max="6146" width="9.140625" style="55"/>
    <col min="6147" max="6147" width="28.28515625" style="55" customWidth="1"/>
    <col min="6148" max="6148" width="0" style="55" hidden="1" customWidth="1"/>
    <col min="6149" max="6149" width="18.140625" style="55" customWidth="1"/>
    <col min="6150" max="6402" width="9.140625" style="55"/>
    <col min="6403" max="6403" width="28.28515625" style="55" customWidth="1"/>
    <col min="6404" max="6404" width="0" style="55" hidden="1" customWidth="1"/>
    <col min="6405" max="6405" width="18.140625" style="55" customWidth="1"/>
    <col min="6406" max="6658" width="9.140625" style="55"/>
    <col min="6659" max="6659" width="28.28515625" style="55" customWidth="1"/>
    <col min="6660" max="6660" width="0" style="55" hidden="1" customWidth="1"/>
    <col min="6661" max="6661" width="18.140625" style="55" customWidth="1"/>
    <col min="6662" max="6914" width="9.140625" style="55"/>
    <col min="6915" max="6915" width="28.28515625" style="55" customWidth="1"/>
    <col min="6916" max="6916" width="0" style="55" hidden="1" customWidth="1"/>
    <col min="6917" max="6917" width="18.140625" style="55" customWidth="1"/>
    <col min="6918" max="7170" width="9.140625" style="55"/>
    <col min="7171" max="7171" width="28.28515625" style="55" customWidth="1"/>
    <col min="7172" max="7172" width="0" style="55" hidden="1" customWidth="1"/>
    <col min="7173" max="7173" width="18.140625" style="55" customWidth="1"/>
    <col min="7174" max="7426" width="9.140625" style="55"/>
    <col min="7427" max="7427" width="28.28515625" style="55" customWidth="1"/>
    <col min="7428" max="7428" width="0" style="55" hidden="1" customWidth="1"/>
    <col min="7429" max="7429" width="18.140625" style="55" customWidth="1"/>
    <col min="7430" max="7682" width="9.140625" style="55"/>
    <col min="7683" max="7683" width="28.28515625" style="55" customWidth="1"/>
    <col min="7684" max="7684" width="0" style="55" hidden="1" customWidth="1"/>
    <col min="7685" max="7685" width="18.140625" style="55" customWidth="1"/>
    <col min="7686" max="7938" width="9.140625" style="55"/>
    <col min="7939" max="7939" width="28.28515625" style="55" customWidth="1"/>
    <col min="7940" max="7940" width="0" style="55" hidden="1" customWidth="1"/>
    <col min="7941" max="7941" width="18.140625" style="55" customWidth="1"/>
    <col min="7942" max="8194" width="9.140625" style="55"/>
    <col min="8195" max="8195" width="28.28515625" style="55" customWidth="1"/>
    <col min="8196" max="8196" width="0" style="55" hidden="1" customWidth="1"/>
    <col min="8197" max="8197" width="18.140625" style="55" customWidth="1"/>
    <col min="8198" max="8450" width="9.140625" style="55"/>
    <col min="8451" max="8451" width="28.28515625" style="55" customWidth="1"/>
    <col min="8452" max="8452" width="0" style="55" hidden="1" customWidth="1"/>
    <col min="8453" max="8453" width="18.140625" style="55" customWidth="1"/>
    <col min="8454" max="8706" width="9.140625" style="55"/>
    <col min="8707" max="8707" width="28.28515625" style="55" customWidth="1"/>
    <col min="8708" max="8708" width="0" style="55" hidden="1" customWidth="1"/>
    <col min="8709" max="8709" width="18.140625" style="55" customWidth="1"/>
    <col min="8710" max="8962" width="9.140625" style="55"/>
    <col min="8963" max="8963" width="28.28515625" style="55" customWidth="1"/>
    <col min="8964" max="8964" width="0" style="55" hidden="1" customWidth="1"/>
    <col min="8965" max="8965" width="18.140625" style="55" customWidth="1"/>
    <col min="8966" max="9218" width="9.140625" style="55"/>
    <col min="9219" max="9219" width="28.28515625" style="55" customWidth="1"/>
    <col min="9220" max="9220" width="0" style="55" hidden="1" customWidth="1"/>
    <col min="9221" max="9221" width="18.140625" style="55" customWidth="1"/>
    <col min="9222" max="9474" width="9.140625" style="55"/>
    <col min="9475" max="9475" width="28.28515625" style="55" customWidth="1"/>
    <col min="9476" max="9476" width="0" style="55" hidden="1" customWidth="1"/>
    <col min="9477" max="9477" width="18.140625" style="55" customWidth="1"/>
    <col min="9478" max="9730" width="9.140625" style="55"/>
    <col min="9731" max="9731" width="28.28515625" style="55" customWidth="1"/>
    <col min="9732" max="9732" width="0" style="55" hidden="1" customWidth="1"/>
    <col min="9733" max="9733" width="18.140625" style="55" customWidth="1"/>
    <col min="9734" max="9986" width="9.140625" style="55"/>
    <col min="9987" max="9987" width="28.28515625" style="55" customWidth="1"/>
    <col min="9988" max="9988" width="0" style="55" hidden="1" customWidth="1"/>
    <col min="9989" max="9989" width="18.140625" style="55" customWidth="1"/>
    <col min="9990" max="10242" width="9.140625" style="55"/>
    <col min="10243" max="10243" width="28.28515625" style="55" customWidth="1"/>
    <col min="10244" max="10244" width="0" style="55" hidden="1" customWidth="1"/>
    <col min="10245" max="10245" width="18.140625" style="55" customWidth="1"/>
    <col min="10246" max="10498" width="9.140625" style="55"/>
    <col min="10499" max="10499" width="28.28515625" style="55" customWidth="1"/>
    <col min="10500" max="10500" width="0" style="55" hidden="1" customWidth="1"/>
    <col min="10501" max="10501" width="18.140625" style="55" customWidth="1"/>
    <col min="10502" max="10754" width="9.140625" style="55"/>
    <col min="10755" max="10755" width="28.28515625" style="55" customWidth="1"/>
    <col min="10756" max="10756" width="0" style="55" hidden="1" customWidth="1"/>
    <col min="10757" max="10757" width="18.140625" style="55" customWidth="1"/>
    <col min="10758" max="11010" width="9.140625" style="55"/>
    <col min="11011" max="11011" width="28.28515625" style="55" customWidth="1"/>
    <col min="11012" max="11012" width="0" style="55" hidden="1" customWidth="1"/>
    <col min="11013" max="11013" width="18.140625" style="55" customWidth="1"/>
    <col min="11014" max="11266" width="9.140625" style="55"/>
    <col min="11267" max="11267" width="28.28515625" style="55" customWidth="1"/>
    <col min="11268" max="11268" width="0" style="55" hidden="1" customWidth="1"/>
    <col min="11269" max="11269" width="18.140625" style="55" customWidth="1"/>
    <col min="11270" max="11522" width="9.140625" style="55"/>
    <col min="11523" max="11523" width="28.28515625" style="55" customWidth="1"/>
    <col min="11524" max="11524" width="0" style="55" hidden="1" customWidth="1"/>
    <col min="11525" max="11525" width="18.140625" style="55" customWidth="1"/>
    <col min="11526" max="11778" width="9.140625" style="55"/>
    <col min="11779" max="11779" width="28.28515625" style="55" customWidth="1"/>
    <col min="11780" max="11780" width="0" style="55" hidden="1" customWidth="1"/>
    <col min="11781" max="11781" width="18.140625" style="55" customWidth="1"/>
    <col min="11782" max="12034" width="9.140625" style="55"/>
    <col min="12035" max="12035" width="28.28515625" style="55" customWidth="1"/>
    <col min="12036" max="12036" width="0" style="55" hidden="1" customWidth="1"/>
    <col min="12037" max="12037" width="18.140625" style="55" customWidth="1"/>
    <col min="12038" max="12290" width="9.140625" style="55"/>
    <col min="12291" max="12291" width="28.28515625" style="55" customWidth="1"/>
    <col min="12292" max="12292" width="0" style="55" hidden="1" customWidth="1"/>
    <col min="12293" max="12293" width="18.140625" style="55" customWidth="1"/>
    <col min="12294" max="12546" width="9.140625" style="55"/>
    <col min="12547" max="12547" width="28.28515625" style="55" customWidth="1"/>
    <col min="12548" max="12548" width="0" style="55" hidden="1" customWidth="1"/>
    <col min="12549" max="12549" width="18.140625" style="55" customWidth="1"/>
    <col min="12550" max="12802" width="9.140625" style="55"/>
    <col min="12803" max="12803" width="28.28515625" style="55" customWidth="1"/>
    <col min="12804" max="12804" width="0" style="55" hidden="1" customWidth="1"/>
    <col min="12805" max="12805" width="18.140625" style="55" customWidth="1"/>
    <col min="12806" max="13058" width="9.140625" style="55"/>
    <col min="13059" max="13059" width="28.28515625" style="55" customWidth="1"/>
    <col min="13060" max="13060" width="0" style="55" hidden="1" customWidth="1"/>
    <col min="13061" max="13061" width="18.140625" style="55" customWidth="1"/>
    <col min="13062" max="13314" width="9.140625" style="55"/>
    <col min="13315" max="13315" width="28.28515625" style="55" customWidth="1"/>
    <col min="13316" max="13316" width="0" style="55" hidden="1" customWidth="1"/>
    <col min="13317" max="13317" width="18.140625" style="55" customWidth="1"/>
    <col min="13318" max="13570" width="9.140625" style="55"/>
    <col min="13571" max="13571" width="28.28515625" style="55" customWidth="1"/>
    <col min="13572" max="13572" width="0" style="55" hidden="1" customWidth="1"/>
    <col min="13573" max="13573" width="18.140625" style="55" customWidth="1"/>
    <col min="13574" max="13826" width="9.140625" style="55"/>
    <col min="13827" max="13827" width="28.28515625" style="55" customWidth="1"/>
    <col min="13828" max="13828" width="0" style="55" hidden="1" customWidth="1"/>
    <col min="13829" max="13829" width="18.140625" style="55" customWidth="1"/>
    <col min="13830" max="14082" width="9.140625" style="55"/>
    <col min="14083" max="14083" width="28.28515625" style="55" customWidth="1"/>
    <col min="14084" max="14084" width="0" style="55" hidden="1" customWidth="1"/>
    <col min="14085" max="14085" width="18.140625" style="55" customWidth="1"/>
    <col min="14086" max="14338" width="9.140625" style="55"/>
    <col min="14339" max="14339" width="28.28515625" style="55" customWidth="1"/>
    <col min="14340" max="14340" width="0" style="55" hidden="1" customWidth="1"/>
    <col min="14341" max="14341" width="18.140625" style="55" customWidth="1"/>
    <col min="14342" max="14594" width="9.140625" style="55"/>
    <col min="14595" max="14595" width="28.28515625" style="55" customWidth="1"/>
    <col min="14596" max="14596" width="0" style="55" hidden="1" customWidth="1"/>
    <col min="14597" max="14597" width="18.140625" style="55" customWidth="1"/>
    <col min="14598" max="14850" width="9.140625" style="55"/>
    <col min="14851" max="14851" width="28.28515625" style="55" customWidth="1"/>
    <col min="14852" max="14852" width="0" style="55" hidden="1" customWidth="1"/>
    <col min="14853" max="14853" width="18.140625" style="55" customWidth="1"/>
    <col min="14854" max="15106" width="9.140625" style="55"/>
    <col min="15107" max="15107" width="28.28515625" style="55" customWidth="1"/>
    <col min="15108" max="15108" width="0" style="55" hidden="1" customWidth="1"/>
    <col min="15109" max="15109" width="18.140625" style="55" customWidth="1"/>
    <col min="15110" max="15362" width="9.140625" style="55"/>
    <col min="15363" max="15363" width="28.28515625" style="55" customWidth="1"/>
    <col min="15364" max="15364" width="0" style="55" hidden="1" customWidth="1"/>
    <col min="15365" max="15365" width="18.140625" style="55" customWidth="1"/>
    <col min="15366" max="15618" width="9.140625" style="55"/>
    <col min="15619" max="15619" width="28.28515625" style="55" customWidth="1"/>
    <col min="15620" max="15620" width="0" style="55" hidden="1" customWidth="1"/>
    <col min="15621" max="15621" width="18.140625" style="55" customWidth="1"/>
    <col min="15622" max="15874" width="9.140625" style="55"/>
    <col min="15875" max="15875" width="28.28515625" style="55" customWidth="1"/>
    <col min="15876" max="15876" width="0" style="55" hidden="1" customWidth="1"/>
    <col min="15877" max="15877" width="18.140625" style="55" customWidth="1"/>
    <col min="15878" max="16130" width="9.140625" style="55"/>
    <col min="16131" max="16131" width="28.28515625" style="55" customWidth="1"/>
    <col min="16132" max="16132" width="0" style="55" hidden="1" customWidth="1"/>
    <col min="16133" max="16133" width="18.140625" style="55" customWidth="1"/>
    <col min="16134" max="16384" width="9.140625" style="55"/>
  </cols>
  <sheetData>
    <row r="1" spans="1:9">
      <c r="B1" s="176">
        <v>8.8700000000000001E-2</v>
      </c>
      <c r="C1" s="55" t="s">
        <v>13858</v>
      </c>
      <c r="F1" s="55" t="s">
        <v>14058</v>
      </c>
    </row>
    <row r="2" spans="1:9">
      <c r="A2" s="202" t="s">
        <v>14060</v>
      </c>
      <c r="B2" s="176"/>
    </row>
    <row r="3" spans="1:9">
      <c r="B3" s="176"/>
    </row>
    <row r="4" spans="1:9" ht="24" customHeight="1">
      <c r="A4" s="55" t="str">
        <f>Resumo!A6</f>
        <v>Objeto:</v>
      </c>
      <c r="B4" s="459" t="str">
        <f>Resumo!C6</f>
        <v>Reforma parcial do sistema de ar condiocionado do centro cirúrgico no Pavilhão V, adequação de infraestrutura de instalações elétricas do Pavilhão IV para sistema de condicionado e laudos técnicos de estruturas do Ambulatório e Pavilhão IV</v>
      </c>
      <c r="C4" s="459"/>
      <c r="D4" s="459"/>
      <c r="E4" s="459"/>
      <c r="F4" s="459"/>
      <c r="G4" s="459"/>
      <c r="H4" s="459"/>
      <c r="I4" s="459"/>
    </row>
    <row r="5" spans="1:9">
      <c r="A5" s="55" t="str">
        <f>Resumo!A7</f>
        <v xml:space="preserve">Local:                    </v>
      </c>
      <c r="B5" s="176" t="str">
        <f>Resumo!C7</f>
        <v>Rua Oswaldo Cruz, 197 - Boqueirão - Santos / SP</v>
      </c>
    </row>
    <row r="6" spans="1:9">
      <c r="B6" s="176"/>
    </row>
    <row r="7" spans="1:9">
      <c r="B7" s="176"/>
    </row>
    <row r="8" spans="1:9">
      <c r="A8" s="176" t="s">
        <v>14059</v>
      </c>
      <c r="B8" s="176"/>
    </row>
    <row r="9" spans="1:9">
      <c r="B9" s="177"/>
    </row>
    <row r="10" spans="1:9">
      <c r="C10" s="177" t="s">
        <v>13859</v>
      </c>
      <c r="D10" s="55" t="s">
        <v>13860</v>
      </c>
      <c r="E10" s="172"/>
    </row>
    <row r="11" spans="1:9">
      <c r="B11" s="55">
        <v>1</v>
      </c>
      <c r="C11" s="55" t="s">
        <v>13861</v>
      </c>
      <c r="D11" s="178">
        <v>250</v>
      </c>
      <c r="E11" s="178">
        <v>400</v>
      </c>
    </row>
    <row r="12" spans="1:9">
      <c r="B12" s="55">
        <v>2</v>
      </c>
      <c r="C12" s="55" t="s">
        <v>13862</v>
      </c>
      <c r="D12" s="178">
        <v>300</v>
      </c>
      <c r="E12" s="178">
        <v>400</v>
      </c>
    </row>
    <row r="13" spans="1:9">
      <c r="B13" s="55">
        <v>3</v>
      </c>
      <c r="C13" s="55" t="s">
        <v>13863</v>
      </c>
      <c r="D13" s="178">
        <v>270</v>
      </c>
      <c r="E13" s="178">
        <v>600</v>
      </c>
    </row>
    <row r="14" spans="1:9">
      <c r="B14" s="55">
        <v>4</v>
      </c>
      <c r="C14" s="55" t="s">
        <v>13864</v>
      </c>
      <c r="D14" s="178">
        <v>150</v>
      </c>
      <c r="E14" s="178">
        <v>400</v>
      </c>
    </row>
    <row r="15" spans="1:9">
      <c r="B15" s="55">
        <v>5</v>
      </c>
      <c r="C15" s="55" t="s">
        <v>13865</v>
      </c>
      <c r="D15" s="178">
        <v>890</v>
      </c>
      <c r="E15" s="178">
        <v>500</v>
      </c>
    </row>
    <row r="16" spans="1:9">
      <c r="B16" s="55">
        <v>6</v>
      </c>
      <c r="C16" s="55" t="s">
        <v>13866</v>
      </c>
      <c r="D16" s="178">
        <v>1980</v>
      </c>
      <c r="E16" s="178">
        <v>800</v>
      </c>
      <c r="F16" s="55" t="s">
        <v>13867</v>
      </c>
    </row>
    <row r="17" spans="2:6">
      <c r="B17" s="55">
        <v>7</v>
      </c>
      <c r="C17" s="55" t="s">
        <v>13868</v>
      </c>
      <c r="D17" s="178">
        <v>1108.8</v>
      </c>
      <c r="E17" s="178">
        <v>800</v>
      </c>
      <c r="F17" s="55" t="s">
        <v>13867</v>
      </c>
    </row>
    <row r="18" spans="2:6">
      <c r="B18" s="55">
        <v>8</v>
      </c>
      <c r="C18" s="55" t="s">
        <v>13869</v>
      </c>
      <c r="D18" s="178">
        <v>480</v>
      </c>
      <c r="E18" s="178">
        <v>800</v>
      </c>
    </row>
    <row r="19" spans="2:6">
      <c r="C19" s="177" t="s">
        <v>13870</v>
      </c>
      <c r="D19" s="179">
        <f>SUM(D11:D18)</f>
        <v>5428.8</v>
      </c>
      <c r="E19" s="178">
        <f>SUM(E11:E18)</f>
        <v>4700</v>
      </c>
    </row>
    <row r="21" spans="2:6">
      <c r="C21" s="177" t="s">
        <v>13871</v>
      </c>
    </row>
    <row r="22" spans="2:6">
      <c r="B22" s="55">
        <v>1</v>
      </c>
      <c r="C22" s="55" t="s">
        <v>13872</v>
      </c>
      <c r="D22" s="178">
        <v>1000</v>
      </c>
      <c r="E22" s="178"/>
      <c r="F22" s="55" t="s">
        <v>13873</v>
      </c>
    </row>
    <row r="23" spans="2:6">
      <c r="B23" s="55">
        <v>2</v>
      </c>
      <c r="C23" s="55" t="s">
        <v>7004</v>
      </c>
      <c r="D23" s="178">
        <v>200</v>
      </c>
      <c r="E23" s="178">
        <v>800</v>
      </c>
    </row>
    <row r="24" spans="2:6">
      <c r="B24" s="55">
        <v>3</v>
      </c>
      <c r="C24" s="55" t="s">
        <v>13874</v>
      </c>
      <c r="D24" s="178">
        <v>300</v>
      </c>
      <c r="E24" s="178">
        <v>800</v>
      </c>
    </row>
    <row r="25" spans="2:6">
      <c r="B25" s="55">
        <v>4</v>
      </c>
      <c r="C25" s="55" t="s">
        <v>13875</v>
      </c>
      <c r="D25" s="178">
        <v>1200</v>
      </c>
      <c r="E25" s="178">
        <v>700</v>
      </c>
    </row>
    <row r="26" spans="2:6">
      <c r="B26" s="55">
        <v>5</v>
      </c>
      <c r="C26" s="55" t="s">
        <v>13876</v>
      </c>
      <c r="D26" s="178">
        <v>0</v>
      </c>
      <c r="E26" s="178"/>
    </row>
    <row r="27" spans="2:6">
      <c r="C27" s="177" t="s">
        <v>13870</v>
      </c>
      <c r="D27" s="180">
        <f>SUM(D22:D26)</f>
        <v>2700</v>
      </c>
      <c r="E27" s="178">
        <f>SUM(E22:E26)</f>
        <v>2300</v>
      </c>
    </row>
    <row r="28" spans="2:6">
      <c r="E28" s="178"/>
    </row>
    <row r="29" spans="2:6">
      <c r="B29" s="55" t="s">
        <v>13877</v>
      </c>
      <c r="C29" s="177" t="s">
        <v>13878</v>
      </c>
      <c r="E29" s="178"/>
    </row>
    <row r="30" spans="2:6">
      <c r="B30" s="181">
        <v>40811</v>
      </c>
      <c r="C30" s="55" t="s">
        <v>14057</v>
      </c>
      <c r="D30" s="182">
        <v>14327.16</v>
      </c>
      <c r="E30" s="178">
        <v>5000</v>
      </c>
    </row>
    <row r="31" spans="2:6">
      <c r="B31" s="181">
        <v>40819</v>
      </c>
      <c r="C31" s="55" t="s">
        <v>14054</v>
      </c>
      <c r="D31" s="178">
        <v>7093.78</v>
      </c>
      <c r="E31" s="178"/>
    </row>
    <row r="32" spans="2:6">
      <c r="B32" s="143">
        <v>40812</v>
      </c>
      <c r="C32" s="55" t="s">
        <v>14056</v>
      </c>
      <c r="D32" s="178">
        <v>3561.27</v>
      </c>
      <c r="E32" s="178"/>
      <c r="F32" s="55" t="s">
        <v>13879</v>
      </c>
    </row>
    <row r="33" spans="2:13">
      <c r="B33" s="181">
        <v>40809</v>
      </c>
      <c r="C33" s="55" t="s">
        <v>14055</v>
      </c>
      <c r="D33" s="178">
        <v>2966.91</v>
      </c>
      <c r="E33" s="178"/>
    </row>
    <row r="34" spans="2:13">
      <c r="B34" s="181">
        <v>41096</v>
      </c>
      <c r="C34" s="55" t="s">
        <v>14605</v>
      </c>
      <c r="D34" s="178">
        <f>2659.31*2</f>
        <v>5318.62</v>
      </c>
      <c r="E34" s="178"/>
    </row>
    <row r="35" spans="2:13">
      <c r="C35" s="177" t="s">
        <v>13870</v>
      </c>
      <c r="D35" s="179">
        <f>SUM(D30:D34)</f>
        <v>33267.74</v>
      </c>
      <c r="E35" s="178">
        <f>SUM(E30:E34)</f>
        <v>5000</v>
      </c>
    </row>
    <row r="36" spans="2:13" ht="12" thickBot="1">
      <c r="E36" s="178"/>
    </row>
    <row r="37" spans="2:13" ht="12" thickBot="1">
      <c r="B37" s="183"/>
      <c r="C37" s="184" t="s">
        <v>13880</v>
      </c>
      <c r="D37" s="185"/>
      <c r="E37" s="186"/>
    </row>
    <row r="38" spans="2:13">
      <c r="B38" s="187"/>
      <c r="C38" s="188" t="s">
        <v>13881</v>
      </c>
      <c r="D38" s="189"/>
      <c r="E38" s="190"/>
    </row>
    <row r="39" spans="2:13">
      <c r="B39" s="46">
        <v>1</v>
      </c>
      <c r="C39" s="191" t="s">
        <v>13882</v>
      </c>
      <c r="D39" s="192">
        <f>D35</f>
        <v>33267.74</v>
      </c>
      <c r="E39" s="193">
        <f>E35</f>
        <v>5000</v>
      </c>
    </row>
    <row r="40" spans="2:13">
      <c r="B40" s="46">
        <v>2</v>
      </c>
      <c r="C40" s="191" t="s">
        <v>13883</v>
      </c>
      <c r="D40" s="192">
        <f>D19</f>
        <v>5428.8</v>
      </c>
      <c r="E40" s="193">
        <f>E19</f>
        <v>4700</v>
      </c>
    </row>
    <row r="41" spans="2:13">
      <c r="B41" s="46">
        <v>3</v>
      </c>
      <c r="C41" s="191" t="s">
        <v>13884</v>
      </c>
      <c r="D41" s="192">
        <f>D27</f>
        <v>2700</v>
      </c>
      <c r="E41" s="193">
        <f>E27</f>
        <v>2300</v>
      </c>
    </row>
    <row r="42" spans="2:13">
      <c r="B42" s="194"/>
      <c r="C42" s="195" t="s">
        <v>13885</v>
      </c>
      <c r="D42" s="192">
        <f>SUM(D39:D41)</f>
        <v>41396.54</v>
      </c>
      <c r="E42" s="193">
        <f>SUM(E39:E41)</f>
        <v>12000</v>
      </c>
    </row>
    <row r="43" spans="2:13">
      <c r="B43" s="194"/>
      <c r="C43" s="195" t="s">
        <v>13886</v>
      </c>
      <c r="D43" s="196">
        <v>4</v>
      </c>
      <c r="E43" s="197">
        <v>12</v>
      </c>
    </row>
    <row r="44" spans="2:13" ht="12" thickBot="1">
      <c r="B44" s="198"/>
      <c r="C44" s="199" t="s">
        <v>13887</v>
      </c>
      <c r="D44" s="200">
        <f>D42*D43</f>
        <v>165586.16</v>
      </c>
      <c r="E44" s="201">
        <f>E42*E43</f>
        <v>144000</v>
      </c>
      <c r="F44" s="55">
        <f>3751155.22*8.87%</f>
        <v>332727.46801399998</v>
      </c>
      <c r="M44" s="357">
        <f>Planilha!G213*8.87%</f>
        <v>0</v>
      </c>
    </row>
    <row r="45" spans="2:13">
      <c r="B45" s="308" t="s">
        <v>14604</v>
      </c>
    </row>
    <row r="48" spans="2:13">
      <c r="B48" s="203">
        <f>Resumo!C28</f>
        <v>43686</v>
      </c>
    </row>
    <row r="49" spans="2:2">
      <c r="B49" s="177"/>
    </row>
    <row r="53" spans="2:2">
      <c r="B53" s="122"/>
    </row>
  </sheetData>
  <mergeCells count="1">
    <mergeCell ref="B4:I4"/>
  </mergeCells>
  <pageMargins left="0.72499999999999998" right="0.511811024" top="1.5562499999999999" bottom="0.78740157499999996" header="0.31496062000000002" footer="0.31496062000000002"/>
  <pageSetup paperSize="9" scale="80" orientation="portrait" horizontalDpi="4294967294" verticalDpi="4294967294" r:id="rId1"/>
  <headerFooter>
    <oddHeader>&amp;C&amp;G</oddHeader>
    <oddFooter>&amp;L&amp;"Verdana,Negrito"&amp;8Coordenadoria Geral de Administração CGA | GTE&amp;"Verdana,Normal"
Av. Dr. Enéas de Carvalho Aguiar, 188 - 3º andar | CEP 05403-000 | São Paulo, SP | Fone: (11) 3066-8000 &amp;R&amp;"Verdana,Normal"&amp;8Página &amp;P de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A4" zoomScale="115" zoomScaleNormal="100" zoomScaleSheetLayoutView="115" workbookViewId="0">
      <selection activeCell="E23" sqref="E23"/>
    </sheetView>
  </sheetViews>
  <sheetFormatPr defaultRowHeight="11.25"/>
  <cols>
    <col min="1" max="1" width="9.140625" style="55"/>
    <col min="2" max="2" width="40.85546875" style="55" customWidth="1"/>
    <col min="3" max="3" width="8.28515625" style="55" customWidth="1"/>
    <col min="4" max="4" width="16.140625" style="213" customWidth="1"/>
    <col min="5" max="5" width="33.140625" style="55" customWidth="1"/>
    <col min="6" max="16384" width="9.140625" style="55"/>
  </cols>
  <sheetData>
    <row r="1" spans="1:11">
      <c r="B1" s="202" t="s">
        <v>14064</v>
      </c>
    </row>
    <row r="3" spans="1:11" ht="21.75" customHeight="1">
      <c r="A3" s="55" t="str">
        <f>Resumo!A6</f>
        <v>Objeto:</v>
      </c>
      <c r="B3" s="458" t="str">
        <f>Resumo!C6</f>
        <v>Reforma parcial do sistema de ar condiocionado do centro cirúrgico no Pavilhão V, adequação de infraestrutura de instalações elétricas do Pavilhão IV para sistema de condicionado e laudos técnicos de estruturas do Ambulatório e Pavilhão IV</v>
      </c>
      <c r="C3" s="458"/>
      <c r="D3" s="458"/>
      <c r="E3" s="458"/>
      <c r="G3" s="55" t="s">
        <v>14080</v>
      </c>
    </row>
    <row r="4" spans="1:11">
      <c r="A4" s="55" t="str">
        <f>Resumo!A7</f>
        <v xml:space="preserve">Local:                    </v>
      </c>
      <c r="B4" s="55" t="str">
        <f>Resumo!C7</f>
        <v>Rua Oswaldo Cruz, 197 - Boqueirão - Santos / SP</v>
      </c>
      <c r="G4" s="55" t="s">
        <v>14081</v>
      </c>
      <c r="H4" s="55" t="s">
        <v>14082</v>
      </c>
      <c r="I4" s="55" t="s">
        <v>14083</v>
      </c>
    </row>
    <row r="6" spans="1:11" ht="12.75">
      <c r="A6" s="223"/>
      <c r="B6" s="224" t="s">
        <v>14065</v>
      </c>
      <c r="C6" s="225" t="s">
        <v>14066</v>
      </c>
      <c r="D6" s="226">
        <v>0.03</v>
      </c>
      <c r="E6" s="227"/>
      <c r="F6" s="55" t="s">
        <v>14066</v>
      </c>
      <c r="G6" s="235">
        <v>0.03</v>
      </c>
      <c r="H6" s="235">
        <v>0.04</v>
      </c>
      <c r="I6" s="235">
        <v>5.5E-2</v>
      </c>
    </row>
    <row r="7" spans="1:11" ht="12.75">
      <c r="A7" s="223"/>
      <c r="B7" s="228" t="s">
        <v>14067</v>
      </c>
      <c r="C7" s="229" t="s">
        <v>14068</v>
      </c>
      <c r="D7" s="230">
        <v>9.7000000000000003E-3</v>
      </c>
      <c r="E7" s="231"/>
      <c r="F7" s="55" t="s">
        <v>14068</v>
      </c>
      <c r="G7" s="235">
        <v>9.7000000000000003E-3</v>
      </c>
      <c r="H7" s="235">
        <v>1.2699999999999999E-2</v>
      </c>
      <c r="I7" s="235">
        <v>1.2699999999999999E-2</v>
      </c>
    </row>
    <row r="8" spans="1:11" ht="12.75">
      <c r="A8" s="223"/>
      <c r="B8" s="228" t="s">
        <v>14069</v>
      </c>
      <c r="C8" s="229" t="s">
        <v>14070</v>
      </c>
      <c r="D8" s="230">
        <v>8.0000000000000002E-3</v>
      </c>
      <c r="E8" s="231"/>
      <c r="F8" s="55" t="s">
        <v>14084</v>
      </c>
      <c r="G8" s="235">
        <v>8.0000000000000002E-3</v>
      </c>
      <c r="H8" s="235">
        <v>8.0000000000000002E-3</v>
      </c>
      <c r="I8" s="235">
        <v>0.01</v>
      </c>
    </row>
    <row r="9" spans="1:11" ht="12.75">
      <c r="A9" s="223"/>
      <c r="B9" s="228" t="s">
        <v>14071</v>
      </c>
      <c r="C9" s="229" t="s">
        <v>14072</v>
      </c>
      <c r="D9" s="230">
        <v>5.8999999999999999E-3</v>
      </c>
      <c r="E9" s="231"/>
      <c r="F9" s="55" t="s">
        <v>14072</v>
      </c>
      <c r="G9" s="235">
        <v>5.8999999999999999E-3</v>
      </c>
      <c r="H9" s="235">
        <v>1.23E-2</v>
      </c>
      <c r="I9" s="235">
        <v>1.3899999999999999E-2</v>
      </c>
    </row>
    <row r="10" spans="1:11" ht="12.75">
      <c r="A10" s="223"/>
      <c r="B10" s="228" t="s">
        <v>14073</v>
      </c>
      <c r="C10" s="229" t="s">
        <v>14074</v>
      </c>
      <c r="D10" s="230">
        <v>5.8500000000000003E-2</v>
      </c>
      <c r="E10" s="231"/>
      <c r="F10" s="55" t="s">
        <v>14074</v>
      </c>
      <c r="G10" s="235">
        <v>6.1600000000000002E-2</v>
      </c>
      <c r="H10" s="235">
        <v>7.3999999999999996E-2</v>
      </c>
      <c r="I10" s="235">
        <v>8.9599999999999999E-2</v>
      </c>
    </row>
    <row r="11" spans="1:11" ht="12.75">
      <c r="A11" s="223"/>
      <c r="B11" s="228" t="s">
        <v>14075</v>
      </c>
      <c r="C11" s="229" t="s">
        <v>14076</v>
      </c>
      <c r="D11" s="230">
        <v>8.6499999999999994E-2</v>
      </c>
      <c r="E11" s="231"/>
      <c r="G11" s="235"/>
      <c r="H11" s="235"/>
      <c r="I11" s="235"/>
    </row>
    <row r="12" spans="1:11" ht="12.75">
      <c r="A12" s="223"/>
      <c r="B12" s="232" t="s">
        <v>14077</v>
      </c>
      <c r="C12" s="233"/>
      <c r="D12" s="234">
        <v>0.05</v>
      </c>
      <c r="E12" s="231"/>
      <c r="F12" s="55" t="s">
        <v>14085</v>
      </c>
      <c r="G12" s="235">
        <v>0.02</v>
      </c>
      <c r="H12" s="235"/>
      <c r="I12" s="235">
        <v>0.05</v>
      </c>
      <c r="K12" s="55" t="s">
        <v>14086</v>
      </c>
    </row>
    <row r="13" spans="1:11" ht="12.75">
      <c r="A13" s="223"/>
      <c r="B13" s="232" t="s">
        <v>14078</v>
      </c>
      <c r="C13" s="233"/>
      <c r="D13" s="234">
        <v>6.4999999999999997E-3</v>
      </c>
      <c r="E13" s="231"/>
      <c r="F13" s="55" t="s">
        <v>14078</v>
      </c>
      <c r="G13" s="235"/>
      <c r="H13" s="235">
        <v>6.4999999999999997E-3</v>
      </c>
      <c r="I13" s="235"/>
    </row>
    <row r="14" spans="1:11" ht="12.75">
      <c r="A14" s="223"/>
      <c r="B14" s="232" t="s">
        <v>14079</v>
      </c>
      <c r="C14" s="233"/>
      <c r="D14" s="234">
        <v>0.03</v>
      </c>
      <c r="E14" s="231"/>
      <c r="F14" s="55" t="s">
        <v>14079</v>
      </c>
      <c r="G14" s="235"/>
      <c r="H14" s="235">
        <v>0.03</v>
      </c>
      <c r="I14" s="235"/>
    </row>
    <row r="15" spans="1:11">
      <c r="A15" s="122"/>
      <c r="B15" s="122"/>
      <c r="C15" s="122"/>
      <c r="D15" s="221"/>
      <c r="E15" s="122"/>
    </row>
    <row r="16" spans="1:11" ht="47.25" customHeight="1">
      <c r="A16" s="122"/>
      <c r="B16" s="460" t="s">
        <v>14087</v>
      </c>
      <c r="C16" s="461"/>
      <c r="D16" s="461"/>
      <c r="E16" s="122"/>
    </row>
    <row r="17" spans="1:5">
      <c r="A17" s="219"/>
      <c r="B17" s="219"/>
      <c r="C17" s="219"/>
      <c r="D17" s="220"/>
      <c r="E17" s="122"/>
    </row>
    <row r="18" spans="1:5">
      <c r="A18" s="122"/>
      <c r="B18" s="122"/>
      <c r="C18" s="122"/>
      <c r="D18" s="221"/>
      <c r="E18" s="122"/>
    </row>
    <row r="19" spans="1:5">
      <c r="A19" s="122"/>
      <c r="B19" s="122"/>
      <c r="C19" s="122"/>
      <c r="D19" s="221"/>
      <c r="E19" s="122"/>
    </row>
    <row r="20" spans="1:5" ht="12.75">
      <c r="A20" s="122"/>
      <c r="B20" s="237" t="s">
        <v>14088</v>
      </c>
      <c r="C20" s="219"/>
      <c r="D20" s="230">
        <f>((1+(D6+D7+D8))*(1+D9)*(1+D10))/(1-D11)-1</f>
        <v>0.22116419666666687</v>
      </c>
      <c r="E20" s="122"/>
    </row>
    <row r="21" spans="1:5" ht="12.75">
      <c r="A21" s="219"/>
      <c r="B21" s="219"/>
      <c r="C21" s="219"/>
      <c r="D21" s="236"/>
      <c r="E21" s="122"/>
    </row>
    <row r="22" spans="1:5">
      <c r="A22" s="122"/>
      <c r="B22" s="122"/>
      <c r="C22" s="122"/>
      <c r="D22" s="221"/>
      <c r="E22" s="122"/>
    </row>
    <row r="23" spans="1:5">
      <c r="A23" s="122"/>
      <c r="B23" s="122"/>
      <c r="C23" s="122"/>
      <c r="D23" s="221"/>
      <c r="E23" s="122"/>
    </row>
    <row r="24" spans="1:5">
      <c r="A24" s="122"/>
      <c r="B24" s="122"/>
      <c r="C24" s="122"/>
      <c r="D24" s="221"/>
      <c r="E24" s="122"/>
    </row>
    <row r="25" spans="1:5">
      <c r="A25" s="122"/>
      <c r="B25" s="222"/>
      <c r="C25" s="122"/>
      <c r="D25" s="221"/>
      <c r="E25" s="122"/>
    </row>
  </sheetData>
  <mergeCells count="2">
    <mergeCell ref="B16:D16"/>
    <mergeCell ref="B3:E3"/>
  </mergeCells>
  <pageMargins left="0.875" right="0.511811024" top="1.378125" bottom="0.78740157499999996" header="0.31496062000000002" footer="0.31496062000000002"/>
  <pageSetup paperSize="9" scale="75" orientation="portrait" horizontalDpi="4294967294" verticalDpi="4294967294" r:id="rId1"/>
  <headerFooter>
    <oddHeader>&amp;C&amp;G</oddHeader>
    <oddFooter>&amp;L&amp;"Verdana,Negrito"&amp;9Coordenadoria Geral de Administração CGA | GTE&amp;"Verdana,Normal"
Av. Dr. Enéas de Carvalho Aguiar, 188 - 3º andar | CEP 05403-000 | São Paulo, SP | Fone: (11) 3066-8000 &amp;R&amp;"Verdana,Normal"&amp;9Página &amp;P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12</vt:i4>
      </vt:variant>
    </vt:vector>
  </HeadingPairs>
  <TitlesOfParts>
    <vt:vector size="23" baseType="lpstr">
      <vt:lpstr>Serviços</vt:lpstr>
      <vt:lpstr>Planilha</vt:lpstr>
      <vt:lpstr>Resumo</vt:lpstr>
      <vt:lpstr>Cronograma</vt:lpstr>
      <vt:lpstr>Comp</vt:lpstr>
      <vt:lpstr>Cot</vt:lpstr>
      <vt:lpstr>Insumos</vt:lpstr>
      <vt:lpstr>ADM Local</vt:lpstr>
      <vt:lpstr>BDI</vt:lpstr>
      <vt:lpstr>LeisSociais</vt:lpstr>
      <vt:lpstr>Base para os equipamentos</vt:lpstr>
      <vt:lpstr>'ADM Local'!Area_de_impressao</vt:lpstr>
      <vt:lpstr>BDI!Area_de_impressao</vt:lpstr>
      <vt:lpstr>Comp!Area_de_impressao</vt:lpstr>
      <vt:lpstr>Cot!Area_de_impressao</vt:lpstr>
      <vt:lpstr>Cronograma!Area_de_impressao</vt:lpstr>
      <vt:lpstr>LeisSociais!Area_de_impressao</vt:lpstr>
      <vt:lpstr>Planilha!Area_de_impressao</vt:lpstr>
      <vt:lpstr>Resumo!Area_de_impressao</vt:lpstr>
      <vt:lpstr>Comp!Titulos_de_impressao</vt:lpstr>
      <vt:lpstr>Cronograma!Titulos_de_impressao</vt:lpstr>
      <vt:lpstr>LeisSociais!Titulos_de_impressao</vt:lpstr>
      <vt:lpstr>Planilha!Titulos_de_impressao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Lima Conserva</cp:lastModifiedBy>
  <cp:lastPrinted>2019-04-10T17:18:40Z</cp:lastPrinted>
  <dcterms:created xsi:type="dcterms:W3CDTF">2017-06-28T14:49:31Z</dcterms:created>
  <dcterms:modified xsi:type="dcterms:W3CDTF">2019-11-07T15:30:22Z</dcterms:modified>
</cp:coreProperties>
</file>