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9440" windowHeight="9210" activeTab="0"/>
  </bookViews>
  <sheets>
    <sheet name="Planilha1" sheetId="1" r:id="rId1"/>
    <sheet name="resumo" sheetId="2" r:id="rId2"/>
    <sheet name="cronograma" sheetId="3" r:id="rId3"/>
  </sheets>
  <definedNames>
    <definedName name="_xlnm.Print_Area" localSheetId="0">'Planilha1'!$A$1:$G$159</definedName>
    <definedName name="_xlnm.Print_Area" localSheetId="1">'resumo'!$A$1:$D$34</definedName>
    <definedName name="_xlnm.Print_Titles" localSheetId="0">'Planilha1'!$1:$11</definedName>
  </definedNames>
  <calcPr fullCalcOnLoad="1"/>
</workbook>
</file>

<file path=xl/sharedStrings.xml><?xml version="1.0" encoding="utf-8"?>
<sst xmlns="http://schemas.openxmlformats.org/spreadsheetml/2006/main" count="539" uniqueCount="392">
  <si>
    <t>un</t>
  </si>
  <si>
    <t>Projeto executivo de instalações hidráulicas em formato A1</t>
  </si>
  <si>
    <t>Projeto executivo de arquitetura em formato A1</t>
  </si>
  <si>
    <t>m²</t>
  </si>
  <si>
    <t>m</t>
  </si>
  <si>
    <t>cj</t>
  </si>
  <si>
    <t>m³</t>
  </si>
  <si>
    <t>unxmês</t>
  </si>
  <si>
    <t>Fechamento provisório de vãos em chapa de madeira compensada</t>
  </si>
  <si>
    <t>Tapume fixo para fechamento de áreas, com portão</t>
  </si>
  <si>
    <t>m²xmês</t>
  </si>
  <si>
    <t>Montagem e desmontagem de andaime torre metálica com altura até 10 m</t>
  </si>
  <si>
    <t>Montagem e desmontagem de andaime tubular fachadeiro com altura até 10 m</t>
  </si>
  <si>
    <t>mxmês</t>
  </si>
  <si>
    <t>Andaime torre metálico (1,5 x 1,5 m) com piso metálico</t>
  </si>
  <si>
    <t>Andaime tubular fachadeiro com piso metálico e sapatas ajustáveis</t>
  </si>
  <si>
    <t>Placa de identificação para obra</t>
  </si>
  <si>
    <t>Demolição de concreto, lastro, mistura e afins</t>
  </si>
  <si>
    <t>Demolição manual de concreto simples</t>
  </si>
  <si>
    <t>Demolição manual de revestimento em massa de parede ou teto</t>
  </si>
  <si>
    <t>Demolição manual de revestimento cerâmico, incluindo a base</t>
  </si>
  <si>
    <t>Demolição manual de camada impermeabilizante</t>
  </si>
  <si>
    <t>Remoção de pintura em superfícies de madeira e/ou metálicas com lixamento</t>
  </si>
  <si>
    <t>Remoção de pintura em massa com lixamento</t>
  </si>
  <si>
    <t>Retirada de peças lineares em madeira com seção até 60 cm²</t>
  </si>
  <si>
    <t>kg</t>
  </si>
  <si>
    <t>Retirada de telhamento perfil e material qualquer, exceto barro</t>
  </si>
  <si>
    <t>Retirada de cumeeira, espigão ou rufo perfil qualquer</t>
  </si>
  <si>
    <t>Retirada de forro qualquer em placas ou tiras apoiadas</t>
  </si>
  <si>
    <t>Remoção de calha ou rufo</t>
  </si>
  <si>
    <t>Remoção de tubulação hidráulica em geral, incluindo conexões, caixas e ralos</t>
  </si>
  <si>
    <t>Transporte manual horizontal e/ou vertical de entulho até o local de despejo - ensacado</t>
  </si>
  <si>
    <t>Escavação manual em solo de 1ª e 2ª categoria em vala ou cava até 1,50 m</t>
  </si>
  <si>
    <t>Reaterro manual apiloado sem controle de compactação</t>
  </si>
  <si>
    <t>Carga e remoção de terra até a distância média de 1,0 km</t>
  </si>
  <si>
    <t>Forma em madeira comum para fundação</t>
  </si>
  <si>
    <t>Forma plana em compensado para estrutura convencional</t>
  </si>
  <si>
    <t>Armadura em tela soldada de aço</t>
  </si>
  <si>
    <t>Concreto preparado no local, fck = 30,0 MPa</t>
  </si>
  <si>
    <t>Lançamento e adensamento de concreto ou massa em fundação</t>
  </si>
  <si>
    <t>Lastro de areia</t>
  </si>
  <si>
    <t>Lastro de pedra britada</t>
  </si>
  <si>
    <t>Lona plástica</t>
  </si>
  <si>
    <t>Broca em concreto armado diâmetro de 20 cm - completa</t>
  </si>
  <si>
    <t>Alvenaria de bloco cerâmico de vedação, uso revestido, de 9 cm</t>
  </si>
  <si>
    <t>Fornecimento e montagem de estrutura em aço ASTM-A36, sem pintura</t>
  </si>
  <si>
    <t>Fornecimento de peças diversas para estrutura em madeira</t>
  </si>
  <si>
    <t>Cumeeira em chapa de aço pré-pintada com epóxi e poliéster, perfil trapezoidal, com espessura de 0,50 mm</t>
  </si>
  <si>
    <t>Calha, rufo, afins em chapa galvanizada nº 24 - corte 0,50 m</t>
  </si>
  <si>
    <t>Argamassa de regularização e/ou proteção</t>
  </si>
  <si>
    <t>Lastro de concreto impermeabilizado</t>
  </si>
  <si>
    <t>Chapisco</t>
  </si>
  <si>
    <t>Emboço desempenado com espuma de poliéster</t>
  </si>
  <si>
    <t>Reboco</t>
  </si>
  <si>
    <t>Placa em fibra de vidro revestida em PVC</t>
  </si>
  <si>
    <t>Portão tubular em tela de aço galvanizado até 2,50 m de altura, completo</t>
  </si>
  <si>
    <t>Escada marinheiro com guarda corpo (degrau em ´T´)</t>
  </si>
  <si>
    <t>Tela de proteção em malha ondulada de 1´, fio 10 (BWG), com requadro</t>
  </si>
  <si>
    <t>Revestimento</t>
  </si>
  <si>
    <t>Impermeabilização em manta asfáltica com armadura, tipo III-B, espessura de 4 mm</t>
  </si>
  <si>
    <t>Impermeabilização em pintura de asfalto oxidado com solventes orgânicos, sobre massa</t>
  </si>
  <si>
    <t>Impermeabilização em pintura de asfalto oxidado com solventes orgânicos, sobre metal</t>
  </si>
  <si>
    <t>Impermeabilização em argamassa impermeável com aditivo hidrófugo</t>
  </si>
  <si>
    <t>Impermeabilização em argamassa polimérica com reforço em tela poliéster para pressão hidrostática positiva</t>
  </si>
  <si>
    <t>Tela galvanizada fio 24 BWG, malha hexagonal de 1/2´, para armadura de argamassa</t>
  </si>
  <si>
    <t>Massa corrida à base de resina acrílica</t>
  </si>
  <si>
    <t>Hidrorrepelente incolor para fachada à base de silano-siloxano oligomérico disperso em água</t>
  </si>
  <si>
    <t>Pintura epóxi bicomponente em estruturas metálicas</t>
  </si>
  <si>
    <t>Tinta acrílica em massa, inclusive preparo</t>
  </si>
  <si>
    <t>Eletroduto de PVC rígido roscável de 3/4´ - com acessórios</t>
  </si>
  <si>
    <t>Eletrocalha lisa galvanizada a fogo, 150 x 50 mm, com acessórios</t>
  </si>
  <si>
    <t>Tampa de encaixe para eletrocalha, galvanizada a fogo, L= 150mm</t>
  </si>
  <si>
    <t>Cabo de cobre nu, têmpera mole, classe 2, de 50 mm²</t>
  </si>
  <si>
    <t>Terminal de pressão/compressão para cabo de 240 mm²</t>
  </si>
  <si>
    <t>Conector cabo/haste de 3/4´</t>
  </si>
  <si>
    <t>Haste de aterramento de 5/8´ x 2,40 m</t>
  </si>
  <si>
    <t>Suporte para fixação de terminal aéreo e/ou de cabo de cobre nu, com base plana</t>
  </si>
  <si>
    <t>Tampa para caixa de inspeção cilíndrica, aço galvanizado</t>
  </si>
  <si>
    <t>Caixa de inspeção do terra cilíndrica em PVC rígido, diâmetro de 300 mm - h= 250 mm</t>
  </si>
  <si>
    <t>Solda exotérmica conexão cabo-cabo horizontal em X, bitola do cabo de 16-16mm² a 35-35mm²</t>
  </si>
  <si>
    <t>Tubo de PVC rígido soldável marrom, DN= 25 mm, (3/4´), inclusive conexões</t>
  </si>
  <si>
    <t>Tubo de PVC rígido soldável marrom, DN= 32 mm, (1´), inclusive conexões</t>
  </si>
  <si>
    <t>Tubo de PVC rígido soldável marrom, DN= 50 mm, (1 1/2´), inclusive conexões</t>
  </si>
  <si>
    <t>Tubo de PVC rígido PxB com virola e anel de borracha, linha esgoto série reforçada ´R´, DN= 100 mm, inclusive conexões</t>
  </si>
  <si>
    <t>Registro de gaveta em latão fundido sem acabamento, DN= 3/4´</t>
  </si>
  <si>
    <t>Registro de gaveta em latão fundido sem acabamento, DN= 1´</t>
  </si>
  <si>
    <t>Registro de gaveta em latão fundido sem acabamento, DN= 1 1/2´</t>
  </si>
  <si>
    <t>Reservatório de fibra de vidro - capacidade de 2.000 litros</t>
  </si>
  <si>
    <t>Limpeza final da obra</t>
  </si>
  <si>
    <t>OBRA:</t>
  </si>
  <si>
    <t xml:space="preserve">LOCAL:                    </t>
  </si>
  <si>
    <t>ITEM</t>
  </si>
  <si>
    <t>CPOS</t>
  </si>
  <si>
    <t>DESCRIÇÃO DOS SERVIÇOS</t>
  </si>
  <si>
    <t>UNID</t>
  </si>
  <si>
    <t>QTDE</t>
  </si>
  <si>
    <t xml:space="preserve"> Vlr. Unit. </t>
  </si>
  <si>
    <t xml:space="preserve"> Vlr. Total </t>
  </si>
  <si>
    <t>TOTAL</t>
  </si>
  <si>
    <t>TOTAL GERAL</t>
  </si>
  <si>
    <t>LOCAL:</t>
  </si>
  <si>
    <t>RESUMO DA PLANILHA</t>
  </si>
  <si>
    <t xml:space="preserve">Item </t>
  </si>
  <si>
    <t>Descrição dos Serviços</t>
  </si>
  <si>
    <t>Valor Total</t>
  </si>
  <si>
    <t>Mês 1</t>
  </si>
  <si>
    <t>Mês 2</t>
  </si>
  <si>
    <t>Projeto executivo de instalações elétricas em formato A1</t>
  </si>
  <si>
    <t>02.02.130</t>
  </si>
  <si>
    <t>Locação de container tipo escritório com 1 vaso sanitário, 1 lavatório e 1 ponto para chuveiro - área mínima de 13,80 m²</t>
  </si>
  <si>
    <t>02.02.150</t>
  </si>
  <si>
    <t>02.03.080</t>
  </si>
  <si>
    <t>02.03.120</t>
  </si>
  <si>
    <t>02.05.060</t>
  </si>
  <si>
    <t>02.05.090</t>
  </si>
  <si>
    <t>02.08.020</t>
  </si>
  <si>
    <t>03.01.020</t>
  </si>
  <si>
    <t>03.03.040</t>
  </si>
  <si>
    <t>03.04.020</t>
  </si>
  <si>
    <t>03.04.040</t>
  </si>
  <si>
    <t>03.09.020</t>
  </si>
  <si>
    <t>03.10.100</t>
  </si>
  <si>
    <t>03.10.140</t>
  </si>
  <si>
    <t>04.02.020</t>
  </si>
  <si>
    <t>04.03.040</t>
  </si>
  <si>
    <t>04.03.080</t>
  </si>
  <si>
    <t>04.07.040</t>
  </si>
  <si>
    <t>04.30.020</t>
  </si>
  <si>
    <t>04.30.060</t>
  </si>
  <si>
    <t>04.30.100</t>
  </si>
  <si>
    <t>05.04.060</t>
  </si>
  <si>
    <t>05.07.050</t>
  </si>
  <si>
    <t>06.02.020</t>
  </si>
  <si>
    <t>06.11.040</t>
  </si>
  <si>
    <t>07.01.120</t>
  </si>
  <si>
    <t>09.01.020</t>
  </si>
  <si>
    <t>09.02.020</t>
  </si>
  <si>
    <t>10.01.040</t>
  </si>
  <si>
    <t>10.01.060</t>
  </si>
  <si>
    <t>10.02.020</t>
  </si>
  <si>
    <t>11.03.140</t>
  </si>
  <si>
    <t>11.16.040</t>
  </si>
  <si>
    <t>11.18.020</t>
  </si>
  <si>
    <t>11.18.040</t>
  </si>
  <si>
    <t>11.18.060</t>
  </si>
  <si>
    <t>12.01.020</t>
  </si>
  <si>
    <t>14.04.200</t>
  </si>
  <si>
    <t>15.03.030</t>
  </si>
  <si>
    <t>15.20.020</t>
  </si>
  <si>
    <t>16.12.200</t>
  </si>
  <si>
    <t>16.13.060</t>
  </si>
  <si>
    <t>17.01.020</t>
  </si>
  <si>
    <t>17.01.040</t>
  </si>
  <si>
    <t>17.02.020</t>
  </si>
  <si>
    <t>17.02.140</t>
  </si>
  <si>
    <t>17.02.220</t>
  </si>
  <si>
    <t>17.10</t>
  </si>
  <si>
    <t>17.12</t>
  </si>
  <si>
    <t>17.20</t>
  </si>
  <si>
    <t>22.20.010</t>
  </si>
  <si>
    <t>24.02.100</t>
  </si>
  <si>
    <t>24.03.080</t>
  </si>
  <si>
    <t>24.03.210</t>
  </si>
  <si>
    <t>32.15.040</t>
  </si>
  <si>
    <t>32.16.010</t>
  </si>
  <si>
    <t>32.16.020</t>
  </si>
  <si>
    <t>32.17.010</t>
  </si>
  <si>
    <t>32.17.040</t>
  </si>
  <si>
    <t>32.20.020</t>
  </si>
  <si>
    <t>32.20.060</t>
  </si>
  <si>
    <t>33.02.080</t>
  </si>
  <si>
    <t>33.03.760</t>
  </si>
  <si>
    <t>33.07.130</t>
  </si>
  <si>
    <t>33.10.050</t>
  </si>
  <si>
    <t>36.08.350</t>
  </si>
  <si>
    <t>38.01.040</t>
  </si>
  <si>
    <t>38.04.040</t>
  </si>
  <si>
    <t>38.04.180</t>
  </si>
  <si>
    <t>38.21.130</t>
  </si>
  <si>
    <t>38.22.630</t>
  </si>
  <si>
    <t>39.04.080</t>
  </si>
  <si>
    <t>39.10.300</t>
  </si>
  <si>
    <t>42.05.110</t>
  </si>
  <si>
    <t>42.05.200</t>
  </si>
  <si>
    <t>42.05.290</t>
  </si>
  <si>
    <t>42.05.300</t>
  </si>
  <si>
    <t>42.05.310</t>
  </si>
  <si>
    <t>42.05.370</t>
  </si>
  <si>
    <t>42.05.440</t>
  </si>
  <si>
    <t>42.20.080</t>
  </si>
  <si>
    <t>42.20.240</t>
  </si>
  <si>
    <t>46.01.020</t>
  </si>
  <si>
    <t>46.01.030</t>
  </si>
  <si>
    <t>46.01.050</t>
  </si>
  <si>
    <t>46.03.050</t>
  </si>
  <si>
    <t>47.01.020</t>
  </si>
  <si>
    <t>47.01.030</t>
  </si>
  <si>
    <t>47.01.050</t>
  </si>
  <si>
    <t>48.05.020</t>
  </si>
  <si>
    <t>55.01.020</t>
  </si>
  <si>
    <t>Demolição manual de rodapé, soleira ou peitoril, em material cerâmico e/ou ladrilho hidráulico, incluindo a base</t>
  </si>
  <si>
    <t>Aplicação de papel Kraft</t>
  </si>
  <si>
    <t>Grupo gerador carenado com potência de 150/136 kVA, variação de + ou - 5% - completo</t>
  </si>
  <si>
    <t>42.01.086</t>
  </si>
  <si>
    <t>Captor tipo terminal aéreo, h= 300 mm em alumínio</t>
  </si>
  <si>
    <t>48.02.004</t>
  </si>
  <si>
    <t>Torneira de boia, DN= 1´</t>
  </si>
  <si>
    <t xml:space="preserve">BDI </t>
  </si>
  <si>
    <t>1.1</t>
  </si>
  <si>
    <t>1.2</t>
  </si>
  <si>
    <t>1.3</t>
  </si>
  <si>
    <t>1.4</t>
  </si>
  <si>
    <t>2.1</t>
  </si>
  <si>
    <t>01.17.031</t>
  </si>
  <si>
    <t>01.17.071</t>
  </si>
  <si>
    <t>01.17.111</t>
  </si>
  <si>
    <t>14.11.271</t>
  </si>
  <si>
    <t>Alvenaria de bloco de concreto estrutural 19 x 19 x 39 cm - classe A</t>
  </si>
  <si>
    <t>18.06.062</t>
  </si>
  <si>
    <t>18.06.063</t>
  </si>
  <si>
    <t>Eletroduto galvanizado, médio de 3/4´ - com acessórios</t>
  </si>
  <si>
    <t>Eletroduto galvanizado, médio de 4´ - com acessórios</t>
  </si>
  <si>
    <t>39.02.016</t>
  </si>
  <si>
    <t>Cabo de cobre de 2,5 mm², isolamento 750 V - isolação em PVC 70°C</t>
  </si>
  <si>
    <t>39.21.140</t>
  </si>
  <si>
    <t>Cabo de cobre flexível de 240 mm², isolamento 0,6/1kV - isolação HEPR 90°C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</si>
  <si>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</si>
  <si>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</si>
  <si>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</si>
  <si>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</si>
  <si>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</si>
  <si>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</si>
  <si>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</si>
  <si>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</si>
  <si>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</si>
  <si>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 xml:space="preserve">Serviço técnico especializado </t>
  </si>
  <si>
    <t>Início, apoio e administração da obra</t>
  </si>
  <si>
    <t>Telhamento e Estruturas</t>
  </si>
  <si>
    <t>Forro</t>
  </si>
  <si>
    <t>Pintura</t>
  </si>
  <si>
    <t>Limpeza e arremate</t>
  </si>
  <si>
    <t>2.2</t>
  </si>
  <si>
    <t>2.3</t>
  </si>
  <si>
    <t>3.1</t>
  </si>
  <si>
    <t>3.2</t>
  </si>
  <si>
    <t>6.1</t>
  </si>
  <si>
    <t>7.1</t>
  </si>
  <si>
    <t>8.1</t>
  </si>
  <si>
    <t xml:space="preserve">Instalações hidráulicas </t>
  </si>
  <si>
    <t>2.4</t>
  </si>
  <si>
    <t>2.5</t>
  </si>
  <si>
    <t>2.6</t>
  </si>
  <si>
    <t>3.3</t>
  </si>
  <si>
    <t>Comp01</t>
  </si>
  <si>
    <t>Locação de container tipo depósito - área mínima de 13,80 m²</t>
  </si>
  <si>
    <t>Remoção de entulho de obra com caçamba metálica - material volumoso e misturado por alvenaria, terra, madeira, papel, plástico e metal</t>
  </si>
  <si>
    <t>Armadura em barra de aço CA-50 (A ou B) fyk = 500 MPa</t>
  </si>
  <si>
    <t>Armadura em barra de aço CA-60 (A ou B) fyk = 600 MPa</t>
  </si>
  <si>
    <t>Telhamento em chapa de aço pré-pintada com epóxi e poliéster, tipo sanduíche, espessura de 0,50 mm, com lã de rocha</t>
  </si>
  <si>
    <t>Placa cerâmica esmaltada PEI-5 para área interna, com textura semirrugosa, grupo de absorção BIb, resistência química A, assentado com argamassa colante industrializada</t>
  </si>
  <si>
    <t>Rodapé em placa cerâmica esmaltada PEI-5 para área interna, com textura semirrugosa, grupo de absorção BIb, resistência química A, assentado com argamassa colante industrializada</t>
  </si>
  <si>
    <t>33.12.011</t>
  </si>
  <si>
    <t>Esmalte à base de água em madeira, inclusive preparo</t>
  </si>
  <si>
    <t>Caixa de equalização, de embutir, em aço com barramento, de 400 x 400 mm e tampa</t>
  </si>
  <si>
    <t>Solda exotérmica conexão cabo-haste no topo, bitola do cabo de 25mm² a 35mm² para haste de 5/8"</t>
  </si>
  <si>
    <t>3.4</t>
  </si>
  <si>
    <t>3.5</t>
  </si>
  <si>
    <t>3.6</t>
  </si>
  <si>
    <t>3.7</t>
  </si>
  <si>
    <t>3.8</t>
  </si>
  <si>
    <t>5.2</t>
  </si>
  <si>
    <t>02.05.202</t>
  </si>
  <si>
    <t>02.05.212</t>
  </si>
  <si>
    <t>16.33.052</t>
  </si>
  <si>
    <t>6.2</t>
  </si>
  <si>
    <t>4.1</t>
  </si>
  <si>
    <t>4.2</t>
  </si>
  <si>
    <t>4.3</t>
  </si>
  <si>
    <t>9.2</t>
  </si>
  <si>
    <t>3.9</t>
  </si>
  <si>
    <t>2.7</t>
  </si>
  <si>
    <t>Administração local, mobilização e desmobilização</t>
  </si>
  <si>
    <t>3.10</t>
  </si>
  <si>
    <t>3.11</t>
  </si>
  <si>
    <t>3.12</t>
  </si>
  <si>
    <t>3.13</t>
  </si>
  <si>
    <t>7.2</t>
  </si>
  <si>
    <t>10.0</t>
  </si>
  <si>
    <t>10.1</t>
  </si>
  <si>
    <t>11.0</t>
  </si>
  <si>
    <t>Instalações elétricas</t>
  </si>
  <si>
    <t>10.2</t>
  </si>
  <si>
    <t>10.3</t>
  </si>
  <si>
    <t>12.0</t>
  </si>
  <si>
    <t>3.14</t>
  </si>
  <si>
    <t>3.15</t>
  </si>
  <si>
    <t>6.3</t>
  </si>
  <si>
    <t>7.3</t>
  </si>
  <si>
    <t>7.4</t>
  </si>
  <si>
    <t>Remoção de reservatório em fibra até 2000 litros</t>
  </si>
  <si>
    <t>Remoção de exaustor eólico</t>
  </si>
  <si>
    <t>Escavação manual de solo</t>
  </si>
  <si>
    <t>Forma</t>
  </si>
  <si>
    <t>Armadura</t>
  </si>
  <si>
    <t>Concreto executado no local</t>
  </si>
  <si>
    <t>Fundação</t>
  </si>
  <si>
    <t>Recolocação de exaustor tipo eólico, incl. Acabamentos</t>
  </si>
  <si>
    <t>Impermeabilização</t>
  </si>
  <si>
    <t>10.4</t>
  </si>
  <si>
    <t>10.5</t>
  </si>
  <si>
    <t>10.6</t>
  </si>
  <si>
    <t>5.1</t>
  </si>
  <si>
    <t>9.1</t>
  </si>
  <si>
    <t>Alvenaria e Divisórias</t>
  </si>
  <si>
    <t>11.1</t>
  </si>
  <si>
    <t>12.1</t>
  </si>
  <si>
    <t>13.0</t>
  </si>
  <si>
    <t>13.1</t>
  </si>
  <si>
    <t>13.2</t>
  </si>
  <si>
    <t>Esquadrias de Ferro - Cubículo do GMG</t>
  </si>
  <si>
    <t>14.0</t>
  </si>
  <si>
    <t>14.1</t>
  </si>
  <si>
    <t>14.2</t>
  </si>
  <si>
    <t>14.3</t>
  </si>
  <si>
    <t>14.4</t>
  </si>
  <si>
    <t>14.5</t>
  </si>
  <si>
    <t>14.6</t>
  </si>
  <si>
    <t>15.0</t>
  </si>
  <si>
    <t>15.1</t>
  </si>
  <si>
    <t>15.2</t>
  </si>
  <si>
    <t>15.3</t>
  </si>
  <si>
    <t>15.4</t>
  </si>
  <si>
    <t>15.5</t>
  </si>
  <si>
    <t>16.0</t>
  </si>
  <si>
    <t>17.0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</si>
  <si>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</si>
  <si>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</si>
  <si>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</si>
  <si>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</si>
  <si>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</si>
  <si>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</si>
  <si>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</si>
  <si>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</si>
  <si>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</si>
  <si>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2.8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</si>
  <si>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</si>
  <si>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</si>
  <si>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</si>
  <si>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</si>
  <si>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</si>
  <si>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</si>
  <si>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</si>
  <si>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</si>
  <si>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</si>
  <si>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17.11</t>
  </si>
  <si>
    <t>17.13</t>
  </si>
  <si>
    <t>17.14</t>
  </si>
  <si>
    <t>17.15</t>
  </si>
  <si>
    <t>17.16</t>
  </si>
  <si>
    <t>17.17</t>
  </si>
  <si>
    <t>17.18</t>
  </si>
  <si>
    <t>17.19</t>
  </si>
  <si>
    <t>11.2</t>
  </si>
  <si>
    <t>11.3</t>
  </si>
  <si>
    <t>11.4</t>
  </si>
  <si>
    <t>11.5</t>
  </si>
  <si>
    <t>11.6</t>
  </si>
  <si>
    <t>11.7</t>
  </si>
  <si>
    <t>18.0</t>
  </si>
  <si>
    <t>18.1</t>
  </si>
  <si>
    <t>33.11.050</t>
  </si>
  <si>
    <t>Esmalte à base água em superfície metálica, inclusive preparo</t>
  </si>
  <si>
    <t>Barra condutora chata em alumínio de 7/8´ x 1/8´, inclusive acessórios de fixação</t>
  </si>
  <si>
    <t>Mês 3</t>
  </si>
  <si>
    <t>Mês 4</t>
  </si>
  <si>
    <t>Mês 5</t>
  </si>
  <si>
    <t>Farmácia de Medicamentos Excepcionais - Guarulhos</t>
  </si>
  <si>
    <t>Av. Emilio Ribas nº 1126 - Guarulhos - SP</t>
  </si>
  <si>
    <t>2.9</t>
  </si>
  <si>
    <t>2.10</t>
  </si>
  <si>
    <t>comp.</t>
  </si>
  <si>
    <t>14.7</t>
  </si>
  <si>
    <t>Massa corrida à base de óleo para madeira</t>
  </si>
  <si>
    <t>"AS BUILT" e Databook(Medição Ôhmica, Laudo SPDA, Start up GMG)</t>
  </si>
  <si>
    <t>7.5</t>
  </si>
  <si>
    <t>10.7</t>
  </si>
  <si>
    <t>15.6</t>
  </si>
  <si>
    <t>15.7</t>
  </si>
  <si>
    <t>3.16</t>
  </si>
  <si>
    <t>3.17</t>
  </si>
  <si>
    <t>BDI %</t>
  </si>
  <si>
    <t>BDI  %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</si>
</sst>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(* #,##0.00_);_(* \(#,##0.00\);_(* &quot;-&quot;??_);_(@_)"/>
    <numFmt numFmtId="169" formatCode="00\ 00\ 00"/>
    <numFmt numFmtId="170" formatCode="#,##0_ ;\-#,##0\ "/>
    <numFmt numFmtId="171" formatCode="[$-416]dddd\,\ d&quot; de &quot;mmmm&quot; de &quot;yyyy"/>
    <numFmt numFmtId="172" formatCode="_(&quot;R$&quot;* #,##0.00_);_(&quot;R$&quot;* \(#,##0.00\);_(&quot;R$&quot;* &quot;-&quot;??_);_(@_)"/>
    <numFmt numFmtId="173" formatCode="0.000000"/>
    <numFmt numFmtId="174" formatCode="#,##0.00_ ;\-#,##0.00\ "/>
    <numFmt numFmtId="17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7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 applyProtection="1">
      <alignment horizontal="center" vertical="center"/>
      <protection hidden="1"/>
    </xf>
    <xf numFmtId="16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168" fontId="0" fillId="0" borderId="0" xfId="0" applyNumberFormat="1" applyAlignment="1" applyProtection="1">
      <alignment horizontal="center" vertical="center"/>
      <protection hidden="1"/>
    </xf>
    <xf numFmtId="168" fontId="1" fillId="0" borderId="0" xfId="45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8" fontId="3" fillId="0" borderId="0" xfId="0" applyNumberFormat="1" applyFont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8" fontId="3" fillId="0" borderId="0" xfId="0" applyNumberFormat="1" applyFont="1" applyAlignment="1" applyProtection="1">
      <alignment vertical="center"/>
      <protection hidden="1"/>
    </xf>
    <xf numFmtId="0" fontId="4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right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44" fontId="8" fillId="0" borderId="17" xfId="45" applyFont="1" applyBorder="1" applyAlignment="1" applyProtection="1">
      <alignment horizontal="right" vertical="center"/>
      <protection hidden="1"/>
    </xf>
    <xf numFmtId="44" fontId="6" fillId="33" borderId="17" xfId="45" applyFont="1" applyFill="1" applyBorder="1" applyAlignment="1" applyProtection="1">
      <alignment horizontal="right"/>
      <protection hidden="1"/>
    </xf>
    <xf numFmtId="44" fontId="6" fillId="33" borderId="18" xfId="45" applyFont="1" applyFill="1" applyBorder="1" applyAlignment="1" applyProtection="1">
      <alignment horizontal="right"/>
      <protection hidden="1"/>
    </xf>
    <xf numFmtId="9" fontId="0" fillId="12" borderId="14" xfId="0" applyNumberFormat="1" applyFill="1" applyBorder="1" applyAlignment="1" applyProtection="1">
      <alignment horizontal="center" wrapText="1"/>
      <protection hidden="1"/>
    </xf>
    <xf numFmtId="168" fontId="0" fillId="0" borderId="14" xfId="0" applyNumberFormat="1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/>
      <protection hidden="1"/>
    </xf>
    <xf numFmtId="9" fontId="0" fillId="34" borderId="20" xfId="0" applyNumberFormat="1" applyFill="1" applyBorder="1" applyAlignment="1" applyProtection="1">
      <alignment horizontal="center" wrapText="1"/>
      <protection hidden="1"/>
    </xf>
    <xf numFmtId="168" fontId="5" fillId="33" borderId="21" xfId="0" applyNumberFormat="1" applyFont="1" applyFill="1" applyBorder="1" applyAlignment="1" applyProtection="1">
      <alignment/>
      <protection hidden="1"/>
    </xf>
    <xf numFmtId="168" fontId="5" fillId="33" borderId="20" xfId="0" applyNumberFormat="1" applyFont="1" applyFill="1" applyBorder="1" applyAlignment="1" applyProtection="1">
      <alignment/>
      <protection hidden="1"/>
    </xf>
    <xf numFmtId="168" fontId="48" fillId="33" borderId="19" xfId="0" applyNumberFormat="1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9" fontId="0" fillId="12" borderId="23" xfId="0" applyNumberFormat="1" applyFill="1" applyBorder="1" applyAlignment="1" applyProtection="1">
      <alignment horizontal="center" wrapText="1"/>
      <protection hidden="1"/>
    </xf>
    <xf numFmtId="168" fontId="0" fillId="0" borderId="23" xfId="0" applyNumberFormat="1" applyBorder="1" applyAlignment="1" applyProtection="1">
      <alignment horizontal="center" wrapText="1"/>
      <protection hidden="1"/>
    </xf>
    <xf numFmtId="0" fontId="0" fillId="34" borderId="23" xfId="0" applyFill="1" applyBorder="1" applyAlignment="1" applyProtection="1">
      <alignment horizontal="center"/>
      <protection hidden="1"/>
    </xf>
    <xf numFmtId="168" fontId="0" fillId="33" borderId="22" xfId="0" applyNumberFormat="1" applyFill="1" applyBorder="1" applyAlignment="1" applyProtection="1">
      <alignment horizontal="center"/>
      <protection hidden="1"/>
    </xf>
    <xf numFmtId="168" fontId="3" fillId="33" borderId="23" xfId="0" applyNumberFormat="1" applyFont="1" applyFill="1" applyBorder="1" applyAlignment="1" applyProtection="1">
      <alignment/>
      <protection hidden="1"/>
    </xf>
    <xf numFmtId="168" fontId="5" fillId="33" borderId="24" xfId="0" applyNumberFormat="1" applyFont="1" applyFill="1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/>
      <protection hidden="1"/>
    </xf>
    <xf numFmtId="168" fontId="5" fillId="33" borderId="15" xfId="0" applyNumberFormat="1" applyFont="1" applyFill="1" applyBorder="1" applyAlignment="1" applyProtection="1">
      <alignment/>
      <protection hidden="1"/>
    </xf>
    <xf numFmtId="168" fontId="5" fillId="33" borderId="17" xfId="0" applyNumberFormat="1" applyFont="1" applyFill="1" applyBorder="1" applyAlignment="1" applyProtection="1">
      <alignment/>
      <protection hidden="1"/>
    </xf>
    <xf numFmtId="168" fontId="5" fillId="33" borderId="18" xfId="0" applyNumberFormat="1" applyFont="1" applyFill="1" applyBorder="1" applyAlignment="1" applyProtection="1">
      <alignment/>
      <protection hidden="1"/>
    </xf>
    <xf numFmtId="9" fontId="0" fillId="19" borderId="23" xfId="0" applyNumberFormat="1" applyFill="1" applyBorder="1" applyAlignment="1" applyProtection="1">
      <alignment horizontal="center" wrapText="1"/>
      <protection hidden="1"/>
    </xf>
    <xf numFmtId="9" fontId="0" fillId="19" borderId="14" xfId="0" applyNumberFormat="1" applyFill="1" applyBorder="1" applyAlignment="1" applyProtection="1">
      <alignment horizontal="center" wrapText="1"/>
      <protection hidden="1"/>
    </xf>
    <xf numFmtId="43" fontId="2" fillId="35" borderId="14" xfId="64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" xfId="45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49" fillId="34" borderId="14" xfId="64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25" xfId="45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45" applyNumberFormat="1" applyFont="1" applyAlignment="1">
      <alignment vertical="center" wrapText="1"/>
    </xf>
    <xf numFmtId="4" fontId="3" fillId="0" borderId="0" xfId="45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45" applyNumberFormat="1" applyFont="1" applyAlignment="1">
      <alignment vertical="center" wrapText="1"/>
    </xf>
    <xf numFmtId="4" fontId="2" fillId="0" borderId="0" xfId="45" applyNumberFormat="1" applyFont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3" xfId="45" applyNumberFormat="1" applyFont="1" applyBorder="1" applyAlignment="1">
      <alignment horizontal="center" vertical="center" wrapText="1"/>
    </xf>
    <xf numFmtId="4" fontId="2" fillId="0" borderId="27" xfId="45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45" applyNumberFormat="1" applyFont="1" applyBorder="1" applyAlignment="1">
      <alignment vertical="center" wrapText="1"/>
    </xf>
    <xf numFmtId="4" fontId="3" fillId="0" borderId="29" xfId="45" applyNumberFormat="1" applyFont="1" applyBorder="1" applyAlignment="1">
      <alignment horizontal="right" vertical="center" wrapText="1"/>
    </xf>
    <xf numFmtId="0" fontId="25" fillId="36" borderId="16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4" fontId="25" fillId="36" borderId="14" xfId="0" applyNumberFormat="1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vertical="center" wrapText="1"/>
    </xf>
    <xf numFmtId="4" fontId="25" fillId="36" borderId="17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7" fillId="0" borderId="14" xfId="48" applyFont="1" applyBorder="1" applyAlignment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6" xfId="64" applyNumberFormat="1" applyFont="1" applyFill="1" applyBorder="1" applyAlignment="1">
      <alignment horizontal="center" vertical="center" wrapText="1"/>
    </xf>
    <xf numFmtId="0" fontId="49" fillId="0" borderId="14" xfId="64" applyNumberFormat="1" applyFont="1" applyFill="1" applyBorder="1" applyAlignment="1">
      <alignment horizontal="center" vertical="center" wrapText="1"/>
    </xf>
    <xf numFmtId="4" fontId="25" fillId="36" borderId="25" xfId="0" applyNumberFormat="1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4" fontId="2" fillId="0" borderId="31" xfId="45" applyNumberFormat="1" applyFont="1" applyBorder="1" applyAlignment="1">
      <alignment horizontal="right" vertical="center" wrapText="1"/>
    </xf>
    <xf numFmtId="4" fontId="2" fillId="37" borderId="31" xfId="45" applyNumberFormat="1" applyFont="1" applyFill="1" applyBorder="1" applyAlignment="1">
      <alignment horizontal="right" vertical="center" wrapText="1"/>
    </xf>
    <xf numFmtId="0" fontId="25" fillId="36" borderId="14" xfId="0" applyFont="1" applyFill="1" applyBorder="1" applyAlignment="1" quotePrefix="1">
      <alignment horizontal="center" vertical="center" wrapText="1"/>
    </xf>
    <xf numFmtId="0" fontId="7" fillId="0" borderId="14" xfId="48" applyFont="1" applyBorder="1" applyAlignment="1">
      <alignment vertical="center" wrapText="1"/>
      <protection/>
    </xf>
    <xf numFmtId="0" fontId="7" fillId="0" borderId="14" xfId="48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8" fillId="0" borderId="0" xfId="0" applyFont="1" applyAlignment="1" applyProtection="1">
      <alignment/>
      <protection hidden="1"/>
    </xf>
    <xf numFmtId="10" fontId="29" fillId="0" borderId="0" xfId="0" applyNumberFormat="1" applyFont="1" applyAlignment="1" applyProtection="1">
      <alignment/>
      <protection hidden="1"/>
    </xf>
    <xf numFmtId="168" fontId="0" fillId="34" borderId="14" xfId="0" applyNumberFormat="1" applyFill="1" applyBorder="1" applyAlignment="1" applyProtection="1">
      <alignment horizontal="center" wrapText="1"/>
      <protection hidden="1"/>
    </xf>
    <xf numFmtId="168" fontId="0" fillId="0" borderId="0" xfId="0" applyNumberFormat="1" applyAlignment="1" applyProtection="1">
      <alignment/>
      <protection hidden="1"/>
    </xf>
    <xf numFmtId="4" fontId="3" fillId="0" borderId="32" xfId="0" applyNumberFormat="1" applyFont="1" applyFill="1" applyBorder="1" applyAlignment="1">
      <alignment horizontal="center" vertical="center" wrapText="1"/>
    </xf>
    <xf numFmtId="10" fontId="2" fillId="0" borderId="33" xfId="0" applyNumberFormat="1" applyFont="1" applyBorder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7" fillId="34" borderId="14" xfId="48" applyFont="1" applyFill="1" applyBorder="1" applyAlignment="1">
      <alignment horizontal="center" vertical="center" wrapText="1"/>
      <protection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vertical="center" wrapText="1"/>
    </xf>
    <xf numFmtId="4" fontId="3" fillId="34" borderId="17" xfId="45" applyNumberFormat="1" applyFont="1" applyFill="1" applyBorder="1" applyAlignment="1">
      <alignment horizontal="right" vertical="center" wrapText="1"/>
    </xf>
    <xf numFmtId="43" fontId="2" fillId="36" borderId="14" xfId="64" applyFont="1" applyFill="1" applyBorder="1" applyAlignment="1">
      <alignment horizontal="left" vertical="center" wrapText="1"/>
    </xf>
    <xf numFmtId="0" fontId="25" fillId="36" borderId="14" xfId="48" applyFont="1" applyFill="1" applyBorder="1" applyAlignment="1">
      <alignment wrapText="1"/>
      <protection/>
    </xf>
    <xf numFmtId="10" fontId="50" fillId="0" borderId="0" xfId="0" applyNumberFormat="1" applyFont="1" applyAlignment="1" applyProtection="1">
      <alignment/>
      <protection hidden="1"/>
    </xf>
    <xf numFmtId="9" fontId="0" fillId="12" borderId="34" xfId="0" applyNumberFormat="1" applyFill="1" applyBorder="1" applyAlignment="1" applyProtection="1">
      <alignment horizontal="center" wrapText="1"/>
      <protection hidden="1"/>
    </xf>
    <xf numFmtId="168" fontId="0" fillId="0" borderId="34" xfId="0" applyNumberFormat="1" applyBorder="1" applyAlignment="1" applyProtection="1">
      <alignment horizontal="center" wrapText="1"/>
      <protection hidden="1"/>
    </xf>
    <xf numFmtId="9" fontId="0" fillId="19" borderId="34" xfId="0" applyNumberFormat="1" applyFill="1" applyBorder="1" applyAlignment="1" applyProtection="1">
      <alignment horizontal="center" wrapText="1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168" fontId="0" fillId="0" borderId="32" xfId="0" applyNumberFormat="1" applyBorder="1" applyAlignment="1" applyProtection="1">
      <alignment horizontal="center" wrapText="1"/>
      <protection hidden="1"/>
    </xf>
    <xf numFmtId="168" fontId="0" fillId="0" borderId="38" xfId="0" applyNumberFormat="1" applyBorder="1" applyAlignment="1" applyProtection="1">
      <alignment horizontal="center" wrapText="1"/>
      <protection hidden="1"/>
    </xf>
    <xf numFmtId="168" fontId="0" fillId="0" borderId="10" xfId="0" applyNumberFormat="1" applyBorder="1" applyAlignment="1" applyProtection="1">
      <alignment horizontal="center" wrapText="1"/>
      <protection hidden="1"/>
    </xf>
    <xf numFmtId="168" fontId="0" fillId="0" borderId="36" xfId="0" applyNumberFormat="1" applyBorder="1" applyAlignment="1" applyProtection="1">
      <alignment horizontal="center" wrapText="1"/>
      <protection hidden="1"/>
    </xf>
    <xf numFmtId="168" fontId="0" fillId="0" borderId="39" xfId="0" applyNumberFormat="1" applyBorder="1" applyAlignment="1" applyProtection="1">
      <alignment horizontal="center" wrapText="1"/>
      <protection hidden="1"/>
    </xf>
    <xf numFmtId="168" fontId="0" fillId="0" borderId="40" xfId="0" applyNumberFormat="1" applyBorder="1" applyAlignment="1" applyProtection="1">
      <alignment horizontal="center" wrapText="1"/>
      <protection hidden="1"/>
    </xf>
    <xf numFmtId="168" fontId="0" fillId="0" borderId="17" xfId="0" applyNumberFormat="1" applyBorder="1" applyAlignment="1" applyProtection="1">
      <alignment horizontal="center" wrapText="1"/>
      <protection hidden="1"/>
    </xf>
    <xf numFmtId="4" fontId="2" fillId="0" borderId="0" xfId="45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9" fontId="0" fillId="34" borderId="29" xfId="45" applyNumberFormat="1" applyFont="1" applyFill="1" applyBorder="1" applyAlignment="1" applyProtection="1">
      <alignment horizontal="center" wrapText="1"/>
      <protection hidden="1"/>
    </xf>
    <xf numFmtId="9" fontId="0" fillId="34" borderId="41" xfId="45" applyNumberFormat="1" applyFont="1" applyFill="1" applyBorder="1" applyAlignment="1" applyProtection="1">
      <alignment horizontal="center" wrapText="1"/>
      <protection hidden="1"/>
    </xf>
    <xf numFmtId="9" fontId="0" fillId="19" borderId="36" xfId="0" applyNumberFormat="1" applyFill="1" applyBorder="1" applyAlignment="1" applyProtection="1">
      <alignment horizontal="center" wrapText="1"/>
      <protection hidden="1"/>
    </xf>
    <xf numFmtId="9" fontId="0" fillId="19" borderId="10" xfId="0" applyNumberFormat="1" applyFill="1" applyBorder="1" applyAlignment="1" applyProtection="1">
      <alignment horizontal="center" wrapText="1"/>
      <protection hidden="1"/>
    </xf>
    <xf numFmtId="9" fontId="0" fillId="19" borderId="42" xfId="0" applyNumberFormat="1" applyFill="1" applyBorder="1" applyAlignment="1" applyProtection="1">
      <alignment horizontal="center" wrapText="1"/>
      <protection hidden="1"/>
    </xf>
    <xf numFmtId="9" fontId="0" fillId="19" borderId="17" xfId="0" applyNumberFormat="1" applyFill="1" applyBorder="1" applyAlignment="1" applyProtection="1">
      <alignment horizontal="center" wrapText="1"/>
      <protection hidden="1"/>
    </xf>
    <xf numFmtId="9" fontId="0" fillId="12" borderId="43" xfId="0" applyNumberFormat="1" applyFill="1" applyBorder="1" applyAlignment="1" applyProtection="1">
      <alignment horizontal="center" wrapText="1"/>
      <protection hidden="1"/>
    </xf>
    <xf numFmtId="9" fontId="0" fillId="12" borderId="42" xfId="0" applyNumberFormat="1" applyFill="1" applyBorder="1" applyAlignment="1" applyProtection="1">
      <alignment horizontal="center" wrapText="1"/>
      <protection hidden="1"/>
    </xf>
    <xf numFmtId="9" fontId="0" fillId="12" borderId="44" xfId="0" applyNumberFormat="1" applyFill="1" applyBorder="1" applyAlignment="1" applyProtection="1">
      <alignment horizontal="center" wrapText="1"/>
      <protection hidden="1"/>
    </xf>
    <xf numFmtId="9" fontId="0" fillId="12" borderId="10" xfId="0" applyNumberFormat="1" applyFill="1" applyBorder="1" applyAlignment="1" applyProtection="1">
      <alignment horizontal="center" wrapText="1"/>
      <protection hidden="1"/>
    </xf>
    <xf numFmtId="9" fontId="0" fillId="12" borderId="36" xfId="0" applyNumberFormat="1" applyFill="1" applyBorder="1" applyAlignment="1" applyProtection="1">
      <alignment horizontal="center" wrapText="1"/>
      <protection hidden="1"/>
    </xf>
    <xf numFmtId="168" fontId="0" fillId="34" borderId="34" xfId="0" applyNumberFormat="1" applyFill="1" applyBorder="1" applyAlignment="1" applyProtection="1">
      <alignment horizontal="center" wrapText="1"/>
      <protection hidden="1"/>
    </xf>
    <xf numFmtId="9" fontId="0" fillId="12" borderId="17" xfId="0" applyNumberFormat="1" applyFill="1" applyBorder="1" applyAlignment="1" applyProtection="1">
      <alignment horizontal="center" wrapText="1"/>
      <protection hidden="1"/>
    </xf>
    <xf numFmtId="9" fontId="0" fillId="19" borderId="44" xfId="0" applyNumberFormat="1" applyFill="1" applyBorder="1" applyAlignment="1" applyProtection="1">
      <alignment horizontal="center" wrapText="1"/>
      <protection hidden="1"/>
    </xf>
    <xf numFmtId="44" fontId="0" fillId="19" borderId="20" xfId="45" applyFont="1" applyFill="1" applyBorder="1" applyAlignment="1" applyProtection="1">
      <alignment horizontal="center" wrapText="1"/>
      <protection hidden="1"/>
    </xf>
    <xf numFmtId="44" fontId="0" fillId="19" borderId="29" xfId="45" applyFont="1" applyFill="1" applyBorder="1" applyAlignment="1" applyProtection="1">
      <alignment horizontal="center" wrapText="1"/>
      <protection hidden="1"/>
    </xf>
    <xf numFmtId="44" fontId="0" fillId="19" borderId="25" xfId="45" applyFont="1" applyFill="1" applyBorder="1" applyAlignment="1" applyProtection="1">
      <alignment horizontal="center" wrapText="1"/>
      <protection hidden="1"/>
    </xf>
    <xf numFmtId="44" fontId="0" fillId="12" borderId="20" xfId="45" applyFont="1" applyFill="1" applyBorder="1" applyAlignment="1" applyProtection="1">
      <alignment horizontal="center" wrapText="1"/>
      <protection hidden="1"/>
    </xf>
    <xf numFmtId="44" fontId="0" fillId="12" borderId="25" xfId="45" applyFont="1" applyFill="1" applyBorder="1" applyAlignment="1" applyProtection="1">
      <alignment horizontal="center" wrapText="1"/>
      <protection hidden="1"/>
    </xf>
    <xf numFmtId="44" fontId="0" fillId="12" borderId="29" xfId="45" applyFont="1" applyFill="1" applyBorder="1" applyAlignment="1" applyProtection="1">
      <alignment horizontal="center" wrapText="1"/>
      <protection hidden="1"/>
    </xf>
    <xf numFmtId="0" fontId="9" fillId="0" borderId="0" xfId="0" applyFont="1" applyAlignment="1">
      <alignment horizontal="center" vertical="center" wrapText="1"/>
    </xf>
    <xf numFmtId="4" fontId="2" fillId="0" borderId="45" xfId="45" applyNumberFormat="1" applyFont="1" applyBorder="1" applyAlignment="1">
      <alignment horizontal="right" vertical="center" wrapText="1"/>
    </xf>
    <xf numFmtId="0" fontId="2" fillId="34" borderId="0" xfId="0" applyFont="1" applyFill="1" applyAlignment="1">
      <alignment vertical="center" wrapText="1"/>
    </xf>
    <xf numFmtId="0" fontId="8" fillId="34" borderId="16" xfId="0" applyFont="1" applyFill="1" applyBorder="1" applyAlignment="1" applyProtection="1">
      <alignment horizontal="center" vertical="center"/>
      <protection hidden="1"/>
    </xf>
    <xf numFmtId="0" fontId="8" fillId="34" borderId="14" xfId="0" applyFont="1" applyFill="1" applyBorder="1" applyAlignment="1" applyProtection="1">
      <alignment vertical="center"/>
      <protection hidden="1"/>
    </xf>
    <xf numFmtId="44" fontId="8" fillId="34" borderId="17" xfId="45" applyFont="1" applyFill="1" applyBorder="1" applyAlignment="1" applyProtection="1">
      <alignment horizontal="right" vertical="center"/>
      <protection hidden="1"/>
    </xf>
    <xf numFmtId="168" fontId="0" fillId="34" borderId="0" xfId="0" applyNumberFormat="1" applyFill="1" applyAlignment="1" applyProtection="1">
      <alignment horizontal="center"/>
      <protection hidden="1"/>
    </xf>
    <xf numFmtId="0" fontId="3" fillId="34" borderId="14" xfId="0" applyNumberFormat="1" applyFont="1" applyFill="1" applyBorder="1" applyAlignment="1">
      <alignment horizontal="center" vertical="center" wrapText="1"/>
    </xf>
    <xf numFmtId="0" fontId="2" fillId="34" borderId="16" xfId="64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49" fillId="34" borderId="14" xfId="64" applyNumberFormat="1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vertical="center" wrapText="1"/>
    </xf>
    <xf numFmtId="0" fontId="2" fillId="37" borderId="33" xfId="0" applyFont="1" applyFill="1" applyBorder="1" applyAlignment="1">
      <alignment vertical="center" wrapText="1"/>
    </xf>
    <xf numFmtId="0" fontId="2" fillId="37" borderId="46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37" borderId="47" xfId="0" applyFont="1" applyFill="1" applyBorder="1" applyAlignment="1">
      <alignment vertical="center" wrapText="1"/>
    </xf>
    <xf numFmtId="0" fontId="6" fillId="33" borderId="48" xfId="0" applyFont="1" applyFill="1" applyBorder="1" applyAlignment="1" applyProtection="1">
      <alignment/>
      <protection hidden="1"/>
    </xf>
    <xf numFmtId="0" fontId="6" fillId="33" borderId="32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168" fontId="2" fillId="0" borderId="0" xfId="0" applyNumberFormat="1" applyFont="1" applyAlignment="1" applyProtection="1">
      <alignment horizontal="left" vertical="center"/>
      <protection hidden="1"/>
    </xf>
    <xf numFmtId="4" fontId="5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horizontal="left"/>
      <protection hidden="1"/>
    </xf>
    <xf numFmtId="0" fontId="6" fillId="33" borderId="16" xfId="0" applyFont="1" applyFill="1" applyBorder="1" applyAlignment="1" applyProtection="1">
      <alignment/>
      <protection hidden="1"/>
    </xf>
    <xf numFmtId="0" fontId="6" fillId="33" borderId="14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4" fontId="5" fillId="0" borderId="40" xfId="45" applyFont="1" applyBorder="1" applyAlignment="1" applyProtection="1">
      <alignment vertical="center"/>
      <protection hidden="1"/>
    </xf>
    <xf numFmtId="44" fontId="5" fillId="0" borderId="49" xfId="45" applyFont="1" applyBorder="1" applyAlignment="1" applyProtection="1">
      <alignment vertical="center"/>
      <protection hidden="1"/>
    </xf>
    <xf numFmtId="168" fontId="5" fillId="0" borderId="39" xfId="0" applyNumberFormat="1" applyFont="1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48" fillId="0" borderId="50" xfId="0" applyFont="1" applyBorder="1" applyAlignment="1" applyProtection="1">
      <alignment horizontal="center" vertical="center"/>
      <protection hidden="1"/>
    </xf>
    <xf numFmtId="0" fontId="48" fillId="0" borderId="28" xfId="0" applyFont="1" applyBorder="1" applyAlignment="1" applyProtection="1">
      <alignment horizontal="center" vertical="center"/>
      <protection hidden="1"/>
    </xf>
    <xf numFmtId="0" fontId="48" fillId="0" borderId="51" xfId="0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/>
      <protection hidden="1"/>
    </xf>
    <xf numFmtId="0" fontId="5" fillId="33" borderId="16" xfId="0" applyFont="1" applyFill="1" applyBorder="1" applyAlignment="1" applyProtection="1">
      <alignment/>
      <protection hidden="1"/>
    </xf>
    <xf numFmtId="0" fontId="5" fillId="33" borderId="14" xfId="0" applyFont="1" applyFill="1" applyBorder="1" applyAlignment="1" applyProtection="1">
      <alignment/>
      <protection hidden="1"/>
    </xf>
    <xf numFmtId="0" fontId="5" fillId="33" borderId="48" xfId="0" applyFont="1" applyFill="1" applyBorder="1" applyAlignment="1" applyProtection="1">
      <alignment/>
      <protection hidden="1"/>
    </xf>
    <xf numFmtId="0" fontId="5" fillId="33" borderId="32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81"/>
  <sheetViews>
    <sheetView tabSelected="1" zoomScalePageLayoutView="0" workbookViewId="0" topLeftCell="A7">
      <selection activeCell="A9" sqref="A9:G9"/>
    </sheetView>
  </sheetViews>
  <sheetFormatPr defaultColWidth="9.140625" defaultRowHeight="15"/>
  <cols>
    <col min="1" max="1" width="9.140625" style="76" customWidth="1"/>
    <col min="2" max="2" width="9.57421875" style="77" hidden="1" customWidth="1"/>
    <col min="3" max="3" width="68.28125" style="1" customWidth="1"/>
    <col min="4" max="4" width="9.140625" style="78" customWidth="1"/>
    <col min="5" max="5" width="9.140625" style="79" customWidth="1"/>
    <col min="6" max="6" width="10.28125" style="80" customWidth="1"/>
    <col min="7" max="7" width="12.00390625" style="81" customWidth="1"/>
    <col min="8" max="8" width="11.57421875" style="1" customWidth="1"/>
    <col min="9" max="9" width="13.00390625" style="1" customWidth="1"/>
    <col min="10" max="16384" width="9.140625" style="1" customWidth="1"/>
  </cols>
  <sheetData>
    <row r="2" spans="3:7" ht="12.75">
      <c r="C2" s="187"/>
      <c r="D2" s="187"/>
      <c r="E2" s="187"/>
      <c r="F2" s="187"/>
      <c r="G2" s="187"/>
    </row>
    <row r="3" spans="2:7" ht="12.75">
      <c r="B3" s="78"/>
      <c r="C3" s="188"/>
      <c r="D3" s="188"/>
      <c r="E3" s="188"/>
      <c r="F3" s="188"/>
      <c r="G3" s="188"/>
    </row>
    <row r="4" spans="2:7" ht="12.75">
      <c r="B4" s="78"/>
      <c r="C4" s="188"/>
      <c r="D4" s="188"/>
      <c r="E4" s="188"/>
      <c r="F4" s="188"/>
      <c r="G4" s="188"/>
    </row>
    <row r="6" spans="1:7" ht="12.75">
      <c r="A6" s="186" t="s">
        <v>89</v>
      </c>
      <c r="B6" s="186"/>
      <c r="C6" s="185" t="s">
        <v>376</v>
      </c>
      <c r="D6" s="185"/>
      <c r="E6" s="185"/>
      <c r="F6" s="185"/>
      <c r="G6" s="185"/>
    </row>
    <row r="7" spans="1:7" ht="12.75">
      <c r="A7" s="186" t="s">
        <v>90</v>
      </c>
      <c r="B7" s="186"/>
      <c r="C7" s="185" t="s">
        <v>377</v>
      </c>
      <c r="D7" s="185"/>
      <c r="E7" s="185"/>
      <c r="F7" s="185"/>
      <c r="G7" s="185"/>
    </row>
    <row r="8" spans="2:7" ht="12.75">
      <c r="B8" s="83"/>
      <c r="C8" s="82"/>
      <c r="D8" s="76"/>
      <c r="E8" s="84"/>
      <c r="F8" s="85"/>
      <c r="G8" s="86"/>
    </row>
    <row r="9" spans="1:7" ht="12.75">
      <c r="A9" s="186"/>
      <c r="B9" s="186"/>
      <c r="C9" s="186"/>
      <c r="D9" s="186"/>
      <c r="E9" s="186"/>
      <c r="F9" s="186"/>
      <c r="G9" s="186"/>
    </row>
    <row r="10" ht="13.5" thickBot="1">
      <c r="C10" s="173"/>
    </row>
    <row r="11" spans="1:7" s="78" customFormat="1" ht="13.5" thickBot="1">
      <c r="A11" s="87" t="s">
        <v>91</v>
      </c>
      <c r="B11" s="88" t="s">
        <v>92</v>
      </c>
      <c r="C11" s="29" t="s">
        <v>93</v>
      </c>
      <c r="D11" s="29" t="s">
        <v>94</v>
      </c>
      <c r="E11" s="89" t="s">
        <v>95</v>
      </c>
      <c r="F11" s="90" t="s">
        <v>96</v>
      </c>
      <c r="G11" s="91" t="s">
        <v>97</v>
      </c>
    </row>
    <row r="12" spans="1:7" ht="12.75">
      <c r="A12" s="92"/>
      <c r="B12" s="93"/>
      <c r="C12" s="2"/>
      <c r="D12" s="94"/>
      <c r="E12" s="95"/>
      <c r="F12" s="96"/>
      <c r="G12" s="97"/>
    </row>
    <row r="13" spans="1:7" ht="15">
      <c r="A13" s="98" t="s">
        <v>226</v>
      </c>
      <c r="B13" s="99"/>
      <c r="C13" s="133" t="s">
        <v>235</v>
      </c>
      <c r="D13" s="99"/>
      <c r="E13" s="100"/>
      <c r="F13" s="101"/>
      <c r="G13" s="102">
        <f>SUM(G14:G18)</f>
        <v>0</v>
      </c>
    </row>
    <row r="14" spans="1:8" ht="12.75">
      <c r="A14" s="126" t="s">
        <v>208</v>
      </c>
      <c r="B14" s="127" t="s">
        <v>213</v>
      </c>
      <c r="C14" s="128" t="s">
        <v>2</v>
      </c>
      <c r="D14" s="129" t="s">
        <v>0</v>
      </c>
      <c r="E14" s="130">
        <v>2</v>
      </c>
      <c r="F14" s="131"/>
      <c r="G14" s="132">
        <f>F14*E14</f>
        <v>0</v>
      </c>
      <c r="H14" s="117"/>
    </row>
    <row r="15" spans="1:7" ht="12.75">
      <c r="A15" s="126" t="s">
        <v>209</v>
      </c>
      <c r="B15" s="127" t="s">
        <v>214</v>
      </c>
      <c r="C15" s="128" t="s">
        <v>1</v>
      </c>
      <c r="D15" s="129" t="s">
        <v>0</v>
      </c>
      <c r="E15" s="130">
        <v>1</v>
      </c>
      <c r="F15" s="131"/>
      <c r="G15" s="132">
        <f>F15*E15</f>
        <v>0</v>
      </c>
    </row>
    <row r="16" spans="1:7" ht="12.75">
      <c r="A16" s="126" t="s">
        <v>210</v>
      </c>
      <c r="B16" s="127" t="s">
        <v>215</v>
      </c>
      <c r="C16" s="128" t="s">
        <v>107</v>
      </c>
      <c r="D16" s="129" t="s">
        <v>0</v>
      </c>
      <c r="E16" s="130">
        <v>3</v>
      </c>
      <c r="F16" s="131"/>
      <c r="G16" s="132">
        <f>F16*E16</f>
        <v>0</v>
      </c>
    </row>
    <row r="17" spans="1:7" ht="12.75">
      <c r="A17" s="126" t="s">
        <v>211</v>
      </c>
      <c r="B17" s="178" t="s">
        <v>253</v>
      </c>
      <c r="C17" s="128" t="s">
        <v>383</v>
      </c>
      <c r="D17" s="129" t="s">
        <v>5</v>
      </c>
      <c r="E17" s="130">
        <v>1</v>
      </c>
      <c r="F17" s="131"/>
      <c r="G17" s="132">
        <f>F17*E17</f>
        <v>0</v>
      </c>
    </row>
    <row r="18" spans="1:7" ht="12.75">
      <c r="A18" s="103"/>
      <c r="B18" s="104"/>
      <c r="C18" s="32"/>
      <c r="D18" s="30"/>
      <c r="E18" s="72"/>
      <c r="F18" s="31"/>
      <c r="G18" s="71"/>
    </row>
    <row r="19" spans="1:7" ht="15">
      <c r="A19" s="98" t="s">
        <v>227</v>
      </c>
      <c r="B19" s="99"/>
      <c r="C19" s="133" t="s">
        <v>236</v>
      </c>
      <c r="D19" s="99"/>
      <c r="E19" s="100"/>
      <c r="F19" s="101"/>
      <c r="G19" s="102">
        <f>SUM(G20:G30)</f>
        <v>0</v>
      </c>
    </row>
    <row r="20" spans="1:7" ht="12.75">
      <c r="A20" s="126" t="s">
        <v>212</v>
      </c>
      <c r="B20" s="127" t="s">
        <v>115</v>
      </c>
      <c r="C20" s="128" t="s">
        <v>16</v>
      </c>
      <c r="D20" s="129" t="s">
        <v>3</v>
      </c>
      <c r="E20" s="130">
        <v>6</v>
      </c>
      <c r="F20" s="131"/>
      <c r="G20" s="132">
        <f aca="true" t="shared" si="0" ref="G20:G29">F20*E20</f>
        <v>0</v>
      </c>
    </row>
    <row r="21" spans="1:7" ht="25.5">
      <c r="A21" s="126" t="s">
        <v>241</v>
      </c>
      <c r="B21" s="178" t="s">
        <v>108</v>
      </c>
      <c r="C21" s="128" t="s">
        <v>109</v>
      </c>
      <c r="D21" s="129" t="s">
        <v>7</v>
      </c>
      <c r="E21" s="130">
        <v>5</v>
      </c>
      <c r="F21" s="131"/>
      <c r="G21" s="132">
        <f t="shared" si="0"/>
        <v>0</v>
      </c>
    </row>
    <row r="22" spans="1:7" ht="12.75">
      <c r="A22" s="126" t="s">
        <v>242</v>
      </c>
      <c r="B22" s="178" t="s">
        <v>110</v>
      </c>
      <c r="C22" s="128" t="s">
        <v>254</v>
      </c>
      <c r="D22" s="129" t="s">
        <v>7</v>
      </c>
      <c r="E22" s="130">
        <v>5</v>
      </c>
      <c r="F22" s="131"/>
      <c r="G22" s="132">
        <f t="shared" si="0"/>
        <v>0</v>
      </c>
    </row>
    <row r="23" spans="1:7" ht="12.75">
      <c r="A23" s="126" t="s">
        <v>249</v>
      </c>
      <c r="B23" s="178" t="s">
        <v>112</v>
      </c>
      <c r="C23" s="128" t="s">
        <v>9</v>
      </c>
      <c r="D23" s="129" t="s">
        <v>3</v>
      </c>
      <c r="E23" s="130">
        <v>107.8</v>
      </c>
      <c r="F23" s="131"/>
      <c r="G23" s="132">
        <f t="shared" si="0"/>
        <v>0</v>
      </c>
    </row>
    <row r="24" spans="1:33" s="118" customFormat="1" ht="12.75">
      <c r="A24" s="126" t="s">
        <v>250</v>
      </c>
      <c r="B24" s="178" t="s">
        <v>111</v>
      </c>
      <c r="C24" s="128" t="s">
        <v>8</v>
      </c>
      <c r="D24" s="129" t="s">
        <v>3</v>
      </c>
      <c r="E24" s="130">
        <v>24.2</v>
      </c>
      <c r="F24" s="131"/>
      <c r="G24" s="132">
        <f>F24*E24</f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8" customFormat="1" ht="12.75">
      <c r="A25" s="126" t="s">
        <v>251</v>
      </c>
      <c r="B25" s="178" t="s">
        <v>271</v>
      </c>
      <c r="C25" s="128" t="s">
        <v>14</v>
      </c>
      <c r="D25" s="129" t="s">
        <v>13</v>
      </c>
      <c r="E25" s="130">
        <v>600</v>
      </c>
      <c r="F25" s="131"/>
      <c r="G25" s="132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8" customFormat="1" ht="12.75">
      <c r="A26" s="126" t="s">
        <v>280</v>
      </c>
      <c r="B26" s="178" t="s">
        <v>113</v>
      </c>
      <c r="C26" s="128" t="s">
        <v>11</v>
      </c>
      <c r="D26" s="129" t="s">
        <v>4</v>
      </c>
      <c r="E26" s="130">
        <v>150</v>
      </c>
      <c r="F26" s="131"/>
      <c r="G26" s="132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8" customFormat="1" ht="12.75">
      <c r="A27" s="126" t="s">
        <v>344</v>
      </c>
      <c r="B27" s="178" t="s">
        <v>114</v>
      </c>
      <c r="C27" s="128" t="s">
        <v>12</v>
      </c>
      <c r="D27" s="129" t="s">
        <v>3</v>
      </c>
      <c r="E27" s="130">
        <v>58</v>
      </c>
      <c r="F27" s="131"/>
      <c r="G27" s="132">
        <f>F27*E27</f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8" customFormat="1" ht="15.75" customHeight="1">
      <c r="A28" s="126" t="s">
        <v>378</v>
      </c>
      <c r="B28" s="178" t="s">
        <v>272</v>
      </c>
      <c r="C28" s="128" t="s">
        <v>15</v>
      </c>
      <c r="D28" s="129" t="s">
        <v>10</v>
      </c>
      <c r="E28" s="130">
        <v>290</v>
      </c>
      <c r="F28" s="131"/>
      <c r="G28" s="132">
        <f>F28*E28</f>
        <v>0</v>
      </c>
      <c r="H28" s="171"/>
      <c r="I28" s="12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8" customFormat="1" ht="15.75" customHeight="1">
      <c r="A29" s="126" t="s">
        <v>379</v>
      </c>
      <c r="B29" s="178"/>
      <c r="C29" s="128" t="s">
        <v>281</v>
      </c>
      <c r="D29" s="129" t="s">
        <v>5</v>
      </c>
      <c r="E29" s="130">
        <v>1</v>
      </c>
      <c r="F29" s="131"/>
      <c r="G29" s="132">
        <f t="shared" si="0"/>
        <v>0</v>
      </c>
      <c r="H29" s="171"/>
      <c r="I29" s="12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8" ht="15" customHeight="1">
      <c r="A30" s="103"/>
      <c r="B30" s="104"/>
      <c r="C30" s="32"/>
      <c r="D30" s="30"/>
      <c r="E30" s="72"/>
      <c r="F30" s="31"/>
      <c r="G30" s="71"/>
      <c r="H30" s="171"/>
    </row>
    <row r="31" spans="1:7" ht="15">
      <c r="A31" s="98" t="s">
        <v>228</v>
      </c>
      <c r="B31" s="99"/>
      <c r="C31" s="134" t="s">
        <v>17</v>
      </c>
      <c r="D31" s="99"/>
      <c r="E31" s="100"/>
      <c r="F31" s="101"/>
      <c r="G31" s="102">
        <f>SUM(G32:G49)</f>
        <v>0</v>
      </c>
    </row>
    <row r="32" spans="1:7" ht="12.75">
      <c r="A32" s="126" t="s">
        <v>243</v>
      </c>
      <c r="B32" s="127" t="s">
        <v>124</v>
      </c>
      <c r="C32" s="128" t="s">
        <v>26</v>
      </c>
      <c r="D32" s="129" t="s">
        <v>3</v>
      </c>
      <c r="E32" s="130">
        <v>340</v>
      </c>
      <c r="F32" s="131"/>
      <c r="G32" s="132">
        <f>F32*E32</f>
        <v>0</v>
      </c>
    </row>
    <row r="33" spans="1:7" ht="12.75">
      <c r="A33" s="126" t="s">
        <v>244</v>
      </c>
      <c r="B33" s="127" t="s">
        <v>125</v>
      </c>
      <c r="C33" s="128" t="s">
        <v>27</v>
      </c>
      <c r="D33" s="129" t="s">
        <v>4</v>
      </c>
      <c r="E33" s="130">
        <v>58.69</v>
      </c>
      <c r="F33" s="131"/>
      <c r="G33" s="132">
        <f aca="true" t="shared" si="1" ref="G33:G38">F33*E33</f>
        <v>0</v>
      </c>
    </row>
    <row r="34" spans="1:7" ht="12.75">
      <c r="A34" s="126" t="s">
        <v>252</v>
      </c>
      <c r="B34" s="127" t="s">
        <v>127</v>
      </c>
      <c r="C34" s="128" t="s">
        <v>29</v>
      </c>
      <c r="D34" s="129" t="s">
        <v>4</v>
      </c>
      <c r="E34" s="130">
        <v>112.36</v>
      </c>
      <c r="F34" s="131"/>
      <c r="G34" s="132">
        <f t="shared" si="1"/>
        <v>0</v>
      </c>
    </row>
    <row r="35" spans="1:7" ht="12.75">
      <c r="A35" s="126" t="s">
        <v>265</v>
      </c>
      <c r="B35" s="127" t="s">
        <v>123</v>
      </c>
      <c r="C35" s="128" t="s">
        <v>24</v>
      </c>
      <c r="D35" s="129" t="s">
        <v>4</v>
      </c>
      <c r="E35" s="130">
        <v>56</v>
      </c>
      <c r="F35" s="131"/>
      <c r="G35" s="132">
        <f t="shared" si="1"/>
        <v>0</v>
      </c>
    </row>
    <row r="36" spans="1:7" ht="12.75">
      <c r="A36" s="126" t="s">
        <v>266</v>
      </c>
      <c r="B36" s="127"/>
      <c r="C36" s="128" t="s">
        <v>300</v>
      </c>
      <c r="D36" s="129" t="s">
        <v>0</v>
      </c>
      <c r="E36" s="130">
        <v>20</v>
      </c>
      <c r="F36" s="131"/>
      <c r="G36" s="132">
        <f t="shared" si="1"/>
        <v>0</v>
      </c>
    </row>
    <row r="37" spans="1:7" ht="12.75">
      <c r="A37" s="126" t="s">
        <v>267</v>
      </c>
      <c r="B37" s="127" t="s">
        <v>126</v>
      </c>
      <c r="C37" s="128" t="s">
        <v>28</v>
      </c>
      <c r="D37" s="129" t="s">
        <v>3</v>
      </c>
      <c r="E37" s="130">
        <v>20</v>
      </c>
      <c r="F37" s="131"/>
      <c r="G37" s="132">
        <f t="shared" si="1"/>
        <v>0</v>
      </c>
    </row>
    <row r="38" spans="1:7" ht="12.75">
      <c r="A38" s="126" t="s">
        <v>268</v>
      </c>
      <c r="B38" s="127" t="s">
        <v>117</v>
      </c>
      <c r="C38" s="128" t="s">
        <v>19</v>
      </c>
      <c r="D38" s="129" t="s">
        <v>3</v>
      </c>
      <c r="E38" s="130">
        <v>9</v>
      </c>
      <c r="F38" s="131"/>
      <c r="G38" s="132">
        <f t="shared" si="1"/>
        <v>0</v>
      </c>
    </row>
    <row r="39" spans="1:7" ht="12.75">
      <c r="A39" s="126" t="s">
        <v>269</v>
      </c>
      <c r="B39" s="127" t="s">
        <v>118</v>
      </c>
      <c r="C39" s="128" t="s">
        <v>20</v>
      </c>
      <c r="D39" s="129" t="s">
        <v>3</v>
      </c>
      <c r="E39" s="130">
        <v>6.8</v>
      </c>
      <c r="F39" s="131"/>
      <c r="G39" s="132">
        <f>F39*E39</f>
        <v>0</v>
      </c>
    </row>
    <row r="40" spans="1:8" ht="25.5">
      <c r="A40" s="126" t="s">
        <v>279</v>
      </c>
      <c r="B40" s="127" t="s">
        <v>119</v>
      </c>
      <c r="C40" s="128" t="s">
        <v>200</v>
      </c>
      <c r="D40" s="129" t="s">
        <v>4</v>
      </c>
      <c r="E40" s="130">
        <v>3.5</v>
      </c>
      <c r="F40" s="131"/>
      <c r="G40" s="132">
        <f>F40*E40</f>
        <v>0</v>
      </c>
      <c r="H40" s="116"/>
    </row>
    <row r="41" spans="1:7" ht="12.75">
      <c r="A41" s="126" t="s">
        <v>282</v>
      </c>
      <c r="B41" s="127" t="s">
        <v>122</v>
      </c>
      <c r="C41" s="128" t="s">
        <v>23</v>
      </c>
      <c r="D41" s="129" t="s">
        <v>3</v>
      </c>
      <c r="E41" s="130">
        <v>1194</v>
      </c>
      <c r="F41" s="131"/>
      <c r="G41" s="132">
        <f aca="true" t="shared" si="2" ref="G41:G48">F41*E41</f>
        <v>0</v>
      </c>
    </row>
    <row r="42" spans="1:7" ht="12.75">
      <c r="A42" s="126" t="s">
        <v>283</v>
      </c>
      <c r="B42" s="127" t="s">
        <v>121</v>
      </c>
      <c r="C42" s="128" t="s">
        <v>22</v>
      </c>
      <c r="D42" s="129" t="s">
        <v>3</v>
      </c>
      <c r="E42" s="130">
        <v>137</v>
      </c>
      <c r="F42" s="131"/>
      <c r="G42" s="132">
        <f>F42*E42</f>
        <v>0</v>
      </c>
    </row>
    <row r="43" spans="1:7" ht="12.75">
      <c r="A43" s="126" t="s">
        <v>284</v>
      </c>
      <c r="B43" s="127" t="s">
        <v>120</v>
      </c>
      <c r="C43" s="128" t="s">
        <v>21</v>
      </c>
      <c r="D43" s="129" t="s">
        <v>3</v>
      </c>
      <c r="E43" s="130">
        <v>20</v>
      </c>
      <c r="F43" s="131"/>
      <c r="G43" s="132">
        <f t="shared" si="2"/>
        <v>0</v>
      </c>
    </row>
    <row r="44" spans="1:7" ht="12.75">
      <c r="A44" s="126" t="s">
        <v>285</v>
      </c>
      <c r="B44" s="127" t="s">
        <v>129</v>
      </c>
      <c r="C44" s="128" t="s">
        <v>299</v>
      </c>
      <c r="D44" s="129" t="s">
        <v>0</v>
      </c>
      <c r="E44" s="130">
        <v>1</v>
      </c>
      <c r="F44" s="131"/>
      <c r="G44" s="132">
        <f t="shared" si="2"/>
        <v>0</v>
      </c>
    </row>
    <row r="45" spans="1:7" ht="12.75">
      <c r="A45" s="126" t="s">
        <v>294</v>
      </c>
      <c r="B45" s="127" t="s">
        <v>116</v>
      </c>
      <c r="C45" s="128" t="s">
        <v>18</v>
      </c>
      <c r="D45" s="129" t="s">
        <v>6</v>
      </c>
      <c r="E45" s="130">
        <v>3</v>
      </c>
      <c r="F45" s="131"/>
      <c r="G45" s="132">
        <f t="shared" si="2"/>
        <v>0</v>
      </c>
    </row>
    <row r="46" spans="1:8" ht="12.75">
      <c r="A46" s="126" t="s">
        <v>295</v>
      </c>
      <c r="B46" s="127" t="s">
        <v>128</v>
      </c>
      <c r="C46" s="128" t="s">
        <v>30</v>
      </c>
      <c r="D46" s="129" t="s">
        <v>4</v>
      </c>
      <c r="E46" s="130">
        <v>30</v>
      </c>
      <c r="F46" s="131"/>
      <c r="G46" s="132">
        <f t="shared" si="2"/>
        <v>0</v>
      </c>
      <c r="H46" s="118"/>
    </row>
    <row r="47" spans="1:8" ht="25.5">
      <c r="A47" s="126" t="s">
        <v>388</v>
      </c>
      <c r="B47" s="127" t="s">
        <v>130</v>
      </c>
      <c r="C47" s="128" t="s">
        <v>31</v>
      </c>
      <c r="D47" s="129" t="s">
        <v>6</v>
      </c>
      <c r="E47" s="130">
        <v>37</v>
      </c>
      <c r="F47" s="131"/>
      <c r="G47" s="132">
        <f t="shared" si="2"/>
        <v>0</v>
      </c>
      <c r="H47" s="118"/>
    </row>
    <row r="48" spans="1:7" ht="25.5">
      <c r="A48" s="126" t="s">
        <v>389</v>
      </c>
      <c r="B48" s="127" t="s">
        <v>131</v>
      </c>
      <c r="C48" s="128" t="s">
        <v>255</v>
      </c>
      <c r="D48" s="129" t="s">
        <v>6</v>
      </c>
      <c r="E48" s="130">
        <v>37</v>
      </c>
      <c r="F48" s="131"/>
      <c r="G48" s="132">
        <f t="shared" si="2"/>
        <v>0</v>
      </c>
    </row>
    <row r="49" spans="1:7" ht="12.75">
      <c r="A49" s="126"/>
      <c r="B49" s="127"/>
      <c r="C49" s="128"/>
      <c r="D49" s="129"/>
      <c r="E49" s="130"/>
      <c r="F49" s="131"/>
      <c r="G49" s="132"/>
    </row>
    <row r="50" spans="1:7" ht="15">
      <c r="A50" s="98" t="s">
        <v>229</v>
      </c>
      <c r="B50" s="99"/>
      <c r="C50" s="134" t="s">
        <v>301</v>
      </c>
      <c r="D50" s="99"/>
      <c r="E50" s="100"/>
      <c r="F50" s="101"/>
      <c r="G50" s="102">
        <f>SUM(G51:G54)</f>
        <v>0</v>
      </c>
    </row>
    <row r="51" spans="1:7" ht="14.25" customHeight="1">
      <c r="A51" s="126" t="s">
        <v>275</v>
      </c>
      <c r="B51" s="127" t="s">
        <v>132</v>
      </c>
      <c r="C51" s="128" t="s">
        <v>32</v>
      </c>
      <c r="D51" s="129" t="s">
        <v>6</v>
      </c>
      <c r="E51" s="130">
        <v>7</v>
      </c>
      <c r="F51" s="131"/>
      <c r="G51" s="132">
        <f>F51*E51</f>
        <v>0</v>
      </c>
    </row>
    <row r="52" spans="1:7" ht="12.75">
      <c r="A52" s="126" t="s">
        <v>276</v>
      </c>
      <c r="B52" s="127" t="s">
        <v>133</v>
      </c>
      <c r="C52" s="128" t="s">
        <v>33</v>
      </c>
      <c r="D52" s="129" t="s">
        <v>6</v>
      </c>
      <c r="E52" s="130">
        <v>3</v>
      </c>
      <c r="F52" s="131"/>
      <c r="G52" s="132">
        <f>F52*E52</f>
        <v>0</v>
      </c>
    </row>
    <row r="53" spans="1:7" ht="12.75">
      <c r="A53" s="126" t="s">
        <v>277</v>
      </c>
      <c r="B53" s="127" t="s">
        <v>134</v>
      </c>
      <c r="C53" s="128" t="s">
        <v>34</v>
      </c>
      <c r="D53" s="129" t="s">
        <v>6</v>
      </c>
      <c r="E53" s="130">
        <v>4</v>
      </c>
      <c r="F53" s="131"/>
      <c r="G53" s="132">
        <f>F53*E53</f>
        <v>0</v>
      </c>
    </row>
    <row r="54" spans="1:7" ht="12.75">
      <c r="A54" s="103"/>
      <c r="B54" s="105"/>
      <c r="C54" s="32"/>
      <c r="D54" s="30"/>
      <c r="E54" s="72"/>
      <c r="F54" s="31"/>
      <c r="G54" s="71"/>
    </row>
    <row r="55" spans="1:7" ht="15">
      <c r="A55" s="98" t="s">
        <v>230</v>
      </c>
      <c r="B55" s="99"/>
      <c r="C55" s="134" t="s">
        <v>302</v>
      </c>
      <c r="D55" s="99"/>
      <c r="E55" s="100"/>
      <c r="F55" s="101"/>
      <c r="G55" s="102">
        <f>SUM(G56:G58)</f>
        <v>0</v>
      </c>
    </row>
    <row r="56" spans="1:7" ht="12.75">
      <c r="A56" s="126" t="s">
        <v>311</v>
      </c>
      <c r="B56" s="127" t="s">
        <v>135</v>
      </c>
      <c r="C56" s="128" t="s">
        <v>35</v>
      </c>
      <c r="D56" s="129" t="s">
        <v>3</v>
      </c>
      <c r="E56" s="130">
        <v>7.2</v>
      </c>
      <c r="F56" s="131"/>
      <c r="G56" s="132">
        <f>F56*E56</f>
        <v>0</v>
      </c>
    </row>
    <row r="57" spans="1:7" ht="12.75">
      <c r="A57" s="126" t="s">
        <v>270</v>
      </c>
      <c r="B57" s="127" t="s">
        <v>136</v>
      </c>
      <c r="C57" s="128" t="s">
        <v>36</v>
      </c>
      <c r="D57" s="129" t="s">
        <v>3</v>
      </c>
      <c r="E57" s="130">
        <v>2.4</v>
      </c>
      <c r="F57" s="131"/>
      <c r="G57" s="132">
        <f>F57*E57</f>
        <v>0</v>
      </c>
    </row>
    <row r="58" spans="1:7" ht="12.75">
      <c r="A58" s="103"/>
      <c r="B58" s="105"/>
      <c r="C58" s="32"/>
      <c r="D58" s="30"/>
      <c r="E58" s="72"/>
      <c r="F58" s="31"/>
      <c r="G58" s="71"/>
    </row>
    <row r="59" spans="1:7" ht="15">
      <c r="A59" s="98" t="s">
        <v>231</v>
      </c>
      <c r="B59" s="99"/>
      <c r="C59" s="134" t="s">
        <v>303</v>
      </c>
      <c r="D59" s="99"/>
      <c r="E59" s="100"/>
      <c r="F59" s="101"/>
      <c r="G59" s="102">
        <f>SUM(G60:G63)</f>
        <v>0</v>
      </c>
    </row>
    <row r="60" spans="1:7" ht="12.75">
      <c r="A60" s="126" t="s">
        <v>245</v>
      </c>
      <c r="B60" s="127" t="s">
        <v>137</v>
      </c>
      <c r="C60" s="128" t="s">
        <v>256</v>
      </c>
      <c r="D60" s="129" t="s">
        <v>25</v>
      </c>
      <c r="E60" s="130">
        <v>80</v>
      </c>
      <c r="F60" s="131"/>
      <c r="G60" s="132">
        <f>F60*E60</f>
        <v>0</v>
      </c>
    </row>
    <row r="61" spans="1:7" ht="12.75">
      <c r="A61" s="126" t="s">
        <v>274</v>
      </c>
      <c r="B61" s="127" t="s">
        <v>138</v>
      </c>
      <c r="C61" s="128" t="s">
        <v>257</v>
      </c>
      <c r="D61" s="129" t="s">
        <v>25</v>
      </c>
      <c r="E61" s="130">
        <v>7.68</v>
      </c>
      <c r="F61" s="131"/>
      <c r="G61" s="132">
        <f>F61*E61</f>
        <v>0</v>
      </c>
    </row>
    <row r="62" spans="1:7" ht="12.75">
      <c r="A62" s="126" t="s">
        <v>296</v>
      </c>
      <c r="B62" s="127" t="s">
        <v>139</v>
      </c>
      <c r="C62" s="128" t="s">
        <v>37</v>
      </c>
      <c r="D62" s="129" t="s">
        <v>25</v>
      </c>
      <c r="E62" s="130">
        <v>60</v>
      </c>
      <c r="F62" s="131"/>
      <c r="G62" s="132">
        <f>F62*E62</f>
        <v>0</v>
      </c>
    </row>
    <row r="63" spans="1:7" ht="12.75">
      <c r="A63" s="103"/>
      <c r="B63" s="105"/>
      <c r="C63" s="32"/>
      <c r="D63" s="30"/>
      <c r="E63" s="72"/>
      <c r="F63" s="31"/>
      <c r="G63" s="71"/>
    </row>
    <row r="64" spans="1:7" ht="15">
      <c r="A64" s="98" t="s">
        <v>232</v>
      </c>
      <c r="B64" s="99"/>
      <c r="C64" s="134" t="s">
        <v>304</v>
      </c>
      <c r="D64" s="99"/>
      <c r="E64" s="100"/>
      <c r="F64" s="101"/>
      <c r="G64" s="102">
        <f>SUM(G65:G70)</f>
        <v>0</v>
      </c>
    </row>
    <row r="65" spans="1:7" ht="12.75">
      <c r="A65" s="126" t="s">
        <v>246</v>
      </c>
      <c r="B65" s="127" t="s">
        <v>140</v>
      </c>
      <c r="C65" s="128" t="s">
        <v>38</v>
      </c>
      <c r="D65" s="129" t="s">
        <v>6</v>
      </c>
      <c r="E65" s="130">
        <v>5.84</v>
      </c>
      <c r="F65" s="131"/>
      <c r="G65" s="132">
        <f>F65*E65</f>
        <v>0</v>
      </c>
    </row>
    <row r="66" spans="1:7" ht="12.75">
      <c r="A66" s="126" t="s">
        <v>286</v>
      </c>
      <c r="B66" s="127" t="s">
        <v>141</v>
      </c>
      <c r="C66" s="128" t="s">
        <v>39</v>
      </c>
      <c r="D66" s="129" t="s">
        <v>6</v>
      </c>
      <c r="E66" s="130">
        <v>5.84</v>
      </c>
      <c r="F66" s="131"/>
      <c r="G66" s="132">
        <f>F66*E66</f>
        <v>0</v>
      </c>
    </row>
    <row r="67" spans="1:7" ht="12.75">
      <c r="A67" s="126" t="s">
        <v>297</v>
      </c>
      <c r="B67" s="127" t="s">
        <v>144</v>
      </c>
      <c r="C67" s="128" t="s">
        <v>42</v>
      </c>
      <c r="D67" s="129" t="s">
        <v>3</v>
      </c>
      <c r="E67" s="130">
        <v>30</v>
      </c>
      <c r="F67" s="131"/>
      <c r="G67" s="132">
        <f>F67*E67</f>
        <v>0</v>
      </c>
    </row>
    <row r="68" spans="1:7" ht="12.75">
      <c r="A68" s="126" t="s">
        <v>298</v>
      </c>
      <c r="B68" s="127" t="s">
        <v>142</v>
      </c>
      <c r="C68" s="128" t="s">
        <v>40</v>
      </c>
      <c r="D68" s="129" t="s">
        <v>6</v>
      </c>
      <c r="E68" s="130">
        <v>1</v>
      </c>
      <c r="F68" s="131"/>
      <c r="G68" s="132">
        <f>F68*E68</f>
        <v>0</v>
      </c>
    </row>
    <row r="69" spans="1:7" ht="12.75">
      <c r="A69" s="126" t="s">
        <v>384</v>
      </c>
      <c r="B69" s="127" t="s">
        <v>143</v>
      </c>
      <c r="C69" s="128" t="s">
        <v>41</v>
      </c>
      <c r="D69" s="129" t="s">
        <v>6</v>
      </c>
      <c r="E69" s="130">
        <v>3.36</v>
      </c>
      <c r="F69" s="131"/>
      <c r="G69" s="132">
        <f>F69*E69</f>
        <v>0</v>
      </c>
    </row>
    <row r="70" spans="1:7" ht="12.75">
      <c r="A70" s="103"/>
      <c r="B70" s="105"/>
      <c r="C70" s="32"/>
      <c r="D70" s="30"/>
      <c r="E70" s="72"/>
      <c r="F70" s="31"/>
      <c r="G70" s="71"/>
    </row>
    <row r="71" spans="1:7" ht="15">
      <c r="A71" s="98" t="s">
        <v>233</v>
      </c>
      <c r="B71" s="99"/>
      <c r="C71" s="134" t="s">
        <v>305</v>
      </c>
      <c r="D71" s="99"/>
      <c r="E71" s="100"/>
      <c r="F71" s="101"/>
      <c r="G71" s="102">
        <f>SUM(G72)</f>
        <v>0</v>
      </c>
    </row>
    <row r="72" spans="1:7" ht="12.75">
      <c r="A72" s="126" t="s">
        <v>247</v>
      </c>
      <c r="B72" s="127" t="s">
        <v>145</v>
      </c>
      <c r="C72" s="128" t="s">
        <v>43</v>
      </c>
      <c r="D72" s="129" t="s">
        <v>4</v>
      </c>
      <c r="E72" s="130">
        <v>12</v>
      </c>
      <c r="F72" s="131"/>
      <c r="G72" s="132">
        <f>F72*E72</f>
        <v>0</v>
      </c>
    </row>
    <row r="73" spans="1:7" ht="12.75">
      <c r="A73" s="103"/>
      <c r="B73" s="105"/>
      <c r="C73" s="32"/>
      <c r="D73" s="30"/>
      <c r="E73" s="72"/>
      <c r="F73" s="31"/>
      <c r="G73" s="71"/>
    </row>
    <row r="74" spans="1:7" ht="15">
      <c r="A74" s="98" t="s">
        <v>234</v>
      </c>
      <c r="B74" s="99"/>
      <c r="C74" s="134" t="s">
        <v>313</v>
      </c>
      <c r="D74" s="99"/>
      <c r="E74" s="100"/>
      <c r="F74" s="101"/>
      <c r="G74" s="102">
        <f>SUM(G75:G77)</f>
        <v>0</v>
      </c>
    </row>
    <row r="75" spans="1:7" ht="12.75">
      <c r="A75" s="126" t="s">
        <v>312</v>
      </c>
      <c r="B75" s="127" t="s">
        <v>146</v>
      </c>
      <c r="C75" s="128" t="s">
        <v>44</v>
      </c>
      <c r="D75" s="129" t="s">
        <v>3</v>
      </c>
      <c r="E75" s="130">
        <v>2</v>
      </c>
      <c r="F75" s="131"/>
      <c r="G75" s="132">
        <f>F75*E75</f>
        <v>0</v>
      </c>
    </row>
    <row r="76" spans="1:7" ht="12.75">
      <c r="A76" s="126" t="s">
        <v>278</v>
      </c>
      <c r="B76" s="127" t="s">
        <v>216</v>
      </c>
      <c r="C76" s="128" t="s">
        <v>217</v>
      </c>
      <c r="D76" s="129" t="s">
        <v>3</v>
      </c>
      <c r="E76" s="130">
        <v>9</v>
      </c>
      <c r="F76" s="131"/>
      <c r="G76" s="132">
        <f>F76*E76</f>
        <v>0</v>
      </c>
    </row>
    <row r="77" spans="1:7" ht="12.75">
      <c r="A77" s="103"/>
      <c r="B77" s="105"/>
      <c r="C77" s="32"/>
      <c r="D77" s="30"/>
      <c r="E77" s="72"/>
      <c r="F77" s="31"/>
      <c r="G77" s="71"/>
    </row>
    <row r="78" spans="1:7" ht="15">
      <c r="A78" s="98" t="s">
        <v>287</v>
      </c>
      <c r="B78" s="113"/>
      <c r="C78" s="69" t="s">
        <v>237</v>
      </c>
      <c r="D78" s="99"/>
      <c r="E78" s="100"/>
      <c r="F78" s="101"/>
      <c r="G78" s="102">
        <f>SUM(G79:G86)</f>
        <v>0</v>
      </c>
    </row>
    <row r="79" spans="1:7" ht="25.5" customHeight="1">
      <c r="A79" s="179" t="s">
        <v>288</v>
      </c>
      <c r="B79" s="180" t="s">
        <v>150</v>
      </c>
      <c r="C79" s="128" t="s">
        <v>258</v>
      </c>
      <c r="D79" s="129" t="s">
        <v>3</v>
      </c>
      <c r="E79" s="73">
        <v>340</v>
      </c>
      <c r="F79" s="131"/>
      <c r="G79" s="132">
        <f aca="true" t="shared" si="3" ref="G79:G84">F79*E79</f>
        <v>0</v>
      </c>
    </row>
    <row r="80" spans="1:7" ht="25.5">
      <c r="A80" s="179" t="s">
        <v>291</v>
      </c>
      <c r="B80" s="180" t="s">
        <v>149</v>
      </c>
      <c r="C80" s="128" t="s">
        <v>47</v>
      </c>
      <c r="D80" s="129" t="s">
        <v>4</v>
      </c>
      <c r="E80" s="73">
        <v>58.69</v>
      </c>
      <c r="F80" s="131"/>
      <c r="G80" s="132">
        <f t="shared" si="3"/>
        <v>0</v>
      </c>
    </row>
    <row r="81" spans="1:7" ht="12.75">
      <c r="A81" s="179" t="s">
        <v>292</v>
      </c>
      <c r="B81" s="181" t="s">
        <v>161</v>
      </c>
      <c r="C81" s="128" t="s">
        <v>56</v>
      </c>
      <c r="D81" s="129" t="s">
        <v>4</v>
      </c>
      <c r="E81" s="73">
        <v>6</v>
      </c>
      <c r="F81" s="131"/>
      <c r="G81" s="132">
        <f t="shared" si="3"/>
        <v>0</v>
      </c>
    </row>
    <row r="82" spans="1:8" ht="12.75">
      <c r="A82" s="179" t="s">
        <v>308</v>
      </c>
      <c r="B82" s="181" t="s">
        <v>273</v>
      </c>
      <c r="C82" s="128" t="s">
        <v>48</v>
      </c>
      <c r="D82" s="129" t="s">
        <v>4</v>
      </c>
      <c r="E82" s="73">
        <v>112.36</v>
      </c>
      <c r="F82" s="131"/>
      <c r="G82" s="132">
        <f t="shared" si="3"/>
        <v>0</v>
      </c>
      <c r="H82" s="116"/>
    </row>
    <row r="83" spans="1:7" ht="12.75">
      <c r="A83" s="179" t="s">
        <v>309</v>
      </c>
      <c r="B83" s="181" t="s">
        <v>380</v>
      </c>
      <c r="C83" s="128" t="s">
        <v>306</v>
      </c>
      <c r="D83" s="129" t="s">
        <v>0</v>
      </c>
      <c r="E83" s="73">
        <v>20</v>
      </c>
      <c r="F83" s="131"/>
      <c r="G83" s="132">
        <f t="shared" si="3"/>
        <v>0</v>
      </c>
    </row>
    <row r="84" spans="1:7" ht="12.75">
      <c r="A84" s="179" t="s">
        <v>310</v>
      </c>
      <c r="B84" s="180" t="s">
        <v>148</v>
      </c>
      <c r="C84" s="128" t="s">
        <v>46</v>
      </c>
      <c r="D84" s="129" t="s">
        <v>6</v>
      </c>
      <c r="E84" s="73">
        <v>0.43</v>
      </c>
      <c r="F84" s="131"/>
      <c r="G84" s="132">
        <f t="shared" si="3"/>
        <v>0</v>
      </c>
    </row>
    <row r="85" spans="1:7" ht="12.75">
      <c r="A85" s="179" t="s">
        <v>385</v>
      </c>
      <c r="B85" s="180" t="s">
        <v>147</v>
      </c>
      <c r="C85" s="128" t="s">
        <v>45</v>
      </c>
      <c r="D85" s="129" t="s">
        <v>25</v>
      </c>
      <c r="E85" s="73">
        <v>1686</v>
      </c>
      <c r="F85" s="131"/>
      <c r="G85" s="132">
        <f>F85*E85</f>
        <v>0</v>
      </c>
    </row>
    <row r="86" spans="1:7" ht="12.75">
      <c r="A86" s="107"/>
      <c r="B86" s="108"/>
      <c r="C86" s="32"/>
      <c r="D86" s="30"/>
      <c r="E86" s="73"/>
      <c r="F86" s="31"/>
      <c r="G86" s="71"/>
    </row>
    <row r="87" spans="1:7" ht="15">
      <c r="A87" s="98" t="s">
        <v>289</v>
      </c>
      <c r="B87" s="113"/>
      <c r="C87" s="69" t="s">
        <v>58</v>
      </c>
      <c r="D87" s="99"/>
      <c r="E87" s="100"/>
      <c r="F87" s="101"/>
      <c r="G87" s="102">
        <f>SUM(G88:G95)</f>
        <v>0</v>
      </c>
    </row>
    <row r="88" spans="1:7" ht="14.25" customHeight="1">
      <c r="A88" s="126" t="s">
        <v>314</v>
      </c>
      <c r="B88" s="70" t="s">
        <v>151</v>
      </c>
      <c r="C88" s="128" t="s">
        <v>49</v>
      </c>
      <c r="D88" s="129" t="s">
        <v>6</v>
      </c>
      <c r="E88" s="130">
        <v>1.26</v>
      </c>
      <c r="F88" s="131"/>
      <c r="G88" s="132">
        <f aca="true" t="shared" si="4" ref="G88:G94">F88*E88</f>
        <v>0</v>
      </c>
    </row>
    <row r="89" spans="1:7" ht="12.75">
      <c r="A89" s="126" t="s">
        <v>362</v>
      </c>
      <c r="B89" s="70" t="s">
        <v>153</v>
      </c>
      <c r="C89" s="128" t="s">
        <v>51</v>
      </c>
      <c r="D89" s="129" t="s">
        <v>3</v>
      </c>
      <c r="E89" s="130">
        <v>13</v>
      </c>
      <c r="F89" s="131"/>
      <c r="G89" s="132">
        <f t="shared" si="4"/>
        <v>0</v>
      </c>
    </row>
    <row r="90" spans="1:7" ht="12.75">
      <c r="A90" s="126" t="s">
        <v>363</v>
      </c>
      <c r="B90" s="70" t="s">
        <v>154</v>
      </c>
      <c r="C90" s="128" t="s">
        <v>52</v>
      </c>
      <c r="D90" s="129" t="s">
        <v>3</v>
      </c>
      <c r="E90" s="130">
        <v>13</v>
      </c>
      <c r="F90" s="131"/>
      <c r="G90" s="132">
        <f t="shared" si="4"/>
        <v>0</v>
      </c>
    </row>
    <row r="91" spans="1:7" ht="15" customHeight="1">
      <c r="A91" s="126" t="s">
        <v>364</v>
      </c>
      <c r="B91" s="70" t="s">
        <v>155</v>
      </c>
      <c r="C91" s="128" t="s">
        <v>53</v>
      </c>
      <c r="D91" s="129" t="s">
        <v>3</v>
      </c>
      <c r="E91" s="130">
        <v>13</v>
      </c>
      <c r="F91" s="131"/>
      <c r="G91" s="132">
        <f t="shared" si="4"/>
        <v>0</v>
      </c>
    </row>
    <row r="92" spans="1:7" ht="14.25" customHeight="1">
      <c r="A92" s="126" t="s">
        <v>365</v>
      </c>
      <c r="B92" s="70" t="s">
        <v>152</v>
      </c>
      <c r="C92" s="128" t="s">
        <v>50</v>
      </c>
      <c r="D92" s="129" t="s">
        <v>6</v>
      </c>
      <c r="E92" s="130">
        <v>3</v>
      </c>
      <c r="F92" s="131"/>
      <c r="G92" s="132">
        <f t="shared" si="4"/>
        <v>0</v>
      </c>
    </row>
    <row r="93" spans="1:7" ht="39" customHeight="1">
      <c r="A93" s="126" t="s">
        <v>366</v>
      </c>
      <c r="B93" s="70" t="s">
        <v>218</v>
      </c>
      <c r="C93" s="128" t="s">
        <v>259</v>
      </c>
      <c r="D93" s="129" t="s">
        <v>3</v>
      </c>
      <c r="E93" s="130">
        <v>7.5</v>
      </c>
      <c r="F93" s="131"/>
      <c r="G93" s="132">
        <f t="shared" si="4"/>
        <v>0</v>
      </c>
    </row>
    <row r="94" spans="1:7" ht="38.25">
      <c r="A94" s="126" t="s">
        <v>367</v>
      </c>
      <c r="B94" s="70" t="s">
        <v>219</v>
      </c>
      <c r="C94" s="128" t="s">
        <v>260</v>
      </c>
      <c r="D94" s="129" t="s">
        <v>4</v>
      </c>
      <c r="E94" s="130">
        <v>3.5</v>
      </c>
      <c r="F94" s="131"/>
      <c r="G94" s="132">
        <f t="shared" si="4"/>
        <v>0</v>
      </c>
    </row>
    <row r="95" spans="1:7" ht="12.75">
      <c r="A95" s="103"/>
      <c r="B95" s="114"/>
      <c r="C95" s="32"/>
      <c r="D95" s="30"/>
      <c r="E95" s="72"/>
      <c r="F95" s="31"/>
      <c r="G95" s="71"/>
    </row>
    <row r="96" spans="1:7" ht="15">
      <c r="A96" s="98" t="s">
        <v>293</v>
      </c>
      <c r="B96" s="113"/>
      <c r="C96" s="69" t="s">
        <v>238</v>
      </c>
      <c r="D96" s="99"/>
      <c r="E96" s="100"/>
      <c r="F96" s="101"/>
      <c r="G96" s="102">
        <f>SUM(G97:G98)</f>
        <v>0</v>
      </c>
    </row>
    <row r="97" spans="1:7" ht="12.75">
      <c r="A97" s="126" t="s">
        <v>315</v>
      </c>
      <c r="B97" s="70" t="s">
        <v>159</v>
      </c>
      <c r="C97" s="128" t="s">
        <v>54</v>
      </c>
      <c r="D97" s="129" t="s">
        <v>3</v>
      </c>
      <c r="E97" s="130">
        <v>20</v>
      </c>
      <c r="F97" s="131"/>
      <c r="G97" s="132">
        <f>F97*E97</f>
        <v>0</v>
      </c>
    </row>
    <row r="98" spans="1:7" ht="12.75">
      <c r="A98" s="126"/>
      <c r="B98" s="70"/>
      <c r="C98" s="128"/>
      <c r="D98" s="129"/>
      <c r="E98" s="130"/>
      <c r="F98" s="131"/>
      <c r="G98" s="132"/>
    </row>
    <row r="99" spans="1:7" ht="15">
      <c r="A99" s="98" t="s">
        <v>316</v>
      </c>
      <c r="B99" s="113"/>
      <c r="C99" s="69" t="s">
        <v>319</v>
      </c>
      <c r="D99" s="99"/>
      <c r="E99" s="100"/>
      <c r="F99" s="101"/>
      <c r="G99" s="102">
        <f>SUM(G100:G102)</f>
        <v>0</v>
      </c>
    </row>
    <row r="100" spans="1:7" ht="12.75">
      <c r="A100" s="126" t="s">
        <v>317</v>
      </c>
      <c r="B100" s="70" t="s">
        <v>162</v>
      </c>
      <c r="C100" s="128" t="s">
        <v>57</v>
      </c>
      <c r="D100" s="129" t="s">
        <v>3</v>
      </c>
      <c r="E100" s="130">
        <v>32.4</v>
      </c>
      <c r="F100" s="131"/>
      <c r="G100" s="132">
        <f>F100*E100</f>
        <v>0</v>
      </c>
    </row>
    <row r="101" spans="1:8" ht="12.75">
      <c r="A101" s="126" t="s">
        <v>318</v>
      </c>
      <c r="B101" s="70" t="s">
        <v>160</v>
      </c>
      <c r="C101" s="128" t="s">
        <v>55</v>
      </c>
      <c r="D101" s="129" t="s">
        <v>3</v>
      </c>
      <c r="E101" s="130">
        <v>1.84</v>
      </c>
      <c r="F101" s="131"/>
      <c r="G101" s="132">
        <f>F101*E101</f>
        <v>0</v>
      </c>
      <c r="H101" s="116"/>
    </row>
    <row r="102" spans="1:8" ht="12.75">
      <c r="A102" s="126"/>
      <c r="B102" s="70"/>
      <c r="C102" s="128"/>
      <c r="D102" s="129"/>
      <c r="E102" s="130"/>
      <c r="F102" s="131"/>
      <c r="G102" s="132"/>
      <c r="H102" s="116"/>
    </row>
    <row r="103" spans="1:8" ht="15">
      <c r="A103" s="98" t="s">
        <v>320</v>
      </c>
      <c r="B103" s="113"/>
      <c r="C103" s="69" t="s">
        <v>307</v>
      </c>
      <c r="D103" s="99"/>
      <c r="E103" s="100"/>
      <c r="F103" s="101"/>
      <c r="G103" s="102">
        <f>SUM(G104:G111)</f>
        <v>0</v>
      </c>
      <c r="H103" s="116"/>
    </row>
    <row r="104" spans="1:8" ht="25.5">
      <c r="A104" s="126" t="s">
        <v>321</v>
      </c>
      <c r="B104" s="70" t="s">
        <v>163</v>
      </c>
      <c r="C104" s="128" t="s">
        <v>59</v>
      </c>
      <c r="D104" s="129" t="s">
        <v>3</v>
      </c>
      <c r="E104" s="130">
        <v>21</v>
      </c>
      <c r="F104" s="131"/>
      <c r="G104" s="132">
        <f aca="true" t="shared" si="5" ref="G104:G110">F104*E104</f>
        <v>0</v>
      </c>
      <c r="H104" s="116"/>
    </row>
    <row r="105" spans="1:8" ht="12.75">
      <c r="A105" s="126" t="s">
        <v>322</v>
      </c>
      <c r="B105" s="70" t="s">
        <v>166</v>
      </c>
      <c r="C105" s="128" t="s">
        <v>62</v>
      </c>
      <c r="D105" s="129" t="s">
        <v>6</v>
      </c>
      <c r="E105" s="130">
        <v>0.22</v>
      </c>
      <c r="F105" s="131"/>
      <c r="G105" s="132">
        <f t="shared" si="5"/>
        <v>0</v>
      </c>
      <c r="H105" s="116"/>
    </row>
    <row r="106" spans="1:8" ht="25.5">
      <c r="A106" s="126" t="s">
        <v>323</v>
      </c>
      <c r="B106" s="70" t="s">
        <v>164</v>
      </c>
      <c r="C106" s="128" t="s">
        <v>60</v>
      </c>
      <c r="D106" s="129" t="s">
        <v>3</v>
      </c>
      <c r="E106" s="130">
        <v>13.26</v>
      </c>
      <c r="F106" s="131"/>
      <c r="G106" s="132">
        <f t="shared" si="5"/>
        <v>0</v>
      </c>
      <c r="H106" s="116"/>
    </row>
    <row r="107" spans="1:8" ht="25.5">
      <c r="A107" s="126" t="s">
        <v>324</v>
      </c>
      <c r="B107" s="70" t="s">
        <v>165</v>
      </c>
      <c r="C107" s="128" t="s">
        <v>61</v>
      </c>
      <c r="D107" s="129" t="s">
        <v>3</v>
      </c>
      <c r="E107" s="130">
        <v>56.18</v>
      </c>
      <c r="F107" s="131"/>
      <c r="G107" s="132">
        <f t="shared" si="5"/>
        <v>0</v>
      </c>
      <c r="H107" s="116"/>
    </row>
    <row r="108" spans="1:8" ht="25.5">
      <c r="A108" s="126" t="s">
        <v>325</v>
      </c>
      <c r="B108" s="70" t="s">
        <v>167</v>
      </c>
      <c r="C108" s="128" t="s">
        <v>63</v>
      </c>
      <c r="D108" s="129" t="s">
        <v>3</v>
      </c>
      <c r="E108" s="130">
        <v>23.6</v>
      </c>
      <c r="F108" s="131"/>
      <c r="G108" s="132">
        <f>F108*E108</f>
        <v>0</v>
      </c>
      <c r="H108" s="116"/>
    </row>
    <row r="109" spans="1:8" ht="12.75">
      <c r="A109" s="126" t="s">
        <v>326</v>
      </c>
      <c r="B109" s="70" t="s">
        <v>168</v>
      </c>
      <c r="C109" s="128" t="s">
        <v>201</v>
      </c>
      <c r="D109" s="129" t="s">
        <v>3</v>
      </c>
      <c r="E109" s="130">
        <v>21</v>
      </c>
      <c r="F109" s="131"/>
      <c r="G109" s="132">
        <f t="shared" si="5"/>
        <v>0</v>
      </c>
      <c r="H109" s="116"/>
    </row>
    <row r="110" spans="1:8" ht="25.5">
      <c r="A110" s="126" t="s">
        <v>381</v>
      </c>
      <c r="B110" s="70" t="s">
        <v>169</v>
      </c>
      <c r="C110" s="128" t="s">
        <v>64</v>
      </c>
      <c r="D110" s="129" t="s">
        <v>3</v>
      </c>
      <c r="E110" s="130">
        <v>1</v>
      </c>
      <c r="F110" s="131"/>
      <c r="G110" s="132">
        <f t="shared" si="5"/>
        <v>0</v>
      </c>
      <c r="H110" s="116"/>
    </row>
    <row r="111" spans="1:8" ht="15.75" customHeight="1">
      <c r="A111" s="126"/>
      <c r="B111" s="70"/>
      <c r="C111" s="128"/>
      <c r="D111" s="129"/>
      <c r="E111" s="130"/>
      <c r="F111" s="131"/>
      <c r="G111" s="71"/>
      <c r="H111" s="116"/>
    </row>
    <row r="112" spans="1:8" ht="15" customHeight="1">
      <c r="A112" s="98" t="s">
        <v>327</v>
      </c>
      <c r="B112" s="113"/>
      <c r="C112" s="69" t="s">
        <v>239</v>
      </c>
      <c r="D112" s="99"/>
      <c r="E112" s="100"/>
      <c r="F112" s="101"/>
      <c r="G112" s="102">
        <f>SUM(G113:G120)</f>
        <v>0</v>
      </c>
      <c r="H112" s="116"/>
    </row>
    <row r="113" spans="1:8" ht="16.5" customHeight="1">
      <c r="A113" s="126" t="s">
        <v>328</v>
      </c>
      <c r="B113" s="70" t="s">
        <v>170</v>
      </c>
      <c r="C113" s="128" t="s">
        <v>65</v>
      </c>
      <c r="D113" s="129" t="s">
        <v>3</v>
      </c>
      <c r="E113" s="130">
        <v>825</v>
      </c>
      <c r="F113" s="131"/>
      <c r="G113" s="132">
        <f aca="true" t="shared" si="6" ref="G113:G118">F113*E113</f>
        <v>0</v>
      </c>
      <c r="H113" s="116"/>
    </row>
    <row r="114" spans="1:8" ht="15" customHeight="1">
      <c r="A114" s="126" t="s">
        <v>329</v>
      </c>
      <c r="B114" s="70" t="s">
        <v>380</v>
      </c>
      <c r="C114" s="128" t="s">
        <v>382</v>
      </c>
      <c r="D114" s="129" t="s">
        <v>3</v>
      </c>
      <c r="E114" s="130">
        <v>137</v>
      </c>
      <c r="F114" s="131"/>
      <c r="G114" s="132">
        <f t="shared" si="6"/>
        <v>0</v>
      </c>
      <c r="H114" s="116"/>
    </row>
    <row r="115" spans="1:8" ht="15.75" customHeight="1">
      <c r="A115" s="126" t="s">
        <v>330</v>
      </c>
      <c r="B115" s="70" t="s">
        <v>173</v>
      </c>
      <c r="C115" s="128" t="s">
        <v>68</v>
      </c>
      <c r="D115" s="129" t="s">
        <v>3</v>
      </c>
      <c r="E115" s="130">
        <v>1194</v>
      </c>
      <c r="F115" s="131"/>
      <c r="G115" s="132">
        <f t="shared" si="6"/>
        <v>0</v>
      </c>
      <c r="H115" s="116"/>
    </row>
    <row r="116" spans="1:8" ht="12.75" customHeight="1">
      <c r="A116" s="126" t="s">
        <v>331</v>
      </c>
      <c r="B116" s="70" t="s">
        <v>370</v>
      </c>
      <c r="C116" s="128" t="s">
        <v>371</v>
      </c>
      <c r="D116" s="129" t="s">
        <v>3</v>
      </c>
      <c r="E116" s="130">
        <v>233.48</v>
      </c>
      <c r="F116" s="131"/>
      <c r="G116" s="132">
        <f t="shared" si="6"/>
        <v>0</v>
      </c>
      <c r="H116" s="116"/>
    </row>
    <row r="117" spans="1:8" ht="14.25" customHeight="1">
      <c r="A117" s="126" t="s">
        <v>332</v>
      </c>
      <c r="B117" s="70" t="s">
        <v>261</v>
      </c>
      <c r="C117" s="128" t="s">
        <v>262</v>
      </c>
      <c r="D117" s="129" t="s">
        <v>3</v>
      </c>
      <c r="E117" s="130">
        <v>137</v>
      </c>
      <c r="F117" s="131"/>
      <c r="G117" s="132">
        <f t="shared" si="6"/>
        <v>0</v>
      </c>
      <c r="H117" s="116"/>
    </row>
    <row r="118" spans="1:8" ht="15" customHeight="1">
      <c r="A118" s="126" t="s">
        <v>386</v>
      </c>
      <c r="B118" s="70" t="s">
        <v>172</v>
      </c>
      <c r="C118" s="128" t="s">
        <v>67</v>
      </c>
      <c r="D118" s="129" t="s">
        <v>25</v>
      </c>
      <c r="E118" s="130">
        <v>1686</v>
      </c>
      <c r="F118" s="131"/>
      <c r="G118" s="132">
        <f t="shared" si="6"/>
        <v>0</v>
      </c>
      <c r="H118" s="116"/>
    </row>
    <row r="119" spans="1:7" ht="25.5">
      <c r="A119" s="126" t="s">
        <v>387</v>
      </c>
      <c r="B119" s="70" t="s">
        <v>171</v>
      </c>
      <c r="C119" s="128" t="s">
        <v>66</v>
      </c>
      <c r="D119" s="129" t="s">
        <v>3</v>
      </c>
      <c r="E119" s="130">
        <v>20</v>
      </c>
      <c r="F119" s="131"/>
      <c r="G119" s="132">
        <f>F119*E119</f>
        <v>0</v>
      </c>
    </row>
    <row r="120" spans="1:7" ht="12.75">
      <c r="A120" s="103"/>
      <c r="B120" s="70"/>
      <c r="C120" s="32"/>
      <c r="D120" s="30"/>
      <c r="E120" s="72"/>
      <c r="F120" s="31"/>
      <c r="G120" s="75"/>
    </row>
    <row r="121" spans="1:7" ht="15">
      <c r="A121" s="98" t="s">
        <v>333</v>
      </c>
      <c r="B121" s="113"/>
      <c r="C121" s="69" t="s">
        <v>248</v>
      </c>
      <c r="D121" s="99"/>
      <c r="E121" s="100"/>
      <c r="F121" s="101"/>
      <c r="G121" s="109">
        <f>SUM(G122:G131)</f>
        <v>0</v>
      </c>
    </row>
    <row r="122" spans="1:7" ht="25.5">
      <c r="A122" s="126" t="s">
        <v>335</v>
      </c>
      <c r="B122" s="181" t="s">
        <v>194</v>
      </c>
      <c r="C122" s="128" t="s">
        <v>83</v>
      </c>
      <c r="D122" s="129" t="s">
        <v>4</v>
      </c>
      <c r="E122" s="130">
        <v>80</v>
      </c>
      <c r="F122" s="131"/>
      <c r="G122" s="132">
        <f aca="true" t="shared" si="7" ref="G122:G130">F122*E122</f>
        <v>0</v>
      </c>
    </row>
    <row r="123" spans="1:7" ht="12.75">
      <c r="A123" s="126" t="s">
        <v>336</v>
      </c>
      <c r="B123" s="181" t="s">
        <v>191</v>
      </c>
      <c r="C123" s="128" t="s">
        <v>80</v>
      </c>
      <c r="D123" s="129" t="s">
        <v>4</v>
      </c>
      <c r="E123" s="130">
        <v>6</v>
      </c>
      <c r="F123" s="131"/>
      <c r="G123" s="132">
        <f t="shared" si="7"/>
        <v>0</v>
      </c>
    </row>
    <row r="124" spans="1:7" ht="12.75">
      <c r="A124" s="126" t="s">
        <v>337</v>
      </c>
      <c r="B124" s="181" t="s">
        <v>192</v>
      </c>
      <c r="C124" s="128" t="s">
        <v>81</v>
      </c>
      <c r="D124" s="129" t="s">
        <v>4</v>
      </c>
      <c r="E124" s="130">
        <v>3</v>
      </c>
      <c r="F124" s="131"/>
      <c r="G124" s="132">
        <f t="shared" si="7"/>
        <v>0</v>
      </c>
    </row>
    <row r="125" spans="1:7" ht="12.75">
      <c r="A125" s="126" t="s">
        <v>338</v>
      </c>
      <c r="B125" s="181" t="s">
        <v>193</v>
      </c>
      <c r="C125" s="128" t="s">
        <v>82</v>
      </c>
      <c r="D125" s="129" t="s">
        <v>4</v>
      </c>
      <c r="E125" s="130">
        <v>6</v>
      </c>
      <c r="F125" s="131"/>
      <c r="G125" s="132">
        <f t="shared" si="7"/>
        <v>0</v>
      </c>
    </row>
    <row r="126" spans="1:7" ht="12.75">
      <c r="A126" s="126" t="s">
        <v>339</v>
      </c>
      <c r="B126" s="181" t="s">
        <v>205</v>
      </c>
      <c r="C126" s="128" t="s">
        <v>87</v>
      </c>
      <c r="D126" s="129" t="s">
        <v>0</v>
      </c>
      <c r="E126" s="130">
        <v>1</v>
      </c>
      <c r="F126" s="131"/>
      <c r="G126" s="132">
        <f t="shared" si="7"/>
        <v>0</v>
      </c>
    </row>
    <row r="127" spans="1:7" ht="12.75">
      <c r="A127" s="126" t="s">
        <v>340</v>
      </c>
      <c r="B127" s="181" t="s">
        <v>198</v>
      </c>
      <c r="C127" s="128" t="s">
        <v>206</v>
      </c>
      <c r="D127" s="129" t="s">
        <v>0</v>
      </c>
      <c r="E127" s="130">
        <v>1</v>
      </c>
      <c r="F127" s="131"/>
      <c r="G127" s="132">
        <f t="shared" si="7"/>
        <v>0</v>
      </c>
    </row>
    <row r="128" spans="1:7" ht="12.75">
      <c r="A128" s="126" t="s">
        <v>341</v>
      </c>
      <c r="B128" s="181" t="s">
        <v>195</v>
      </c>
      <c r="C128" s="128" t="s">
        <v>84</v>
      </c>
      <c r="D128" s="129" t="s">
        <v>0</v>
      </c>
      <c r="E128" s="130">
        <v>2</v>
      </c>
      <c r="F128" s="131"/>
      <c r="G128" s="132">
        <f t="shared" si="7"/>
        <v>0</v>
      </c>
    </row>
    <row r="129" spans="1:7" ht="12.75">
      <c r="A129" s="126" t="s">
        <v>342</v>
      </c>
      <c r="B129" s="181" t="s">
        <v>196</v>
      </c>
      <c r="C129" s="128" t="s">
        <v>85</v>
      </c>
      <c r="D129" s="129" t="s">
        <v>0</v>
      </c>
      <c r="E129" s="130">
        <v>1</v>
      </c>
      <c r="F129" s="131"/>
      <c r="G129" s="132">
        <f t="shared" si="7"/>
        <v>0</v>
      </c>
    </row>
    <row r="130" spans="1:7" ht="12.75">
      <c r="A130" s="126" t="s">
        <v>343</v>
      </c>
      <c r="B130" s="181" t="s">
        <v>197</v>
      </c>
      <c r="C130" s="128" t="s">
        <v>86</v>
      </c>
      <c r="D130" s="129" t="s">
        <v>0</v>
      </c>
      <c r="E130" s="130">
        <v>1</v>
      </c>
      <c r="F130" s="131"/>
      <c r="G130" s="132">
        <f t="shared" si="7"/>
        <v>0</v>
      </c>
    </row>
    <row r="131" spans="1:7" ht="12.75">
      <c r="A131" s="103"/>
      <c r="B131" s="108"/>
      <c r="C131" s="32"/>
      <c r="D131" s="30"/>
      <c r="E131" s="74"/>
      <c r="F131" s="31"/>
      <c r="G131" s="75"/>
    </row>
    <row r="132" spans="1:7" ht="12.75" customHeight="1">
      <c r="A132" s="98" t="s">
        <v>334</v>
      </c>
      <c r="B132" s="113"/>
      <c r="C132" s="69" t="s">
        <v>290</v>
      </c>
      <c r="D132" s="99"/>
      <c r="E132" s="100"/>
      <c r="F132" s="101"/>
      <c r="G132" s="109">
        <f>SUM(G133:G153)</f>
        <v>0</v>
      </c>
    </row>
    <row r="133" spans="1:7" ht="15.75" customHeight="1">
      <c r="A133" s="126" t="s">
        <v>345</v>
      </c>
      <c r="B133" s="181" t="s">
        <v>177</v>
      </c>
      <c r="C133" s="128" t="s">
        <v>221</v>
      </c>
      <c r="D133" s="129" t="s">
        <v>4</v>
      </c>
      <c r="E133" s="130">
        <v>80</v>
      </c>
      <c r="F133" s="131"/>
      <c r="G133" s="132">
        <f aca="true" t="shared" si="8" ref="G133:G139">F133*E133</f>
        <v>0</v>
      </c>
    </row>
    <row r="134" spans="1:7" ht="13.5" customHeight="1">
      <c r="A134" s="126" t="s">
        <v>346</v>
      </c>
      <c r="B134" s="181" t="s">
        <v>224</v>
      </c>
      <c r="C134" s="128" t="s">
        <v>225</v>
      </c>
      <c r="D134" s="129" t="s">
        <v>4</v>
      </c>
      <c r="E134" s="130">
        <v>400</v>
      </c>
      <c r="F134" s="131"/>
      <c r="G134" s="132">
        <f t="shared" si="8"/>
        <v>0</v>
      </c>
    </row>
    <row r="135" spans="1:7" ht="12.75">
      <c r="A135" s="126" t="s">
        <v>347</v>
      </c>
      <c r="B135" s="181" t="s">
        <v>181</v>
      </c>
      <c r="C135" s="128" t="s">
        <v>73</v>
      </c>
      <c r="D135" s="129" t="s">
        <v>0</v>
      </c>
      <c r="E135" s="130">
        <v>16</v>
      </c>
      <c r="F135" s="131"/>
      <c r="G135" s="132">
        <f t="shared" si="8"/>
        <v>0</v>
      </c>
    </row>
    <row r="136" spans="1:7" ht="25.5">
      <c r="A136" s="126" t="s">
        <v>348</v>
      </c>
      <c r="B136" s="181" t="s">
        <v>174</v>
      </c>
      <c r="C136" s="128" t="s">
        <v>202</v>
      </c>
      <c r="D136" s="129" t="s">
        <v>0</v>
      </c>
      <c r="E136" s="130">
        <v>1</v>
      </c>
      <c r="F136" s="131"/>
      <c r="G136" s="132">
        <f t="shared" si="8"/>
        <v>0</v>
      </c>
    </row>
    <row r="137" spans="1:7" ht="12.75">
      <c r="A137" s="126" t="s">
        <v>349</v>
      </c>
      <c r="B137" s="181" t="s">
        <v>178</v>
      </c>
      <c r="C137" s="128" t="s">
        <v>70</v>
      </c>
      <c r="D137" s="129" t="s">
        <v>4</v>
      </c>
      <c r="E137" s="130">
        <v>8</v>
      </c>
      <c r="F137" s="131"/>
      <c r="G137" s="132">
        <f t="shared" si="8"/>
        <v>0</v>
      </c>
    </row>
    <row r="138" spans="1:7" ht="12.75">
      <c r="A138" s="126" t="s">
        <v>350</v>
      </c>
      <c r="B138" s="181" t="s">
        <v>179</v>
      </c>
      <c r="C138" s="128" t="s">
        <v>71</v>
      </c>
      <c r="D138" s="129" t="s">
        <v>4</v>
      </c>
      <c r="E138" s="130">
        <v>8</v>
      </c>
      <c r="F138" s="131"/>
      <c r="G138" s="132">
        <f t="shared" si="8"/>
        <v>0</v>
      </c>
    </row>
    <row r="139" spans="1:7" ht="12.75">
      <c r="A139" s="126" t="s">
        <v>351</v>
      </c>
      <c r="B139" s="181" t="s">
        <v>176</v>
      </c>
      <c r="C139" s="128" t="s">
        <v>220</v>
      </c>
      <c r="D139" s="129" t="s">
        <v>4</v>
      </c>
      <c r="E139" s="130">
        <v>12</v>
      </c>
      <c r="F139" s="131"/>
      <c r="G139" s="132">
        <f t="shared" si="8"/>
        <v>0</v>
      </c>
    </row>
    <row r="140" spans="1:7" ht="12.75">
      <c r="A140" s="126" t="s">
        <v>352</v>
      </c>
      <c r="B140" s="181" t="s">
        <v>222</v>
      </c>
      <c r="C140" s="128" t="s">
        <v>223</v>
      </c>
      <c r="D140" s="129" t="s">
        <v>4</v>
      </c>
      <c r="E140" s="130">
        <v>100</v>
      </c>
      <c r="F140" s="131"/>
      <c r="G140" s="132">
        <f>F140*E140</f>
        <v>0</v>
      </c>
    </row>
    <row r="141" spans="1:7" ht="12.75">
      <c r="A141" s="126" t="s">
        <v>353</v>
      </c>
      <c r="B141" s="181" t="s">
        <v>203</v>
      </c>
      <c r="C141" s="128" t="s">
        <v>204</v>
      </c>
      <c r="D141" s="129" t="s">
        <v>0</v>
      </c>
      <c r="E141" s="130">
        <v>70</v>
      </c>
      <c r="F141" s="131"/>
      <c r="G141" s="132">
        <f>F141*E141</f>
        <v>0</v>
      </c>
    </row>
    <row r="142" spans="1:7" ht="24.75" customHeight="1">
      <c r="A142" s="126" t="s">
        <v>156</v>
      </c>
      <c r="B142" s="181" t="s">
        <v>184</v>
      </c>
      <c r="C142" s="128" t="s">
        <v>76</v>
      </c>
      <c r="D142" s="129" t="s">
        <v>0</v>
      </c>
      <c r="E142" s="130">
        <v>70</v>
      </c>
      <c r="F142" s="131"/>
      <c r="G142" s="132">
        <f aca="true" t="shared" si="9" ref="G142:G152">F142*E142</f>
        <v>0</v>
      </c>
    </row>
    <row r="143" spans="1:7" ht="15.75" customHeight="1">
      <c r="A143" s="126" t="s">
        <v>354</v>
      </c>
      <c r="B143" s="181" t="s">
        <v>182</v>
      </c>
      <c r="C143" s="128" t="s">
        <v>74</v>
      </c>
      <c r="D143" s="129" t="s">
        <v>0</v>
      </c>
      <c r="E143" s="130">
        <v>36</v>
      </c>
      <c r="F143" s="131"/>
      <c r="G143" s="132">
        <f t="shared" si="9"/>
        <v>0</v>
      </c>
    </row>
    <row r="144" spans="1:7" ht="12.75">
      <c r="A144" s="126" t="s">
        <v>157</v>
      </c>
      <c r="B144" s="181" t="s">
        <v>183</v>
      </c>
      <c r="C144" s="128" t="s">
        <v>75</v>
      </c>
      <c r="D144" s="129" t="s">
        <v>0</v>
      </c>
      <c r="E144" s="130">
        <v>36</v>
      </c>
      <c r="F144" s="131"/>
      <c r="G144" s="132">
        <f t="shared" si="9"/>
        <v>0</v>
      </c>
    </row>
    <row r="145" spans="1:7" ht="26.25" customHeight="1">
      <c r="A145" s="126" t="s">
        <v>355</v>
      </c>
      <c r="B145" s="181" t="s">
        <v>186</v>
      </c>
      <c r="C145" s="128" t="s">
        <v>78</v>
      </c>
      <c r="D145" s="129" t="s">
        <v>0</v>
      </c>
      <c r="E145" s="130">
        <v>36</v>
      </c>
      <c r="F145" s="131"/>
      <c r="G145" s="132">
        <f t="shared" si="9"/>
        <v>0</v>
      </c>
    </row>
    <row r="146" spans="1:7" ht="15.75" customHeight="1">
      <c r="A146" s="126" t="s">
        <v>356</v>
      </c>
      <c r="B146" s="181" t="s">
        <v>188</v>
      </c>
      <c r="C146" s="128" t="s">
        <v>372</v>
      </c>
      <c r="D146" s="129" t="s">
        <v>4</v>
      </c>
      <c r="E146" s="130">
        <v>113</v>
      </c>
      <c r="F146" s="131"/>
      <c r="G146" s="132">
        <f t="shared" si="9"/>
        <v>0</v>
      </c>
    </row>
    <row r="147" spans="1:7" ht="16.5" customHeight="1">
      <c r="A147" s="126" t="s">
        <v>357</v>
      </c>
      <c r="B147" s="181" t="s">
        <v>185</v>
      </c>
      <c r="C147" s="128" t="s">
        <v>77</v>
      </c>
      <c r="D147" s="129" t="s">
        <v>0</v>
      </c>
      <c r="E147" s="130">
        <v>36</v>
      </c>
      <c r="F147" s="131"/>
      <c r="G147" s="132">
        <f t="shared" si="9"/>
        <v>0</v>
      </c>
    </row>
    <row r="148" spans="1:7" ht="25.5">
      <c r="A148" s="126" t="s">
        <v>358</v>
      </c>
      <c r="B148" s="181" t="s">
        <v>187</v>
      </c>
      <c r="C148" s="128" t="s">
        <v>263</v>
      </c>
      <c r="D148" s="129" t="s">
        <v>0</v>
      </c>
      <c r="E148" s="130">
        <v>2</v>
      </c>
      <c r="F148" s="131"/>
      <c r="G148" s="132">
        <f t="shared" si="9"/>
        <v>0</v>
      </c>
    </row>
    <row r="149" spans="1:7" ht="27" customHeight="1">
      <c r="A149" s="126" t="s">
        <v>359</v>
      </c>
      <c r="B149" s="181" t="s">
        <v>189</v>
      </c>
      <c r="C149" s="128" t="s">
        <v>79</v>
      </c>
      <c r="D149" s="129" t="s">
        <v>0</v>
      </c>
      <c r="E149" s="130">
        <v>36</v>
      </c>
      <c r="F149" s="131"/>
      <c r="G149" s="132">
        <f t="shared" si="9"/>
        <v>0</v>
      </c>
    </row>
    <row r="150" spans="1:7" ht="13.5" customHeight="1">
      <c r="A150" s="126" t="s">
        <v>360</v>
      </c>
      <c r="B150" s="181" t="s">
        <v>180</v>
      </c>
      <c r="C150" s="128" t="s">
        <v>72</v>
      </c>
      <c r="D150" s="129" t="s">
        <v>4</v>
      </c>
      <c r="E150" s="130">
        <v>96</v>
      </c>
      <c r="F150" s="131"/>
      <c r="G150" s="132">
        <f t="shared" si="9"/>
        <v>0</v>
      </c>
    </row>
    <row r="151" spans="1:7" ht="27" customHeight="1">
      <c r="A151" s="126" t="s">
        <v>361</v>
      </c>
      <c r="B151" s="181" t="s">
        <v>190</v>
      </c>
      <c r="C151" s="128" t="s">
        <v>264</v>
      </c>
      <c r="D151" s="129" t="s">
        <v>0</v>
      </c>
      <c r="E151" s="130">
        <v>36</v>
      </c>
      <c r="F151" s="131"/>
      <c r="G151" s="132">
        <f t="shared" si="9"/>
        <v>0</v>
      </c>
    </row>
    <row r="152" spans="1:7" ht="17.25" customHeight="1">
      <c r="A152" s="126" t="s">
        <v>158</v>
      </c>
      <c r="B152" s="181" t="s">
        <v>175</v>
      </c>
      <c r="C152" s="128" t="s">
        <v>69</v>
      </c>
      <c r="D152" s="129" t="s">
        <v>4</v>
      </c>
      <c r="E152" s="130">
        <v>36</v>
      </c>
      <c r="F152" s="131"/>
      <c r="G152" s="132">
        <f t="shared" si="9"/>
        <v>0</v>
      </c>
    </row>
    <row r="153" spans="1:7" ht="13.5" customHeight="1">
      <c r="A153" s="103"/>
      <c r="B153" s="115"/>
      <c r="C153" s="32"/>
      <c r="D153" s="30"/>
      <c r="E153" s="74"/>
      <c r="F153" s="31"/>
      <c r="G153" s="75"/>
    </row>
    <row r="154" spans="1:7" ht="15.75" customHeight="1">
      <c r="A154" s="98" t="s">
        <v>368</v>
      </c>
      <c r="B154" s="113"/>
      <c r="C154" s="69" t="s">
        <v>240</v>
      </c>
      <c r="D154" s="99"/>
      <c r="E154" s="100"/>
      <c r="F154" s="101"/>
      <c r="G154" s="109">
        <f>SUM(G155:G156)</f>
        <v>0</v>
      </c>
    </row>
    <row r="155" spans="1:7" ht="18" customHeight="1">
      <c r="A155" s="126" t="s">
        <v>369</v>
      </c>
      <c r="B155" s="70" t="s">
        <v>199</v>
      </c>
      <c r="C155" s="128" t="s">
        <v>88</v>
      </c>
      <c r="D155" s="129" t="s">
        <v>3</v>
      </c>
      <c r="E155" s="130">
        <v>450</v>
      </c>
      <c r="F155" s="131"/>
      <c r="G155" s="132">
        <f>F155*E155</f>
        <v>0</v>
      </c>
    </row>
    <row r="156" spans="1:7" ht="13.5" customHeight="1" thickBot="1">
      <c r="A156" s="103"/>
      <c r="B156" s="106"/>
      <c r="C156" s="32"/>
      <c r="D156" s="30"/>
      <c r="E156" s="74"/>
      <c r="F156" s="123"/>
      <c r="G156" s="123"/>
    </row>
    <row r="157" spans="1:7" ht="14.25" customHeight="1" thickBot="1">
      <c r="A157" s="182" t="s">
        <v>98</v>
      </c>
      <c r="B157" s="183"/>
      <c r="C157" s="183"/>
      <c r="D157" s="183"/>
      <c r="E157" s="183"/>
      <c r="F157" s="190"/>
      <c r="G157" s="111">
        <f>G13+G19+G31+G50+G55+G59+G64+G71+G74+G78+G87+G96+G99+G103+G112+G121+G132+G154</f>
        <v>0</v>
      </c>
    </row>
    <row r="158" spans="1:7" ht="13.5" thickBot="1">
      <c r="A158" s="110" t="s">
        <v>207</v>
      </c>
      <c r="B158" s="189"/>
      <c r="C158" s="189"/>
      <c r="D158" s="189"/>
      <c r="E158" s="189"/>
      <c r="F158" s="124">
        <v>0</v>
      </c>
      <c r="G158" s="172">
        <f>G157*0.2212</f>
        <v>0</v>
      </c>
    </row>
    <row r="159" spans="1:7" ht="16.5" customHeight="1" thickBot="1">
      <c r="A159" s="182" t="s">
        <v>99</v>
      </c>
      <c r="B159" s="183"/>
      <c r="C159" s="183"/>
      <c r="D159" s="183"/>
      <c r="E159" s="183"/>
      <c r="F159" s="184"/>
      <c r="G159" s="112">
        <f>G157+G158</f>
        <v>0</v>
      </c>
    </row>
    <row r="160" ht="27.75" customHeight="1"/>
    <row r="162" ht="15.75" customHeight="1"/>
    <row r="163" ht="24.75" customHeight="1">
      <c r="G163" s="149"/>
    </row>
    <row r="164" ht="12.75">
      <c r="G164" s="149"/>
    </row>
    <row r="165" ht="15.75" customHeight="1"/>
    <row r="166" ht="27.75" customHeight="1">
      <c r="I166" s="117"/>
    </row>
    <row r="167" ht="18" customHeight="1"/>
    <row r="170" ht="26.25" customHeight="1"/>
    <row r="171" ht="18" customHeight="1"/>
    <row r="173" ht="12.75">
      <c r="I173" s="150"/>
    </row>
    <row r="174" ht="12" customHeight="1">
      <c r="I174" s="149"/>
    </row>
    <row r="175" ht="12.75">
      <c r="I175" s="150"/>
    </row>
    <row r="181" ht="12.75">
      <c r="H181" s="150"/>
    </row>
  </sheetData>
  <sheetProtection/>
  <mergeCells count="11">
    <mergeCell ref="A157:F157"/>
    <mergeCell ref="A159:F159"/>
    <mergeCell ref="C6:G6"/>
    <mergeCell ref="C7:G7"/>
    <mergeCell ref="A6:B6"/>
    <mergeCell ref="A7:B7"/>
    <mergeCell ref="C2:G2"/>
    <mergeCell ref="C3:G3"/>
    <mergeCell ref="C4:G4"/>
    <mergeCell ref="B158:E158"/>
    <mergeCell ref="A9:G9"/>
  </mergeCells>
  <printOptions/>
  <pageMargins left="0.7" right="0.7" top="0.75" bottom="0.75" header="0.3" footer="0.3"/>
  <pageSetup fitToHeight="0" fitToWidth="1"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.28125" style="8" customWidth="1"/>
    <col min="2" max="2" width="5.57421875" style="10" bestFit="1" customWidth="1"/>
    <col min="3" max="3" width="65.00390625" style="8" bestFit="1" customWidth="1"/>
    <col min="4" max="4" width="18.00390625" style="28" bestFit="1" customWidth="1"/>
    <col min="5" max="16384" width="9.140625" style="8" customWidth="1"/>
  </cols>
  <sheetData>
    <row r="1" spans="1:7" ht="15">
      <c r="A1" s="3"/>
      <c r="B1" s="4"/>
      <c r="C1" s="5"/>
      <c r="D1" s="25"/>
      <c r="E1" s="6"/>
      <c r="F1" s="7"/>
      <c r="G1" s="7"/>
    </row>
    <row r="2" spans="2:7" ht="18">
      <c r="B2" s="34"/>
      <c r="C2" s="199"/>
      <c r="D2" s="199"/>
      <c r="E2" s="10"/>
      <c r="F2" s="9"/>
      <c r="G2" s="9"/>
    </row>
    <row r="3" spans="2:7" ht="15">
      <c r="B3" s="35"/>
      <c r="C3" s="200"/>
      <c r="D3" s="200"/>
      <c r="E3" s="11"/>
      <c r="F3" s="11"/>
      <c r="G3" s="11"/>
    </row>
    <row r="4" spans="2:7" ht="15">
      <c r="B4" s="35"/>
      <c r="C4" s="200"/>
      <c r="D4" s="200"/>
      <c r="E4" s="11"/>
      <c r="F4" s="11"/>
      <c r="G4" s="11"/>
    </row>
    <row r="5" spans="1:7" ht="15">
      <c r="A5" s="3"/>
      <c r="B5" s="4"/>
      <c r="C5" s="11"/>
      <c r="D5" s="26"/>
      <c r="E5" s="12"/>
      <c r="F5" s="13"/>
      <c r="G5" s="7"/>
    </row>
    <row r="6" spans="1:7" ht="15.75">
      <c r="A6" s="193" t="s">
        <v>89</v>
      </c>
      <c r="B6" s="193"/>
      <c r="C6" s="194" t="str">
        <f>Planilha1!C6</f>
        <v>Farmácia de Medicamentos Excepcionais - Guarulhos</v>
      </c>
      <c r="D6" s="194"/>
      <c r="G6" s="37"/>
    </row>
    <row r="7" spans="1:7" ht="15.75">
      <c r="A7" s="195" t="s">
        <v>100</v>
      </c>
      <c r="B7" s="195"/>
      <c r="C7" s="194" t="str">
        <f>Planilha1!C7</f>
        <v>Av. Emilio Ribas nº 1126 - Guarulhos - SP</v>
      </c>
      <c r="D7" s="194"/>
      <c r="E7" s="12"/>
      <c r="F7" s="13"/>
      <c r="G7" s="7"/>
    </row>
    <row r="8" spans="1:7" ht="15.75">
      <c r="A8" s="14"/>
      <c r="B8" s="14"/>
      <c r="C8" s="15"/>
      <c r="D8" s="27"/>
      <c r="E8" s="12"/>
      <c r="F8" s="13"/>
      <c r="G8" s="7"/>
    </row>
    <row r="9" spans="1:7" ht="15">
      <c r="A9" s="196"/>
      <c r="B9" s="196"/>
      <c r="C9" s="196"/>
      <c r="D9" s="196"/>
      <c r="E9" s="12"/>
      <c r="F9" s="13"/>
      <c r="G9" s="7"/>
    </row>
    <row r="10" spans="1:7" ht="15.75">
      <c r="A10" s="16"/>
      <c r="B10" s="17"/>
      <c r="C10" s="18"/>
      <c r="D10" s="26"/>
      <c r="E10" s="12"/>
      <c r="F10" s="13"/>
      <c r="G10" s="7"/>
    </row>
    <row r="11" spans="2:4" ht="15.75" thickBot="1">
      <c r="B11" s="38"/>
      <c r="C11" s="39" t="s">
        <v>101</v>
      </c>
      <c r="D11" s="40"/>
    </row>
    <row r="12" spans="2:5" ht="15">
      <c r="B12" s="41" t="s">
        <v>102</v>
      </c>
      <c r="C12" s="42" t="s">
        <v>103</v>
      </c>
      <c r="D12" s="43" t="s">
        <v>104</v>
      </c>
      <c r="E12" s="119"/>
    </row>
    <row r="13" spans="2:5" ht="15">
      <c r="B13" s="174" t="s">
        <v>226</v>
      </c>
      <c r="C13" s="175" t="str">
        <f>VLOOKUP(B13,Planilha1!$A$13:$G$156,3,FALSE)</f>
        <v>Serviço técnico especializado </v>
      </c>
      <c r="D13" s="176">
        <f>VLOOKUP(C13,Planilha1!$C$13:$G$156,5,FALSE)</f>
        <v>0</v>
      </c>
      <c r="E13" s="120"/>
    </row>
    <row r="14" spans="2:5" ht="15">
      <c r="B14" s="174" t="s">
        <v>227</v>
      </c>
      <c r="C14" s="175" t="str">
        <f>VLOOKUP(B14,Planilha1!$A$13:$G$156,3,FALSE)</f>
        <v>Início, apoio e administração da obra</v>
      </c>
      <c r="D14" s="176">
        <f>VLOOKUP(C14,Planilha1!$C$13:$G$156,5,FALSE)</f>
        <v>0</v>
      </c>
      <c r="E14" s="135"/>
    </row>
    <row r="15" spans="2:5" ht="15">
      <c r="B15" s="44" t="s">
        <v>228</v>
      </c>
      <c r="C15" s="45" t="str">
        <f>VLOOKUP(B15,Planilha1!$A$13:$G$156,3,FALSE)</f>
        <v>Demolição de concreto, lastro, mistura e afins</v>
      </c>
      <c r="D15" s="46">
        <f>VLOOKUP(C15,Planilha1!$C$13:$G$156,5,FALSE)</f>
        <v>0</v>
      </c>
      <c r="E15" s="120"/>
    </row>
    <row r="16" spans="2:5" ht="15">
      <c r="B16" s="44" t="s">
        <v>229</v>
      </c>
      <c r="C16" s="45" t="str">
        <f>VLOOKUP(B16,Planilha1!$A$13:$G$156,3,FALSE)</f>
        <v>Escavação manual de solo</v>
      </c>
      <c r="D16" s="46">
        <f>VLOOKUP(C16,Planilha1!$C$13:$G$156,5,FALSE)</f>
        <v>0</v>
      </c>
      <c r="E16" s="120"/>
    </row>
    <row r="17" spans="2:5" ht="15">
      <c r="B17" s="44" t="s">
        <v>230</v>
      </c>
      <c r="C17" s="45" t="str">
        <f>VLOOKUP(B17,Planilha1!$A$13:$G$156,3,FALSE)</f>
        <v>Forma</v>
      </c>
      <c r="D17" s="46">
        <f>VLOOKUP(C17,Planilha1!$C$13:$G$156,5,FALSE)</f>
        <v>0</v>
      </c>
      <c r="E17" s="120"/>
    </row>
    <row r="18" spans="2:5" ht="15">
      <c r="B18" s="44" t="s">
        <v>231</v>
      </c>
      <c r="C18" s="45" t="str">
        <f>VLOOKUP(B18,Planilha1!$A$13:$G$156,3,FALSE)</f>
        <v>Armadura</v>
      </c>
      <c r="D18" s="46">
        <f>VLOOKUP(C18,Planilha1!$C$13:$G$156,5,FALSE)</f>
        <v>0</v>
      </c>
      <c r="E18" s="120"/>
    </row>
    <row r="19" spans="2:5" ht="15">
      <c r="B19" s="44" t="s">
        <v>232</v>
      </c>
      <c r="C19" s="45" t="str">
        <f>VLOOKUP(B19,Planilha1!$A$13:$G$156,3,FALSE)</f>
        <v>Concreto executado no local</v>
      </c>
      <c r="D19" s="46">
        <f>VLOOKUP(C19,Planilha1!$C$13:$G$156,5,FALSE)</f>
        <v>0</v>
      </c>
      <c r="E19" s="120"/>
    </row>
    <row r="20" spans="2:5" ht="15">
      <c r="B20" s="44" t="s">
        <v>233</v>
      </c>
      <c r="C20" s="45" t="str">
        <f>VLOOKUP(B20,Planilha1!$A$13:$G$156,3,FALSE)</f>
        <v>Fundação</v>
      </c>
      <c r="D20" s="46">
        <f>VLOOKUP(C20,Planilha1!$C$13:$G$156,5,FALSE)</f>
        <v>0</v>
      </c>
      <c r="E20" s="120"/>
    </row>
    <row r="21" spans="2:5" ht="15">
      <c r="B21" s="44" t="s">
        <v>234</v>
      </c>
      <c r="C21" s="45" t="str">
        <f>VLOOKUP(B21,Planilha1!$A$13:$G$156,3,FALSE)</f>
        <v>Alvenaria e Divisórias</v>
      </c>
      <c r="D21" s="46">
        <f>VLOOKUP(C21,Planilha1!$C$13:$G$156,5,FALSE)</f>
        <v>0</v>
      </c>
      <c r="E21" s="120"/>
    </row>
    <row r="22" spans="2:5" ht="15">
      <c r="B22" s="44" t="s">
        <v>287</v>
      </c>
      <c r="C22" s="45" t="str">
        <f>VLOOKUP(B22,Planilha1!$A$13:$G$156,3,FALSE)</f>
        <v>Telhamento e Estruturas</v>
      </c>
      <c r="D22" s="46">
        <f>VLOOKUP(C22,Planilha1!$C$13:$G$156,5,FALSE)</f>
        <v>0</v>
      </c>
      <c r="E22" s="135"/>
    </row>
    <row r="23" spans="2:5" ht="15">
      <c r="B23" s="44" t="s">
        <v>289</v>
      </c>
      <c r="C23" s="45" t="str">
        <f>VLOOKUP(B23,Planilha1!$A$13:$G$156,3,FALSE)</f>
        <v>Revestimento</v>
      </c>
      <c r="D23" s="46">
        <f>VLOOKUP(C23,Planilha1!$C$13:$G$156,5,FALSE)</f>
        <v>0</v>
      </c>
      <c r="E23" s="120"/>
    </row>
    <row r="24" spans="2:5" ht="15">
      <c r="B24" s="44" t="s">
        <v>293</v>
      </c>
      <c r="C24" s="45" t="str">
        <f>VLOOKUP(B24,Planilha1!$A$13:$G$156,3,FALSE)</f>
        <v>Forro</v>
      </c>
      <c r="D24" s="46">
        <f>VLOOKUP(C24,Planilha1!$C$13:$G$156,5,FALSE)</f>
        <v>0</v>
      </c>
      <c r="E24" s="120"/>
    </row>
    <row r="25" spans="2:5" ht="15">
      <c r="B25" s="44" t="s">
        <v>316</v>
      </c>
      <c r="C25" s="45" t="str">
        <f>VLOOKUP(B25,Planilha1!$A$13:$G$156,3,FALSE)</f>
        <v>Esquadrias de Ferro - Cubículo do GMG</v>
      </c>
      <c r="D25" s="46">
        <f>VLOOKUP(C25,Planilha1!$C$13:$G$156,5,FALSE)</f>
        <v>0</v>
      </c>
      <c r="E25" s="120"/>
    </row>
    <row r="26" spans="2:5" ht="15">
      <c r="B26" s="44" t="s">
        <v>320</v>
      </c>
      <c r="C26" s="45" t="str">
        <f>VLOOKUP(B26,Planilha1!$A$13:$G$156,3,FALSE)</f>
        <v>Impermeabilização</v>
      </c>
      <c r="D26" s="46">
        <f>VLOOKUP(C26,Planilha1!$C$13:$G$156,5,FALSE)</f>
        <v>0</v>
      </c>
      <c r="E26" s="120"/>
    </row>
    <row r="27" spans="2:5" ht="15">
      <c r="B27" s="44" t="s">
        <v>327</v>
      </c>
      <c r="C27" s="45" t="str">
        <f>VLOOKUP(B27,Planilha1!$A$13:$G$156,3,FALSE)</f>
        <v>Pintura</v>
      </c>
      <c r="D27" s="46">
        <f>VLOOKUP(C27,Planilha1!$C$13:$G$156,5,FALSE)</f>
        <v>0</v>
      </c>
      <c r="E27" s="120"/>
    </row>
    <row r="28" spans="2:5" ht="15">
      <c r="B28" s="44" t="s">
        <v>333</v>
      </c>
      <c r="C28" s="45" t="str">
        <f>VLOOKUP(B28,Planilha1!$A$13:$G$156,3,FALSE)</f>
        <v>Instalações hidráulicas </v>
      </c>
      <c r="D28" s="46">
        <f>VLOOKUP(C28,Planilha1!$C$13:$G$156,5,FALSE)</f>
        <v>0</v>
      </c>
      <c r="E28" s="120"/>
    </row>
    <row r="29" spans="2:5" ht="15">
      <c r="B29" s="44" t="s">
        <v>334</v>
      </c>
      <c r="C29" s="45" t="str">
        <f>VLOOKUP(B29,Planilha1!$A$13:$G$156,3,FALSE)</f>
        <v>Instalações elétricas</v>
      </c>
      <c r="D29" s="46">
        <f>VLOOKUP(C29,Planilha1!$C$13:$G$156,5,FALSE)</f>
        <v>0</v>
      </c>
      <c r="E29" s="135"/>
    </row>
    <row r="30" spans="2:5" ht="15">
      <c r="B30" s="44" t="s">
        <v>368</v>
      </c>
      <c r="C30" s="45" t="str">
        <f>VLOOKUP(B30,Planilha1!$A$13:$G$156,3,FALSE)</f>
        <v>Limpeza e arremate</v>
      </c>
      <c r="D30" s="46">
        <f>VLOOKUP(C30,Planilha1!$C$13:$G$156,5,FALSE)</f>
        <v>0</v>
      </c>
      <c r="E30" s="120"/>
    </row>
    <row r="31" spans="2:5" ht="15">
      <c r="B31" s="197" t="s">
        <v>98</v>
      </c>
      <c r="C31" s="198"/>
      <c r="D31" s="47">
        <f>SUM(D13:D30)</f>
        <v>0</v>
      </c>
      <c r="E31" s="120"/>
    </row>
    <row r="32" spans="2:5" ht="15">
      <c r="B32" s="197" t="s">
        <v>390</v>
      </c>
      <c r="C32" s="198"/>
      <c r="D32" s="47">
        <f>D31*0.2212</f>
        <v>0</v>
      </c>
      <c r="E32" s="119"/>
    </row>
    <row r="33" spans="2:4" ht="15.75" thickBot="1">
      <c r="B33" s="191" t="s">
        <v>99</v>
      </c>
      <c r="C33" s="192"/>
      <c r="D33" s="48">
        <f>D31+D32</f>
        <v>0</v>
      </c>
    </row>
  </sheetData>
  <sheetProtection/>
  <mergeCells count="11">
    <mergeCell ref="C2:D2"/>
    <mergeCell ref="C3:D3"/>
    <mergeCell ref="C4:D4"/>
    <mergeCell ref="B32:C32"/>
    <mergeCell ref="B33:C33"/>
    <mergeCell ref="A6:B6"/>
    <mergeCell ref="C6:D6"/>
    <mergeCell ref="C7:D7"/>
    <mergeCell ref="A7:B7"/>
    <mergeCell ref="A9:D9"/>
    <mergeCell ref="B31:C31"/>
  </mergeCells>
  <printOptions horizontalCentered="1"/>
  <pageMargins left="1" right="1" top="1" bottom="1" header="0.5" footer="0.5"/>
  <pageSetup fitToHeight="1" fitToWidth="1" horizontalDpi="1200" verticalDpi="12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zoomScale="80" zoomScaleNormal="80" zoomScalePageLayoutView="0" workbookViewId="0" topLeftCell="A1">
      <selection activeCell="B11" sqref="B11:B12"/>
    </sheetView>
  </sheetViews>
  <sheetFormatPr defaultColWidth="9.140625" defaultRowHeight="15"/>
  <cols>
    <col min="1" max="1" width="12.57421875" style="8" customWidth="1"/>
    <col min="2" max="2" width="71.7109375" style="8" customWidth="1"/>
    <col min="3" max="3" width="20.00390625" style="8" bestFit="1" customWidth="1"/>
    <col min="4" max="5" width="14.28125" style="10" bestFit="1" customWidth="1"/>
    <col min="6" max="8" width="14.28125" style="10" customWidth="1"/>
    <col min="9" max="9" width="19.140625" style="8" customWidth="1"/>
    <col min="10" max="10" width="11.28125" style="8" bestFit="1" customWidth="1"/>
    <col min="11" max="16384" width="9.140625" style="8" customWidth="1"/>
  </cols>
  <sheetData>
    <row r="2" spans="2:8" ht="18">
      <c r="B2" s="33"/>
      <c r="C2" s="33"/>
      <c r="D2" s="33"/>
      <c r="E2" s="33"/>
      <c r="F2" s="33"/>
      <c r="G2" s="33"/>
      <c r="H2" s="33"/>
    </row>
    <row r="3" spans="2:8" ht="15">
      <c r="B3" s="35"/>
      <c r="C3" s="35"/>
      <c r="D3" s="35"/>
      <c r="E3" s="35"/>
      <c r="F3" s="35"/>
      <c r="G3" s="35"/>
      <c r="H3" s="35"/>
    </row>
    <row r="4" spans="2:8" ht="15">
      <c r="B4" s="35"/>
      <c r="C4" s="35"/>
      <c r="D4" s="35"/>
      <c r="E4" s="35"/>
      <c r="F4" s="35"/>
      <c r="G4" s="35"/>
      <c r="H4" s="35"/>
    </row>
    <row r="6" spans="1:8" ht="15.75">
      <c r="A6" s="21" t="s">
        <v>89</v>
      </c>
      <c r="B6" s="216" t="str">
        <f>Planilha1!C6</f>
        <v>Farmácia de Medicamentos Excepcionais - Guarulhos</v>
      </c>
      <c r="C6" s="216"/>
      <c r="D6" s="216"/>
      <c r="E6" s="36"/>
      <c r="F6" s="36"/>
      <c r="G6" s="36"/>
      <c r="H6" s="36"/>
    </row>
    <row r="7" spans="1:8" ht="15.75">
      <c r="A7" s="24" t="s">
        <v>100</v>
      </c>
      <c r="B7" s="216" t="str">
        <f>Planilha1!C7</f>
        <v>Av. Emilio Ribas nº 1126 - Guarulhos - SP</v>
      </c>
      <c r="C7" s="216"/>
      <c r="D7" s="216"/>
      <c r="E7" s="36"/>
      <c r="F7" s="36"/>
      <c r="G7" s="36"/>
      <c r="H7" s="36"/>
    </row>
    <row r="8" spans="1:8" ht="15.75">
      <c r="A8" s="24"/>
      <c r="B8" s="22"/>
      <c r="C8" s="23"/>
      <c r="D8" s="23"/>
      <c r="E8" s="23"/>
      <c r="F8" s="23"/>
      <c r="G8" s="23"/>
      <c r="H8" s="23"/>
    </row>
    <row r="9" spans="5:8" ht="15.75" thickBot="1">
      <c r="E9" s="141"/>
      <c r="F9" s="141"/>
      <c r="G9" s="141"/>
      <c r="H9" s="141"/>
    </row>
    <row r="10" spans="1:9" ht="15.75">
      <c r="A10" s="19" t="s">
        <v>102</v>
      </c>
      <c r="B10" s="20" t="s">
        <v>103</v>
      </c>
      <c r="C10" s="63" t="s">
        <v>104</v>
      </c>
      <c r="D10" s="56" t="s">
        <v>105</v>
      </c>
      <c r="E10" s="139" t="s">
        <v>106</v>
      </c>
      <c r="F10" s="139" t="s">
        <v>373</v>
      </c>
      <c r="G10" s="139" t="s">
        <v>374</v>
      </c>
      <c r="H10" s="140" t="s">
        <v>375</v>
      </c>
      <c r="I10" s="51" t="s">
        <v>98</v>
      </c>
    </row>
    <row r="11" spans="1:9" ht="15" customHeight="1">
      <c r="A11" s="208" t="s">
        <v>226</v>
      </c>
      <c r="B11" s="203" t="str">
        <f>VLOOKUP(A11,Planilha1!$A$13:$G$156,3,FALSE)</f>
        <v>Serviço técnico especializado </v>
      </c>
      <c r="C11" s="201">
        <f>VLOOKUP(B11,Planilha1!$C$13:$G$156,5,FALSE)</f>
        <v>0</v>
      </c>
      <c r="D11" s="57">
        <v>0.5</v>
      </c>
      <c r="E11" s="49">
        <v>0.2</v>
      </c>
      <c r="F11" s="136"/>
      <c r="G11" s="49"/>
      <c r="H11" s="136">
        <v>0.3</v>
      </c>
      <c r="I11" s="52">
        <f>SUM(D11:H11)</f>
        <v>1</v>
      </c>
    </row>
    <row r="12" spans="1:9" ht="15" customHeight="1">
      <c r="A12" s="209"/>
      <c r="B12" s="204"/>
      <c r="C12" s="202"/>
      <c r="D12" s="58">
        <f>D11*C11</f>
        <v>0</v>
      </c>
      <c r="E12" s="50">
        <f>E11*C11</f>
        <v>0</v>
      </c>
      <c r="F12" s="137"/>
      <c r="G12" s="50"/>
      <c r="H12" s="137">
        <f>H11*C11</f>
        <v>0</v>
      </c>
      <c r="I12" s="165">
        <f>SUM(D12:H12)</f>
        <v>0</v>
      </c>
    </row>
    <row r="13" spans="1:9" ht="15" customHeight="1">
      <c r="A13" s="208" t="s">
        <v>227</v>
      </c>
      <c r="B13" s="203" t="str">
        <f>VLOOKUP(A13,Planilha1!$A$13:$G$156,3,FALSE)</f>
        <v>Início, apoio e administração da obra</v>
      </c>
      <c r="C13" s="201">
        <f>VLOOKUP(B13,Planilha1!$C$13:$G$156,5,FALSE)</f>
        <v>0</v>
      </c>
      <c r="D13" s="67">
        <v>0.5</v>
      </c>
      <c r="E13" s="68">
        <v>0.5</v>
      </c>
      <c r="F13" s="138"/>
      <c r="G13" s="68"/>
      <c r="H13" s="138"/>
      <c r="I13" s="52">
        <f>SUM(D13:E13)</f>
        <v>1</v>
      </c>
    </row>
    <row r="14" spans="1:9" ht="15" customHeight="1">
      <c r="A14" s="209"/>
      <c r="B14" s="204"/>
      <c r="C14" s="202"/>
      <c r="D14" s="58">
        <f>D13*$C$13</f>
        <v>0</v>
      </c>
      <c r="E14" s="58">
        <f>E13*$C$13</f>
        <v>0</v>
      </c>
      <c r="F14" s="137"/>
      <c r="G14" s="50"/>
      <c r="H14" s="137"/>
      <c r="I14" s="168">
        <f>SUM(D14:E14)</f>
        <v>0</v>
      </c>
    </row>
    <row r="15" spans="1:9" ht="15" customHeight="1">
      <c r="A15" s="208" t="s">
        <v>228</v>
      </c>
      <c r="B15" s="203" t="str">
        <f>VLOOKUP(A15,Planilha1!$A$13:$G$156,3,FALSE)</f>
        <v>Demolição de concreto, lastro, mistura e afins</v>
      </c>
      <c r="C15" s="201">
        <f>VLOOKUP(B15,Planilha1!$C$13:$G$156,5,FALSE)</f>
        <v>0</v>
      </c>
      <c r="D15" s="49">
        <v>0.5</v>
      </c>
      <c r="E15" s="49">
        <v>0.3</v>
      </c>
      <c r="F15" s="136">
        <v>0.2</v>
      </c>
      <c r="G15" s="49"/>
      <c r="H15" s="136"/>
      <c r="I15" s="52">
        <f>SUM(D15:H15)</f>
        <v>1</v>
      </c>
    </row>
    <row r="16" spans="1:9" ht="15" customHeight="1">
      <c r="A16" s="209"/>
      <c r="B16" s="204"/>
      <c r="C16" s="202"/>
      <c r="D16" s="50">
        <f>D15*$C$15</f>
        <v>0</v>
      </c>
      <c r="E16" s="50">
        <f>E15*$C$15</f>
        <v>0</v>
      </c>
      <c r="F16" s="137">
        <f>F15*C15</f>
        <v>0</v>
      </c>
      <c r="G16" s="50">
        <f>G15*C15</f>
        <v>0</v>
      </c>
      <c r="H16" s="137">
        <f>H15*C15</f>
        <v>0</v>
      </c>
      <c r="I16" s="165">
        <f>SUM(D16:H16)</f>
        <v>0</v>
      </c>
    </row>
    <row r="17" spans="1:9" ht="12.75" customHeight="1">
      <c r="A17" s="208" t="s">
        <v>229</v>
      </c>
      <c r="B17" s="203" t="str">
        <f>VLOOKUP(A17,Planilha1!$A$13:$G$156,3,FALSE)</f>
        <v>Escavação manual de solo</v>
      </c>
      <c r="C17" s="201">
        <f>VLOOKUP(B17,Planilha1!$C$13:$G$156,5,FALSE)</f>
        <v>0</v>
      </c>
      <c r="D17" s="68">
        <v>0.5</v>
      </c>
      <c r="E17" s="68">
        <v>0.5</v>
      </c>
      <c r="F17" s="138"/>
      <c r="G17" s="68"/>
      <c r="H17" s="138"/>
      <c r="I17" s="52">
        <f>SUM(D17:H17)</f>
        <v>1</v>
      </c>
    </row>
    <row r="18" spans="1:9" ht="12.75" customHeight="1">
      <c r="A18" s="209"/>
      <c r="B18" s="204"/>
      <c r="C18" s="202"/>
      <c r="D18" s="121">
        <f>D17*C17</f>
        <v>0</v>
      </c>
      <c r="E18" s="50">
        <f>$C$17*E17</f>
        <v>0</v>
      </c>
      <c r="F18" s="137"/>
      <c r="G18" s="50"/>
      <c r="H18" s="137"/>
      <c r="I18" s="168">
        <f>SUM(D18:H18)</f>
        <v>0</v>
      </c>
    </row>
    <row r="19" spans="1:9" ht="12.75" customHeight="1">
      <c r="A19" s="208" t="s">
        <v>230</v>
      </c>
      <c r="B19" s="203" t="str">
        <f>VLOOKUP(A19,Planilha1!$A$13:$G$156,3,FALSE)</f>
        <v>Forma</v>
      </c>
      <c r="C19" s="201">
        <f>VLOOKUP(B19,Planilha1!$C$13:$G$156,5,FALSE)</f>
        <v>0</v>
      </c>
      <c r="D19" s="49">
        <v>0.5</v>
      </c>
      <c r="E19" s="49">
        <v>0.5</v>
      </c>
      <c r="F19" s="136"/>
      <c r="G19" s="49"/>
      <c r="H19" s="136"/>
      <c r="I19" s="52">
        <f>SUM(D19:E19)</f>
        <v>1</v>
      </c>
    </row>
    <row r="20" spans="1:9" ht="12.75" customHeight="1">
      <c r="A20" s="209"/>
      <c r="B20" s="204"/>
      <c r="C20" s="202"/>
      <c r="D20" s="50">
        <f>$C$19*D19</f>
        <v>0</v>
      </c>
      <c r="E20" s="50">
        <f>$C$19*E19</f>
        <v>0</v>
      </c>
      <c r="F20" s="137"/>
      <c r="G20" s="50"/>
      <c r="H20" s="137"/>
      <c r="I20" s="165">
        <f>SUM(D20:E20)</f>
        <v>0</v>
      </c>
    </row>
    <row r="21" spans="1:9" ht="12.75" customHeight="1">
      <c r="A21" s="208" t="s">
        <v>231</v>
      </c>
      <c r="B21" s="203" t="str">
        <f>VLOOKUP(A21,Planilha1!$A$13:$G$156,3,FALSE)</f>
        <v>Armadura</v>
      </c>
      <c r="C21" s="201">
        <f>VLOOKUP(B21,Planilha1!$C$13:$G$156,5,FALSE)</f>
        <v>0</v>
      </c>
      <c r="D21" s="68">
        <v>0.4</v>
      </c>
      <c r="E21" s="68">
        <v>0.3</v>
      </c>
      <c r="F21" s="138">
        <v>0.3</v>
      </c>
      <c r="G21" s="68"/>
      <c r="H21" s="138"/>
      <c r="I21" s="52">
        <f>SUM(D21:H21)</f>
        <v>1</v>
      </c>
    </row>
    <row r="22" spans="1:9" ht="12.75" customHeight="1">
      <c r="A22" s="209"/>
      <c r="B22" s="204"/>
      <c r="C22" s="202"/>
      <c r="D22" s="50">
        <f>$C$21*D21</f>
        <v>0</v>
      </c>
      <c r="E22" s="50">
        <f>$C$21*E21</f>
        <v>0</v>
      </c>
      <c r="F22" s="137">
        <f>F21*C21</f>
        <v>0</v>
      </c>
      <c r="G22" s="50"/>
      <c r="H22" s="137"/>
      <c r="I22" s="168">
        <f>SUM(D22:H22)</f>
        <v>0</v>
      </c>
    </row>
    <row r="23" spans="1:9" ht="12.75" customHeight="1">
      <c r="A23" s="208" t="s">
        <v>232</v>
      </c>
      <c r="B23" s="203" t="str">
        <f>VLOOKUP(A23,Planilha1!$A$13:$G$156,3,FALSE)</f>
        <v>Concreto executado no local</v>
      </c>
      <c r="C23" s="201">
        <f>VLOOKUP(B23,Planilha1!$C$13:$G$156,5,FALSE)</f>
        <v>0</v>
      </c>
      <c r="D23" s="59"/>
      <c r="E23" s="49">
        <v>0.5</v>
      </c>
      <c r="F23" s="136">
        <v>0.5</v>
      </c>
      <c r="G23" s="49"/>
      <c r="H23" s="136"/>
      <c r="I23" s="52">
        <f>SUM(D23:H23)</f>
        <v>1</v>
      </c>
    </row>
    <row r="24" spans="1:9" ht="12.75" customHeight="1">
      <c r="A24" s="209"/>
      <c r="B24" s="204"/>
      <c r="C24" s="202"/>
      <c r="D24" s="59"/>
      <c r="E24" s="50">
        <f>E23*$C$23</f>
        <v>0</v>
      </c>
      <c r="F24" s="137">
        <f>F23*C23</f>
        <v>0</v>
      </c>
      <c r="G24" s="50"/>
      <c r="H24" s="137"/>
      <c r="I24" s="165">
        <f>SUM(D24:H24)</f>
        <v>0</v>
      </c>
    </row>
    <row r="25" spans="1:9" ht="12.75" customHeight="1">
      <c r="A25" s="208" t="s">
        <v>233</v>
      </c>
      <c r="B25" s="203" t="str">
        <f>VLOOKUP(A25,Planilha1!$A$13:$G$156,3,FALSE)</f>
        <v>Fundação</v>
      </c>
      <c r="C25" s="201">
        <f>VLOOKUP(B25,Planilha1!$C$13:$G$156,5,FALSE)</f>
        <v>0</v>
      </c>
      <c r="D25" s="68">
        <v>0.5</v>
      </c>
      <c r="E25" s="68">
        <v>0.5</v>
      </c>
      <c r="F25" s="138"/>
      <c r="G25" s="68"/>
      <c r="H25" s="138"/>
      <c r="I25" s="52">
        <f>SUM(D25:E25)</f>
        <v>1</v>
      </c>
    </row>
    <row r="26" spans="1:9" ht="12.75" customHeight="1">
      <c r="A26" s="209"/>
      <c r="B26" s="204"/>
      <c r="C26" s="202"/>
      <c r="D26" s="50">
        <f>D25*$C$25</f>
        <v>0</v>
      </c>
      <c r="E26" s="50">
        <f>E25*$C$25</f>
        <v>0</v>
      </c>
      <c r="F26" s="137"/>
      <c r="G26" s="50"/>
      <c r="H26" s="137"/>
      <c r="I26" s="168">
        <f>SUM(D26:E26)</f>
        <v>0</v>
      </c>
    </row>
    <row r="27" spans="1:9" ht="12.75" customHeight="1">
      <c r="A27" s="208" t="s">
        <v>234</v>
      </c>
      <c r="B27" s="203" t="str">
        <f>VLOOKUP(A27,Planilha1!$A$13:$G$156,3,FALSE)</f>
        <v>Alvenaria e Divisórias</v>
      </c>
      <c r="C27" s="201">
        <f>VLOOKUP(B27,Planilha1!$C$13:$G$156,5,FALSE)</f>
        <v>0</v>
      </c>
      <c r="D27" s="49"/>
      <c r="E27" s="49">
        <v>0.4</v>
      </c>
      <c r="F27" s="136">
        <v>0.4</v>
      </c>
      <c r="G27" s="49">
        <v>0.2</v>
      </c>
      <c r="H27" s="136"/>
      <c r="I27" s="52">
        <f aca="true" t="shared" si="0" ref="I27:I46">SUM(D27:H27)</f>
        <v>1</v>
      </c>
    </row>
    <row r="28" spans="1:9" ht="12.75" customHeight="1">
      <c r="A28" s="209"/>
      <c r="B28" s="204"/>
      <c r="C28" s="202"/>
      <c r="D28" s="121"/>
      <c r="E28" s="50">
        <f>E27*$C$27</f>
        <v>0</v>
      </c>
      <c r="F28" s="137">
        <f>F27*C27</f>
        <v>0</v>
      </c>
      <c r="G28" s="50">
        <f>G27*C27</f>
        <v>0</v>
      </c>
      <c r="H28" s="162"/>
      <c r="I28" s="165">
        <f t="shared" si="0"/>
        <v>0</v>
      </c>
    </row>
    <row r="29" spans="1:9" ht="15">
      <c r="A29" s="208" t="s">
        <v>287</v>
      </c>
      <c r="B29" s="203" t="str">
        <f>VLOOKUP(A29,Planilha1!$A$13:$G$156,3,FALSE)</f>
        <v>Telhamento e Estruturas</v>
      </c>
      <c r="C29" s="201">
        <f>VLOOKUP(B29,Planilha1!$C$13:$G$156,5,FALSE)</f>
        <v>0</v>
      </c>
      <c r="D29" s="68"/>
      <c r="E29" s="68">
        <v>0.3</v>
      </c>
      <c r="F29" s="138">
        <v>0.4</v>
      </c>
      <c r="G29" s="68">
        <v>0.3</v>
      </c>
      <c r="H29" s="138"/>
      <c r="I29" s="52">
        <f t="shared" si="0"/>
        <v>1</v>
      </c>
    </row>
    <row r="30" spans="1:9" ht="15">
      <c r="A30" s="209"/>
      <c r="B30" s="204"/>
      <c r="C30" s="202"/>
      <c r="D30" s="50"/>
      <c r="E30" s="50">
        <f>E29*$C$29</f>
        <v>0</v>
      </c>
      <c r="F30" s="137">
        <f>F29*C29</f>
        <v>0</v>
      </c>
      <c r="G30" s="50">
        <f>G29*C29</f>
        <v>0</v>
      </c>
      <c r="H30" s="162"/>
      <c r="I30" s="168">
        <f t="shared" si="0"/>
        <v>0</v>
      </c>
    </row>
    <row r="31" spans="1:9" ht="15">
      <c r="A31" s="208" t="s">
        <v>289</v>
      </c>
      <c r="B31" s="203" t="str">
        <f>VLOOKUP(A31,Planilha1!$A$13:$G$156,3,FALSE)</f>
        <v>Revestimento</v>
      </c>
      <c r="C31" s="201">
        <f>VLOOKUP(B31,Planilha1!$C$13:$G$156,5,FALSE)</f>
        <v>0</v>
      </c>
      <c r="D31" s="49"/>
      <c r="E31" s="49">
        <v>0.3</v>
      </c>
      <c r="F31" s="136">
        <v>0.5</v>
      </c>
      <c r="G31" s="49">
        <v>0.2</v>
      </c>
      <c r="H31" s="136"/>
      <c r="I31" s="52">
        <f t="shared" si="0"/>
        <v>1</v>
      </c>
    </row>
    <row r="32" spans="1:9" ht="15">
      <c r="A32" s="209"/>
      <c r="B32" s="204"/>
      <c r="C32" s="202"/>
      <c r="D32" s="50">
        <f>D31*$C$31</f>
        <v>0</v>
      </c>
      <c r="E32" s="50">
        <f>E31*$C$31</f>
        <v>0</v>
      </c>
      <c r="F32" s="162">
        <f>F31*C31</f>
        <v>0</v>
      </c>
      <c r="G32" s="121">
        <f>G31*C31</f>
        <v>0</v>
      </c>
      <c r="H32" s="162"/>
      <c r="I32" s="165">
        <f t="shared" si="0"/>
        <v>0</v>
      </c>
    </row>
    <row r="33" spans="1:9" ht="15">
      <c r="A33" s="208" t="s">
        <v>293</v>
      </c>
      <c r="B33" s="203" t="str">
        <f>VLOOKUP(A33,Planilha1!$A$13:$G$156,3,FALSE)</f>
        <v>Forro</v>
      </c>
      <c r="C33" s="201">
        <f>VLOOKUP(B33,Planilha1!$C$13:$G$156,5,FALSE)</f>
        <v>0</v>
      </c>
      <c r="D33" s="68"/>
      <c r="E33" s="68">
        <v>0.3</v>
      </c>
      <c r="F33" s="138">
        <v>0.5</v>
      </c>
      <c r="G33" s="68">
        <v>0.2</v>
      </c>
      <c r="H33" s="138"/>
      <c r="I33" s="52">
        <f t="shared" si="0"/>
        <v>1</v>
      </c>
    </row>
    <row r="34" spans="1:9" ht="15">
      <c r="A34" s="209"/>
      <c r="B34" s="204"/>
      <c r="C34" s="202"/>
      <c r="D34" s="50">
        <f>D33*$C$33</f>
        <v>0</v>
      </c>
      <c r="E34" s="50">
        <f>E33*$C$33</f>
        <v>0</v>
      </c>
      <c r="F34" s="137">
        <f>F33*C33</f>
        <v>0</v>
      </c>
      <c r="G34" s="146">
        <f>G33*C33</f>
        <v>0</v>
      </c>
      <c r="H34" s="147"/>
      <c r="I34" s="169">
        <f t="shared" si="0"/>
        <v>0</v>
      </c>
    </row>
    <row r="35" spans="1:9" ht="15.75" customHeight="1">
      <c r="A35" s="205" t="s">
        <v>316</v>
      </c>
      <c r="B35" s="203" t="str">
        <f>VLOOKUP(A35,Planilha1!$A$13:$G$156,3,FALSE)</f>
        <v>Esquadrias de Ferro - Cubículo do GMG</v>
      </c>
      <c r="C35" s="201">
        <f>VLOOKUP(B35,Planilha1!$C$13:$G$156,5,FALSE)</f>
        <v>0</v>
      </c>
      <c r="D35" s="160"/>
      <c r="E35" s="160"/>
      <c r="F35" s="157">
        <v>0.5</v>
      </c>
      <c r="G35" s="49">
        <v>0.5</v>
      </c>
      <c r="H35" s="163"/>
      <c r="I35" s="151">
        <f t="shared" si="0"/>
        <v>1</v>
      </c>
    </row>
    <row r="36" spans="1:9" ht="15.75" customHeight="1">
      <c r="A36" s="206"/>
      <c r="B36" s="204"/>
      <c r="C36" s="202"/>
      <c r="D36" s="144"/>
      <c r="E36" s="144"/>
      <c r="F36" s="145">
        <f>F35*C35</f>
        <v>0</v>
      </c>
      <c r="G36" s="50">
        <f>G35*C35</f>
        <v>0</v>
      </c>
      <c r="H36" s="148"/>
      <c r="I36" s="166">
        <f t="shared" si="0"/>
        <v>0</v>
      </c>
    </row>
    <row r="37" spans="1:9" ht="15.75" customHeight="1">
      <c r="A37" s="205" t="s">
        <v>320</v>
      </c>
      <c r="B37" s="203" t="str">
        <f>VLOOKUP(A37,Planilha1!$A$13:$G$156,3,FALSE)</f>
        <v>Impermeabilização</v>
      </c>
      <c r="C37" s="201">
        <f>VLOOKUP(B37,Planilha1!$C$13:$G$156,5,FALSE)</f>
        <v>0</v>
      </c>
      <c r="D37" s="154"/>
      <c r="E37" s="154"/>
      <c r="F37" s="153">
        <v>0.5</v>
      </c>
      <c r="G37" s="68">
        <v>0.5</v>
      </c>
      <c r="H37" s="156"/>
      <c r="I37" s="151">
        <f t="shared" si="0"/>
        <v>1</v>
      </c>
    </row>
    <row r="38" spans="1:9" ht="15.75" customHeight="1">
      <c r="A38" s="206"/>
      <c r="B38" s="204"/>
      <c r="C38" s="202"/>
      <c r="D38" s="144"/>
      <c r="E38" s="144"/>
      <c r="F38" s="145">
        <f>F37*C37</f>
        <v>0</v>
      </c>
      <c r="G38" s="50">
        <f>G37*C37</f>
        <v>0</v>
      </c>
      <c r="H38" s="148"/>
      <c r="I38" s="170">
        <f t="shared" si="0"/>
        <v>0</v>
      </c>
    </row>
    <row r="39" spans="1:9" ht="15.75" customHeight="1">
      <c r="A39" s="205" t="s">
        <v>327</v>
      </c>
      <c r="B39" s="203" t="str">
        <f>VLOOKUP(A39,Planilha1!$A$13:$G$156,3,FALSE)</f>
        <v>Pintura</v>
      </c>
      <c r="C39" s="201">
        <f>VLOOKUP(B39,Planilha1!$C$13:$G$156,5,FALSE)</f>
        <v>0</v>
      </c>
      <c r="D39" s="160"/>
      <c r="E39" s="160"/>
      <c r="F39" s="161"/>
      <c r="G39" s="158">
        <v>0.5</v>
      </c>
      <c r="H39" s="159">
        <v>0.5</v>
      </c>
      <c r="I39" s="151">
        <f t="shared" si="0"/>
        <v>1</v>
      </c>
    </row>
    <row r="40" spans="1:9" ht="15.75" customHeight="1">
      <c r="A40" s="206"/>
      <c r="B40" s="204"/>
      <c r="C40" s="202"/>
      <c r="D40" s="144"/>
      <c r="E40" s="144"/>
      <c r="F40" s="145"/>
      <c r="G40" s="50">
        <f>G39*C39</f>
        <v>0</v>
      </c>
      <c r="H40" s="148">
        <f>H39*C39</f>
        <v>0</v>
      </c>
      <c r="I40" s="166">
        <f t="shared" si="0"/>
        <v>0</v>
      </c>
    </row>
    <row r="41" spans="1:9" ht="15.75" customHeight="1">
      <c r="A41" s="205" t="s">
        <v>333</v>
      </c>
      <c r="B41" s="203" t="str">
        <f>VLOOKUP(A41,Planilha1!$A$13:$G$156,3,FALSE)</f>
        <v>Instalações hidráulicas </v>
      </c>
      <c r="C41" s="201">
        <f>VLOOKUP(B41,Planilha1!$C$13:$G$156,5,FALSE)</f>
        <v>0</v>
      </c>
      <c r="D41" s="154"/>
      <c r="E41" s="154">
        <v>0.3</v>
      </c>
      <c r="F41" s="153">
        <v>0.4</v>
      </c>
      <c r="G41" s="155">
        <v>0.3</v>
      </c>
      <c r="H41" s="164"/>
      <c r="I41" s="151">
        <f t="shared" si="0"/>
        <v>1</v>
      </c>
    </row>
    <row r="42" spans="1:9" ht="15.75" customHeight="1">
      <c r="A42" s="206"/>
      <c r="B42" s="204"/>
      <c r="C42" s="202"/>
      <c r="D42" s="144"/>
      <c r="E42" s="144">
        <f>E41*C41</f>
        <v>0</v>
      </c>
      <c r="F42" s="145">
        <f>F41*C41</f>
        <v>0</v>
      </c>
      <c r="G42" s="50">
        <f>G41*C41</f>
        <v>0</v>
      </c>
      <c r="H42" s="148"/>
      <c r="I42" s="170">
        <f t="shared" si="0"/>
        <v>0</v>
      </c>
    </row>
    <row r="43" spans="1:9" ht="15.75" customHeight="1">
      <c r="A43" s="205" t="s">
        <v>334</v>
      </c>
      <c r="B43" s="203" t="str">
        <f>VLOOKUP(A43,Planilha1!$A$13:$G$156,3,FALSE)</f>
        <v>Instalações elétricas</v>
      </c>
      <c r="C43" s="201">
        <f>VLOOKUP(B43,Planilha1!$C$13:$G$156,5,FALSE)</f>
        <v>0</v>
      </c>
      <c r="D43" s="160"/>
      <c r="E43" s="160">
        <v>0.15</v>
      </c>
      <c r="F43" s="161">
        <v>0.35</v>
      </c>
      <c r="G43" s="158">
        <v>0.3</v>
      </c>
      <c r="H43" s="159">
        <v>0.2</v>
      </c>
      <c r="I43" s="152">
        <f t="shared" si="0"/>
        <v>1</v>
      </c>
    </row>
    <row r="44" spans="1:9" ht="15.75" customHeight="1">
      <c r="A44" s="206"/>
      <c r="B44" s="204"/>
      <c r="C44" s="202"/>
      <c r="D44" s="144"/>
      <c r="E44" s="144">
        <f>E43*C43</f>
        <v>0</v>
      </c>
      <c r="F44" s="145">
        <f>F43*C43</f>
        <v>0</v>
      </c>
      <c r="G44" s="50">
        <f>G43*C43</f>
        <v>0</v>
      </c>
      <c r="H44" s="148">
        <f>H43*C43</f>
        <v>0</v>
      </c>
      <c r="I44" s="167">
        <f t="shared" si="0"/>
        <v>0</v>
      </c>
    </row>
    <row r="45" spans="1:9" ht="15.75" customHeight="1">
      <c r="A45" s="205" t="s">
        <v>368</v>
      </c>
      <c r="B45" s="203" t="str">
        <f>VLOOKUP(A45,Planilha1!$A$13:$G$156,3,FALSE)</f>
        <v>Limpeza e arremate</v>
      </c>
      <c r="C45" s="201">
        <f>VLOOKUP(B45,Planilha1!$C$13:$G$156,5,FALSE)</f>
        <v>0</v>
      </c>
      <c r="D45" s="154"/>
      <c r="E45" s="154"/>
      <c r="F45" s="153"/>
      <c r="G45" s="68"/>
      <c r="H45" s="156">
        <v>1</v>
      </c>
      <c r="I45" s="151">
        <f t="shared" si="0"/>
        <v>1</v>
      </c>
    </row>
    <row r="46" spans="1:9" ht="16.5" customHeight="1" thickBot="1">
      <c r="A46" s="207"/>
      <c r="B46" s="204"/>
      <c r="C46" s="202"/>
      <c r="D46" s="144"/>
      <c r="E46" s="144"/>
      <c r="F46" s="142"/>
      <c r="G46" s="142"/>
      <c r="H46" s="143">
        <f>H45*C45</f>
        <v>0</v>
      </c>
      <c r="I46" s="170">
        <f t="shared" si="0"/>
        <v>0</v>
      </c>
    </row>
    <row r="47" spans="1:9" ht="15.75">
      <c r="A47" s="210" t="s">
        <v>98</v>
      </c>
      <c r="B47" s="211"/>
      <c r="C47" s="64">
        <f>SUM(C11:C46)</f>
        <v>0</v>
      </c>
      <c r="D47" s="60">
        <f aca="true" t="shared" si="1" ref="D47:I47">SUM(D12,D14,D16,D18,D20,D22,D24,D26,D28,D30,D32,D34,D36,D38,D40,D42,D44,D46)</f>
        <v>0</v>
      </c>
      <c r="E47" s="60">
        <f t="shared" si="1"/>
        <v>0</v>
      </c>
      <c r="F47" s="60">
        <f t="shared" si="1"/>
        <v>0</v>
      </c>
      <c r="G47" s="60">
        <f t="shared" si="1"/>
        <v>0</v>
      </c>
      <c r="H47" s="60">
        <f t="shared" si="1"/>
        <v>0</v>
      </c>
      <c r="I47" s="55">
        <f t="shared" si="1"/>
        <v>0</v>
      </c>
    </row>
    <row r="48" spans="1:10" ht="15.75">
      <c r="A48" s="212" t="s">
        <v>391</v>
      </c>
      <c r="B48" s="213"/>
      <c r="C48" s="65">
        <f aca="true" t="shared" si="2" ref="C48:I48">C47*22.12%</f>
        <v>0</v>
      </c>
      <c r="D48" s="61">
        <f t="shared" si="2"/>
        <v>0</v>
      </c>
      <c r="E48" s="61">
        <f t="shared" si="2"/>
        <v>0</v>
      </c>
      <c r="F48" s="61">
        <f t="shared" si="2"/>
        <v>0</v>
      </c>
      <c r="G48" s="61">
        <f t="shared" si="2"/>
        <v>0</v>
      </c>
      <c r="H48" s="61">
        <f t="shared" si="2"/>
        <v>0</v>
      </c>
      <c r="I48" s="54">
        <f t="shared" si="2"/>
        <v>0</v>
      </c>
      <c r="J48" s="122"/>
    </row>
    <row r="49" spans="1:9" ht="16.5" thickBot="1">
      <c r="A49" s="214" t="s">
        <v>99</v>
      </c>
      <c r="B49" s="215"/>
      <c r="C49" s="66">
        <f aca="true" t="shared" si="3" ref="C49:I49">C47+C48</f>
        <v>0</v>
      </c>
      <c r="D49" s="62">
        <f t="shared" si="3"/>
        <v>0</v>
      </c>
      <c r="E49" s="62">
        <f>E47+E48</f>
        <v>0</v>
      </c>
      <c r="F49" s="62">
        <f>(F47+F48)</f>
        <v>0</v>
      </c>
      <c r="G49" s="62">
        <f>(G47+G48)</f>
        <v>0</v>
      </c>
      <c r="H49" s="62">
        <f>(H47+H48)</f>
        <v>0</v>
      </c>
      <c r="I49" s="53">
        <f t="shared" si="3"/>
        <v>0</v>
      </c>
    </row>
    <row r="54" ht="15">
      <c r="F54" s="177"/>
    </row>
  </sheetData>
  <sheetProtection/>
  <mergeCells count="59">
    <mergeCell ref="A29:A30"/>
    <mergeCell ref="B29:B30"/>
    <mergeCell ref="C29:C30"/>
    <mergeCell ref="A33:A34"/>
    <mergeCell ref="B33:B34"/>
    <mergeCell ref="C33:C34"/>
    <mergeCell ref="B27:B28"/>
    <mergeCell ref="C27:C28"/>
    <mergeCell ref="B6:D6"/>
    <mergeCell ref="A13:A14"/>
    <mergeCell ref="B13:B14"/>
    <mergeCell ref="C13:C14"/>
    <mergeCell ref="A15:A16"/>
    <mergeCell ref="B15:B16"/>
    <mergeCell ref="C15:C16"/>
    <mergeCell ref="B7:D7"/>
    <mergeCell ref="A11:A12"/>
    <mergeCell ref="B11:B12"/>
    <mergeCell ref="A19:A20"/>
    <mergeCell ref="B19:B20"/>
    <mergeCell ref="C19:C20"/>
    <mergeCell ref="C11:C12"/>
    <mergeCell ref="A17:A18"/>
    <mergeCell ref="B17:B18"/>
    <mergeCell ref="C17:C18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47:B47"/>
    <mergeCell ref="A48:B48"/>
    <mergeCell ref="A49:B49"/>
    <mergeCell ref="A31:A32"/>
    <mergeCell ref="B31:B32"/>
    <mergeCell ref="C31:C32"/>
    <mergeCell ref="A27:A28"/>
    <mergeCell ref="A35:A36"/>
    <mergeCell ref="A37:A38"/>
    <mergeCell ref="A39:A40"/>
    <mergeCell ref="A41:A42"/>
    <mergeCell ref="A43:A44"/>
    <mergeCell ref="A45:A46"/>
    <mergeCell ref="B35:B36"/>
    <mergeCell ref="B37:B38"/>
    <mergeCell ref="B39:B40"/>
    <mergeCell ref="B41:B42"/>
    <mergeCell ref="B43:B44"/>
    <mergeCell ref="B45:B46"/>
    <mergeCell ref="C35:C36"/>
    <mergeCell ref="C37:C38"/>
    <mergeCell ref="C39:C40"/>
    <mergeCell ref="C41:C42"/>
    <mergeCell ref="C43:C44"/>
    <mergeCell ref="C45:C46"/>
  </mergeCells>
  <printOptions/>
  <pageMargins left="1" right="1" top="1" bottom="1" header="0.5" footer="0.5"/>
  <pageSetup fitToHeight="1" fitToWidth="1" horizontalDpi="1200" verticalDpi="12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Geraldo Aniceto Vaz Filho</dc:creator>
  <cp:keywords/>
  <dc:description/>
  <cp:lastModifiedBy>Amauri Rodrigues</cp:lastModifiedBy>
  <cp:lastPrinted>2019-05-24T12:44:26Z</cp:lastPrinted>
  <dcterms:created xsi:type="dcterms:W3CDTF">2016-01-06T14:59:19Z</dcterms:created>
  <dcterms:modified xsi:type="dcterms:W3CDTF">2019-06-12T14:30:10Z</dcterms:modified>
  <cp:category/>
  <cp:version/>
  <cp:contentType/>
  <cp:contentStatus/>
</cp:coreProperties>
</file>