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5" windowHeight="9615" activeTab="0"/>
  </bookViews>
  <sheets>
    <sheet name="PLANILHA" sheetId="1" r:id="rId1"/>
    <sheet name="Plan1" sheetId="2" state="hidden" r:id="rId2"/>
    <sheet name="RESUMO" sheetId="3" r:id="rId3"/>
    <sheet name="cronograma físico-financeiro" sheetId="4" r:id="rId4"/>
  </sheets>
  <definedNames>
    <definedName name="_xlnm.Print_Area" localSheetId="3">'cronograma físico-financeiro'!$B$1:$AC$80</definedName>
    <definedName name="_xlnm.Print_Area" localSheetId="2">'RESUMO'!$A$1:$D$57</definedName>
    <definedName name="_xlnm.Print_Titles" localSheetId="3">'cronograma físico-financeiro'!$B:$D</definedName>
    <definedName name="_xlnm.Print_Titles" localSheetId="0">'PLANILHA'!$13:$14</definedName>
  </definedNames>
  <calcPr fullCalcOnLoad="1"/>
</workbook>
</file>

<file path=xl/sharedStrings.xml><?xml version="1.0" encoding="utf-8"?>
<sst xmlns="http://schemas.openxmlformats.org/spreadsheetml/2006/main" count="3234" uniqueCount="2012">
  <si>
    <t>01.17.031</t>
  </si>
  <si>
    <t>Projeto executivo de arquitetura em formato A1</t>
  </si>
  <si>
    <t>01.17.041</t>
  </si>
  <si>
    <t>Projeto executivo de arquitetura em formato A0</t>
  </si>
  <si>
    <t>01.17.051</t>
  </si>
  <si>
    <t>Projeto executivo de estrutura em formato A1</t>
  </si>
  <si>
    <t>01.17.061</t>
  </si>
  <si>
    <t>Projeto executivo de estrutura em formato A0</t>
  </si>
  <si>
    <t>01.17.071</t>
  </si>
  <si>
    <t>Projeto executivo de instalações hidráulicas em formato A1</t>
  </si>
  <si>
    <t>01.17.081</t>
  </si>
  <si>
    <t>Projeto executivo de instalações hidráulicas em formato A0</t>
  </si>
  <si>
    <t>01.17.121</t>
  </si>
  <si>
    <t>Projeto executivo de instalações elétricas em formato A0</t>
  </si>
  <si>
    <t>01.20.010</t>
  </si>
  <si>
    <t>Taxa de mobilização e desmobilização de equipamentos para execução de levantamento topográfico</t>
  </si>
  <si>
    <t>01.20.881</t>
  </si>
  <si>
    <t>Levantamento planialtimétrico cadastral em área rural acima de 2 até 5 alqueires</t>
  </si>
  <si>
    <t>02.01.021</t>
  </si>
  <si>
    <t>Construção provisória em madeira - fornecimento e montagem</t>
  </si>
  <si>
    <t>02.01.171</t>
  </si>
  <si>
    <t>Sanitário/vestiário provisório em alvenaria</t>
  </si>
  <si>
    <t>02.01.200</t>
  </si>
  <si>
    <t>Desmobilização de construção provisória</t>
  </si>
  <si>
    <t>02.03.060</t>
  </si>
  <si>
    <t>Proteção de fachada com tela de nylon</t>
  </si>
  <si>
    <t>02.03.080</t>
  </si>
  <si>
    <t>Fechamento provisório de vãos em chapa de madeira compensada</t>
  </si>
  <si>
    <t>02.03.120</t>
  </si>
  <si>
    <t>Tapume fixo para fechamento de áreas, com portão</t>
  </si>
  <si>
    <t>02.03.200</t>
  </si>
  <si>
    <t>Locação de quadros metálicos para plataforma de proteção, inclusive o madeiramento</t>
  </si>
  <si>
    <t>02.05.060</t>
  </si>
  <si>
    <t>Montagem e desmontagem de andaime torre metálica com altura até 10 m</t>
  </si>
  <si>
    <t>02.05.090</t>
  </si>
  <si>
    <t>Montagem e desmontagem de andaime tubular fachadeiro com altura até 10 m</t>
  </si>
  <si>
    <t>02.05.100</t>
  </si>
  <si>
    <t>Montagem e desmontagem de andaime tubular fachadeiro com altura superior a 10 m</t>
  </si>
  <si>
    <t>02.05.195</t>
  </si>
  <si>
    <t>Balancim elétrico tipo plataforma para transporte vertical, com altura até 60 m</t>
  </si>
  <si>
    <t>02.05.202</t>
  </si>
  <si>
    <t>Andaime torre metálico (1,5 x 1,5 m) com piso metálico</t>
  </si>
  <si>
    <t>02.05.212</t>
  </si>
  <si>
    <t>Andaime tubular fachadeiro com piso metálico e sapatas ajustáveis</t>
  </si>
  <si>
    <t>02.08.020</t>
  </si>
  <si>
    <t>Placa de identificação para obra</t>
  </si>
  <si>
    <t>02.09.130</t>
  </si>
  <si>
    <t>Limpeza mecanizada do terreno, inclusive troncos com diâmetro acima de 15 cm até 50 cm, com caminhão à disposição dentro da obra, até o raio de 1 km</t>
  </si>
  <si>
    <t>02.10.020</t>
  </si>
  <si>
    <t>Locação de obra de edificação</t>
  </si>
  <si>
    <t>02.10.050</t>
  </si>
  <si>
    <t>Locação para muros, cercas e alambrados</t>
  </si>
  <si>
    <t>04.01.020</t>
  </si>
  <si>
    <t>Retirada de divisória em placa de madeira ou fibrocimento tarugada</t>
  </si>
  <si>
    <t>04.17.200</t>
  </si>
  <si>
    <t>Remoção de braçadeira para passagem de cordoalha</t>
  </si>
  <si>
    <t>04.18.270</t>
  </si>
  <si>
    <t>Remoção de chave fusível indicadora tipo Matheus</t>
  </si>
  <si>
    <t>04.18.280</t>
  </si>
  <si>
    <t>Remoção de chave seccionadora tripolar seca mecanismo de manobra frontal</t>
  </si>
  <si>
    <t>04.18.320</t>
  </si>
  <si>
    <t>Remoção de cinta de fixação de eletroduto ou sela para cruzeta em poste</t>
  </si>
  <si>
    <t>04.18.360</t>
  </si>
  <si>
    <t>Remoção de condutor aparente diâmetro externo acima de 6,5 mm</t>
  </si>
  <si>
    <t>04.18.410</t>
  </si>
  <si>
    <t>Remoção de cordoalha ou cabo de cobre nu</t>
  </si>
  <si>
    <t>04.18.470</t>
  </si>
  <si>
    <t>Remoção de cruzeta de madeira</t>
  </si>
  <si>
    <t>04.19.140</t>
  </si>
  <si>
    <t>Remoção de isolador tipo castanha e gancho de sustentação</t>
  </si>
  <si>
    <t>04.19.160</t>
  </si>
  <si>
    <t>Remoção de isolador tipo disco completo e gancho de suspensão</t>
  </si>
  <si>
    <t>04.19.180</t>
  </si>
  <si>
    <t>Remoção de isolador tipo pino, inclusive o pino</t>
  </si>
  <si>
    <t>04.20.100</t>
  </si>
  <si>
    <t>Remoção de mão francesa</t>
  </si>
  <si>
    <t>04.21.050</t>
  </si>
  <si>
    <t>Remoção de pára-raios tipo cristal-valve em poste singelo ou estaleiro</t>
  </si>
  <si>
    <t>04.21.130</t>
  </si>
  <si>
    <t>Remoção de poste de concreto</t>
  </si>
  <si>
    <t>04.21.150</t>
  </si>
  <si>
    <t>Remoção de poste de madeira</t>
  </si>
  <si>
    <t>04.21.300</t>
  </si>
  <si>
    <t>Remoção de suporte de transformador em poste singelo ou estaleiro</t>
  </si>
  <si>
    <t>04.22.060</t>
  </si>
  <si>
    <t>Remoção de transformador de potência trifásico até 225 kVA, a óleo, em poste singelo</t>
  </si>
  <si>
    <t>04.22.110</t>
  </si>
  <si>
    <t>Remoção de tubulação elétrica aparente com diâmetro externo até 50 mm</t>
  </si>
  <si>
    <t>05.10.024</t>
  </si>
  <si>
    <t>Transporte de solo de 1ª e 2ª categoria por caminhão para distâncias superiores ao 10° km até o 15° km</t>
  </si>
  <si>
    <t>06.02.020</t>
  </si>
  <si>
    <t>Escavação manual em solo de 1ª e 2ª categoria em vala ou cava até 1,5 m</t>
  </si>
  <si>
    <t>06.11.040</t>
  </si>
  <si>
    <t>Reaterro manual apiloado sem controle de compactação</t>
  </si>
  <si>
    <t>06.14.020</t>
  </si>
  <si>
    <t>Carga manual de solo</t>
  </si>
  <si>
    <t>07.01.010</t>
  </si>
  <si>
    <t>Escavação e carga mecanizada para exploração de solo em jazida</t>
  </si>
  <si>
    <t>07.01.020</t>
  </si>
  <si>
    <t>Escavação e carga mecanizada em solo de 1ª categoria, em campo aberto</t>
  </si>
  <si>
    <t>07.10.020</t>
  </si>
  <si>
    <t>Espalhamento de solo em bota-fora com compactação sem controle</t>
  </si>
  <si>
    <t>08.02.050</t>
  </si>
  <si>
    <t>Cimbramento tubular metálico</t>
  </si>
  <si>
    <t>08.02.060</t>
  </si>
  <si>
    <t>Montagem e desmontagem de cimbramento tubular metálico</t>
  </si>
  <si>
    <t>09.01.020</t>
  </si>
  <si>
    <t>Forma em madeira comum para fundação</t>
  </si>
  <si>
    <t>09.02.020</t>
  </si>
  <si>
    <t>Forma plana em compensado para estrutura convencional</t>
  </si>
  <si>
    <t>09.07.060</t>
  </si>
  <si>
    <t>Forma em polipropileno (cubeta) e acessórios para laje nervurada com dimensões variáveis - locação</t>
  </si>
  <si>
    <t>10.01.040</t>
  </si>
  <si>
    <t>Armadura em barra de aço CA-50 (A ou B) fyk = 500 MPa</t>
  </si>
  <si>
    <t>10.02.020</t>
  </si>
  <si>
    <t>Armadura em tela soldada de aço</t>
  </si>
  <si>
    <t>11.01.290</t>
  </si>
  <si>
    <t>Concreto usinado, fck = 25 MPa - para bombeamento</t>
  </si>
  <si>
    <t>11.01.321</t>
  </si>
  <si>
    <t>Concreto usinado, fck = 35 MPa - para bombeamento</t>
  </si>
  <si>
    <t>11.03.090</t>
  </si>
  <si>
    <t>Concreto preparado no local, fck = 20 MPa</t>
  </si>
  <si>
    <t>11.16</t>
  </si>
  <si>
    <t>11.16.040</t>
  </si>
  <si>
    <t>Lançamento e adensamento de concreto ou massa em fundação</t>
  </si>
  <si>
    <t>11.16.080</t>
  </si>
  <si>
    <t>Lançamento e adensamento de concreto ou massa por bombeamento</t>
  </si>
  <si>
    <t>11.18</t>
  </si>
  <si>
    <t>11.18.040</t>
  </si>
  <si>
    <t>Lastro de pedra britada</t>
  </si>
  <si>
    <t>11.18.060</t>
  </si>
  <si>
    <t>Lona plástica</t>
  </si>
  <si>
    <t>11.20</t>
  </si>
  <si>
    <t>12.01.041</t>
  </si>
  <si>
    <t>Broca em concreto armado diâmetro de 25 cm - completa</t>
  </si>
  <si>
    <t>12.12.010</t>
  </si>
  <si>
    <t>Taxa de mobilização e desmobilização de equipamentos para execução de estaca tipo hélice contínua em solo</t>
  </si>
  <si>
    <t>12.12.074</t>
  </si>
  <si>
    <t>Estaca tipo hélice contínua, diâmetro de 60 cm em solo</t>
  </si>
  <si>
    <t>12.12.100</t>
  </si>
  <si>
    <t>Estaca tipo hélice contínua, diâmetro de 80 cm em solo</t>
  </si>
  <si>
    <t>14.01.050</t>
  </si>
  <si>
    <t>Alvenaria de embasamento em bloco de concreto de 14 x 19 x 39 cm - classe A</t>
  </si>
  <si>
    <t>14.01.060</t>
  </si>
  <si>
    <t>Alvenaria de embasamento em bloco de concreto de 19 x 19 x 39 cm - classe A</t>
  </si>
  <si>
    <t>14.04.210</t>
  </si>
  <si>
    <t>Alvenaria de bloco cerâmico de vedação, uso revestido, de 14 cm</t>
  </si>
  <si>
    <t>14.04.220</t>
  </si>
  <si>
    <t>Alvenaria de bloco cerâmico de vedação, uso revestido, de 19 cm</t>
  </si>
  <si>
    <t>14.10</t>
  </si>
  <si>
    <t>14.10.121</t>
  </si>
  <si>
    <t>Alvenaria de bloco de concreto de vedação de 19 x 19 x 39 cm - classe C</t>
  </si>
  <si>
    <t>14.11</t>
  </si>
  <si>
    <t>14.15</t>
  </si>
  <si>
    <t>14.20</t>
  </si>
  <si>
    <t>14.20.010</t>
  </si>
  <si>
    <t>Vergas, contravergas e pilaretes de concreto armado</t>
  </si>
  <si>
    <t>14.28</t>
  </si>
  <si>
    <t>14.30</t>
  </si>
  <si>
    <t>14.30.070</t>
  </si>
  <si>
    <t>Divisória sanitária em painel laminado melamínico estrutural com perfis em alumínio, inclusive ferragem completa para vão de porta</t>
  </si>
  <si>
    <t>14.31</t>
  </si>
  <si>
    <t>15.03.030</t>
  </si>
  <si>
    <t>Fornecimento e montagem de estrutura em aço ASTM-A36, sem pintura</t>
  </si>
  <si>
    <t>16.13.130</t>
  </si>
  <si>
    <t>Telhamento em chapa de aço com pintura poliéster, tipo sanduíche, espessura de 0,50 mm, com poliestireno expandido</t>
  </si>
  <si>
    <t>17.01.020</t>
  </si>
  <si>
    <t>Argamassa de regularização e/ou proteção</t>
  </si>
  <si>
    <t>17.01.060</t>
  </si>
  <si>
    <t>Regularização de piso com nata de cimento e bianco</t>
  </si>
  <si>
    <t>17.02.020</t>
  </si>
  <si>
    <t>Chapisco</t>
  </si>
  <si>
    <t>17.02.120</t>
  </si>
  <si>
    <t>Emboço comum</t>
  </si>
  <si>
    <t>17.02.220</t>
  </si>
  <si>
    <t>Reboco</t>
  </si>
  <si>
    <t>17.03.040</t>
  </si>
  <si>
    <t>Cimentado desempenado e alisado (queimado)</t>
  </si>
  <si>
    <t>17.10</t>
  </si>
  <si>
    <t>17.12</t>
  </si>
  <si>
    <t>17.20</t>
  </si>
  <si>
    <t>17.20.040</t>
  </si>
  <si>
    <t>Revestimento em granito lavado tipo Fulget uso externo, em faixas até 40 cm</t>
  </si>
  <si>
    <t>17.20.050</t>
  </si>
  <si>
    <t>Friso para junta de dilatação em revestimento de granito lavado tipo Fulget</t>
  </si>
  <si>
    <t>17.20.060</t>
  </si>
  <si>
    <t>Revestimento em granito lavado tipo Fulget uso externo</t>
  </si>
  <si>
    <t>18.06.410</t>
  </si>
  <si>
    <t>Rejuntamento em placas cerâmicas com argamassa industrializada para rejunte, juntas acima de 3 até 5 mm</t>
  </si>
  <si>
    <t>18.06.420</t>
  </si>
  <si>
    <t>Rejuntamento em placas cerâmicas com cimento branco, juntas acima de 5 até 10 mm</t>
  </si>
  <si>
    <t>18.07.040</t>
  </si>
  <si>
    <t>Placa cerâmica não esmaltada extrudada de alta resistência química e mecânica, espessura de 14 mm, uso industrial, assentado com argamassa química bicomponente</t>
  </si>
  <si>
    <t>18.07.170</t>
  </si>
  <si>
    <t>Rodapé em placa cerâmica não esmaltada extrudada para área com altas temperaturas, de alta resistência química e mecânica, altura de 10cm, uso industrial e cozinhas profissionais, assentado com argamassa industrializada</t>
  </si>
  <si>
    <t>18.08.110</t>
  </si>
  <si>
    <t>Revestimento em porcelanato técnico antiderrapante para área externa, grupo de absorção BIa, assentado com argamassa colante industrializada, rejuntado</t>
  </si>
  <si>
    <t>18.08.170</t>
  </si>
  <si>
    <t>Revestimento em porcelanato técnico polido para área interna e ambiente de médio tráfego, grupo de absorção BIa, coeficiente de atrito I, assentado com argamassa colante industrializada, rejuntado</t>
  </si>
  <si>
    <t>18.08.180</t>
  </si>
  <si>
    <t>Rodapé em porcelanato técnico polido para área interna e ambiente de médio tráfego, grupo de absorção BIa, assentado com argamassa colante industrializada, rejuntado</t>
  </si>
  <si>
    <t>18.11</t>
  </si>
  <si>
    <t>18.11.052</t>
  </si>
  <si>
    <t>Revestimento em placa cerâmica esmaltada, tipo monoporosa, retangular, assentado e rejuntado com argamassa industrializada</t>
  </si>
  <si>
    <t>18.12</t>
  </si>
  <si>
    <t>18.13</t>
  </si>
  <si>
    <t>19.01.022</t>
  </si>
  <si>
    <t>Revestimento em granito, espessura de 2 cm, acabamento polido</t>
  </si>
  <si>
    <t>19.01.062</t>
  </si>
  <si>
    <t>Peitoril e/ou soleira em granito, espessura de 2 cm e largura até 20 cm, acabamento polido</t>
  </si>
  <si>
    <t>19.01.064</t>
  </si>
  <si>
    <t>Peitoril e/ou soleira em granito, espessura de 2 cm e largura de 21 cm até 30 cm, acabamento polido</t>
  </si>
  <si>
    <t>19.01.324</t>
  </si>
  <si>
    <t>Rodapé em granito, espessura de 2 cm e altura de 7,1 cm até 10 cm, acabamento polido</t>
  </si>
  <si>
    <t>21.02.281</t>
  </si>
  <si>
    <t>Revestimento vinílico flexível em manta homogênea, espessura de 2 mm, com impermeabilizante acrílico</t>
  </si>
  <si>
    <t>21.02.311</t>
  </si>
  <si>
    <t>21.07.010</t>
  </si>
  <si>
    <t>Revestimento em laminado melamínico dissipativo</t>
  </si>
  <si>
    <t>22.02.030</t>
  </si>
  <si>
    <t>Forro em painéis de gesso acartonado, espessura de 12,5 mm, fixo</t>
  </si>
  <si>
    <t>22.02.100</t>
  </si>
  <si>
    <t>Forro em painéis de gesso acartonado, acabamento liso com película em PVC - 625mm x 1250mm, espessura de 9,5mm, removível</t>
  </si>
  <si>
    <t>22.03.122</t>
  </si>
  <si>
    <t>Forro em fibra mineral com placas acústicas removíveis de 625mm x 1250mm</t>
  </si>
  <si>
    <t>22.20</t>
  </si>
  <si>
    <t>23.04.080</t>
  </si>
  <si>
    <t>Porta em laminado fenólico melamínico com batente em alumínio - 60 x 160 cm</t>
  </si>
  <si>
    <t>23.04.600</t>
  </si>
  <si>
    <t>Porta em laminado fenólico melamínico com acabamento liso, batente metálico - 80 x 210 cm</t>
  </si>
  <si>
    <t>23.04.610</t>
  </si>
  <si>
    <t>Porta em laminado fenólico melamínico com acabamento liso, batente metálico - 90 x 210 cm</t>
  </si>
  <si>
    <t>23.04.620</t>
  </si>
  <si>
    <t>Porta em laminado fenólico melamínico com acabamento liso, batente metálico - 120 x 210 cm</t>
  </si>
  <si>
    <t>23.08.060</t>
  </si>
  <si>
    <t>Tampo sob medida em compensado, revestido na face superior em laminado fenólico melamínico</t>
  </si>
  <si>
    <t>23.08.080</t>
  </si>
  <si>
    <t>Prateleira sob medida em compensado, revestida nas duas faces em laminado fenólico melamínico</t>
  </si>
  <si>
    <t>23.08.100</t>
  </si>
  <si>
    <t>Armário tipo prateleira com subdivisão em compensado, revestido totalmente em laminado fenólico melamínico</t>
  </si>
  <si>
    <t>23.08.220</t>
  </si>
  <si>
    <t>Armário sob medida em compensado de madeira totalmente revestido em laminado melamínico texturizado, completo</t>
  </si>
  <si>
    <t>24.02.054</t>
  </si>
  <si>
    <t>Porta corta-fogo classe P.90, com barra antipânico numa face e maçaneta na outra, completa</t>
  </si>
  <si>
    <t>24.02.060</t>
  </si>
  <si>
    <t>Porta/portão de abrir em chapa, sob medida</t>
  </si>
  <si>
    <t>24.03.210</t>
  </si>
  <si>
    <t>Tela de proteção em malha ondulada de 1´, fio 10 (BWG), com requadro</t>
  </si>
  <si>
    <t>24.03.320</t>
  </si>
  <si>
    <t>Corrimão tubular em aço galvanizado, diâmetro 2´</t>
  </si>
  <si>
    <t>24.03.340</t>
  </si>
  <si>
    <t>Tampa em chapa de segurança tipo xadrez, aço galvanizado a fogo antiderrapante de 1/4´</t>
  </si>
  <si>
    <t>24.20.120</t>
  </si>
  <si>
    <t>Batente em chapa dobrada para portas</t>
  </si>
  <si>
    <t>25.01.240</t>
  </si>
  <si>
    <t>Caixilho fixo em alumínio, sob medida - branco</t>
  </si>
  <si>
    <t>25.01.470</t>
  </si>
  <si>
    <t>Caixilho fixo tipo veneziana em alumínio anodizado, sob medida - branco</t>
  </si>
  <si>
    <t>25.02.110</t>
  </si>
  <si>
    <t>Porta veneziana de abrir em alumínio, sob medida</t>
  </si>
  <si>
    <t>25.02.300</t>
  </si>
  <si>
    <t>Porta de abrir em alumínio com pintura eletrostática, sob medida - cor branca</t>
  </si>
  <si>
    <t>26.01.080</t>
  </si>
  <si>
    <t>Vidro liso transparente de 6 mm</t>
  </si>
  <si>
    <t>26.01.170</t>
  </si>
  <si>
    <t>Vidro liso laminado incolor de 10 mm</t>
  </si>
  <si>
    <t>26.04.030</t>
  </si>
  <si>
    <t>Espelho comum de 3 mm com moldura em alumínio</t>
  </si>
  <si>
    <t>27.04.040</t>
  </si>
  <si>
    <t>Corrimão, bate-maca ou protetor de parede em PVC, com amortecimento à impacto, altura de 131 mm</t>
  </si>
  <si>
    <t>27.04.060</t>
  </si>
  <si>
    <t>Bate-maca ou protetor de parede curvo em PVC, com amortecimento à impacto, altura de 200 mm</t>
  </si>
  <si>
    <t>28.01.020</t>
  </si>
  <si>
    <t>Ferragem completa com maçaneta tipo alavanca, para porta externa com 1 folha</t>
  </si>
  <si>
    <t>28.01.030</t>
  </si>
  <si>
    <t>Ferragem completa com maçaneta tipo alavanca, para porta externa com 2 folhas</t>
  </si>
  <si>
    <t>29.03.040</t>
  </si>
  <si>
    <t>Cabo em aço galvanizado com alma de aço, diâmetro de 3/8´ (9,52 mm)</t>
  </si>
  <si>
    <t>30.01.010</t>
  </si>
  <si>
    <t>Barra de apoio reta, para pessoas com mobilidade reduzida, em tubo de aço inoxidável de 1 1/2´</t>
  </si>
  <si>
    <t>30.08.030</t>
  </si>
  <si>
    <t>Assento articulado para banho, em alumínio com pintura epóxi de 700 x 450 mm</t>
  </si>
  <si>
    <t>30.08.040</t>
  </si>
  <si>
    <t>Lavatório de louça para canto sem coluna para pessoas com mobilidade reduzida</t>
  </si>
  <si>
    <t>30.08.060</t>
  </si>
  <si>
    <t>Bacia sifonada de louça para pessoas com mobilidade reduzida - capacidade de 6 litros</t>
  </si>
  <si>
    <t>32.08.070</t>
  </si>
  <si>
    <t>Junta estrutural com perfil elastomérico para fissuras, painéis e estruturas em geral, movimentação máxima 15 mm</t>
  </si>
  <si>
    <t>32.08.160</t>
  </si>
  <si>
    <t>Junta elástica estrutural de neoprene</t>
  </si>
  <si>
    <t>32.10.080</t>
  </si>
  <si>
    <t>Proteção anticorrosiva, a base de resina epóxi com alcatrão, para ramais sob a terra, com DN acima de 3´ até 4´</t>
  </si>
  <si>
    <t>32.15.040</t>
  </si>
  <si>
    <t>Impermeabilização em manta asfáltica com armadura, tipo III-B, espessura de 4 mm</t>
  </si>
  <si>
    <t>32.16.010</t>
  </si>
  <si>
    <t>Impermeabilização em pintura de asfalto oxidado com solventes orgânicos, sobre massa</t>
  </si>
  <si>
    <t>32.16.070</t>
  </si>
  <si>
    <t>Impermeabilização em membrana à base de resina termoplástica e cimentos aditivados com reforço em tela poliéster</t>
  </si>
  <si>
    <t>32.17.040</t>
  </si>
  <si>
    <t>Impermeabilização em argamassa polimérica com reforço em tela poliéster para pressão hidrostática positiva</t>
  </si>
  <si>
    <t>32.20.020</t>
  </si>
  <si>
    <t>Aplicação de papel Kraft</t>
  </si>
  <si>
    <t>32.20.050</t>
  </si>
  <si>
    <t>Tela em polietileno, malha hexagonal de 1/2´, para armadura de argamassa</t>
  </si>
  <si>
    <t>PINTURA</t>
  </si>
  <si>
    <t>33.02.060</t>
  </si>
  <si>
    <t>Massa corrida a base de PVA</t>
  </si>
  <si>
    <t>33.02.080</t>
  </si>
  <si>
    <t>Massa corrida à base de resina acrílica</t>
  </si>
  <si>
    <t>33.03.770</t>
  </si>
  <si>
    <t>Hidrorepelente incolor para fachada à base de silano-siloxano oligomérico disperso em solvente</t>
  </si>
  <si>
    <t>33.07.140</t>
  </si>
  <si>
    <t>Pintura com esmalte alquídico em estrutura metálica</t>
  </si>
  <si>
    <t>33.10.010</t>
  </si>
  <si>
    <t>Tinta látex antimofo em massa, inclusive preparo</t>
  </si>
  <si>
    <t>33.10.050</t>
  </si>
  <si>
    <t>Tinta acrílica em massa, inclusive preparo</t>
  </si>
  <si>
    <t>33.10.060</t>
  </si>
  <si>
    <t>Epóxi em massa, inclusive preparo</t>
  </si>
  <si>
    <t>33.10.070</t>
  </si>
  <si>
    <t>Borracha clorada em massa, inclusive preparo</t>
  </si>
  <si>
    <t>33.11.050</t>
  </si>
  <si>
    <t>Esmalte à base água em superfície metálica, inclusive preparo</t>
  </si>
  <si>
    <t>34.01.010</t>
  </si>
  <si>
    <t>Terra vegetal orgânica comum</t>
  </si>
  <si>
    <t>34.02.100</t>
  </si>
  <si>
    <t>Plantio de grama esmeralda em placas (jardins e canteiros)</t>
  </si>
  <si>
    <t>34.04.280</t>
  </si>
  <si>
    <t>Árvore ornamental tipo Manacá-da-serra</t>
  </si>
  <si>
    <t>34.04.360</t>
  </si>
  <si>
    <t>Árvore ornamental tipo coqueiro Jerivá - h= 4,00 m</t>
  </si>
  <si>
    <t>34.05.260</t>
  </si>
  <si>
    <t>Gradil em aço galvanizado eletrofundido, malha 65 x 132 mm e pintura eletrostática</t>
  </si>
  <si>
    <t>36.05.040</t>
  </si>
  <si>
    <t>Isolador tipo disco para 15 kV de 6´ - 150 mm</t>
  </si>
  <si>
    <t>36.05.080</t>
  </si>
  <si>
    <t>Isolador tipo pino para 15 kV, inclusive pino (poste)</t>
  </si>
  <si>
    <t>36.06.060</t>
  </si>
  <si>
    <t>Terminal modular (mufla) unipolar externo para cabo até 70 mm²/15 kV</t>
  </si>
  <si>
    <t>36.07.060</t>
  </si>
  <si>
    <t>Para-raios de distribuição, classe 15 kV/10 kA, completo, encapsulado com polímero</t>
  </si>
  <si>
    <t>36.08.290</t>
  </si>
  <si>
    <t>Grupo gerador com potência de 563/513 kVA, variação de + ou - 10% - completo</t>
  </si>
  <si>
    <t>36.09.070</t>
  </si>
  <si>
    <t>Transformador de potência trifásico de 1000 kVA, classe 15 kV, a seco com cabine</t>
  </si>
  <si>
    <t>36.09.230</t>
  </si>
  <si>
    <t>Transformador de potência trifásico de 30 kVA, classe 1,2 KV, a seco com cabine</t>
  </si>
  <si>
    <t>36.09.410</t>
  </si>
  <si>
    <t>Transformador de potência trifásico de 45 kVA, classe 15 kV, a seco</t>
  </si>
  <si>
    <t>36.20.090</t>
  </si>
  <si>
    <t>Vara para manobra em cabine em fibra de vidro, para tensão até 36 kV</t>
  </si>
  <si>
    <t>36.20.100</t>
  </si>
  <si>
    <t>Bucha para passagem interna/externa com isolação para 15 kV</t>
  </si>
  <si>
    <t>36.20.140</t>
  </si>
  <si>
    <t>Cruzeta de madeira de 2400 mm</t>
  </si>
  <si>
    <t>36.20.180</t>
  </si>
  <si>
    <t>Luva isolante de borracha, acima de 10 até 20 kV</t>
  </si>
  <si>
    <t>36.20.200</t>
  </si>
  <si>
    <t>Mão francesa de 700 mm</t>
  </si>
  <si>
    <t>36.20.282</t>
  </si>
  <si>
    <t>Placa de advertência em chapa de aço, com pintura refletiva "Perigo Alta Tensão"</t>
  </si>
  <si>
    <t>36.20.330</t>
  </si>
  <si>
    <t>Luva de couro para proteção de luva isolante</t>
  </si>
  <si>
    <t>36.20.340</t>
  </si>
  <si>
    <t>Sela para cruzeta de madeira</t>
  </si>
  <si>
    <t>36.20.350</t>
  </si>
  <si>
    <t>Caixa porta luvas em madeira, com tampa</t>
  </si>
  <si>
    <t>36.20.360</t>
  </si>
  <si>
    <t>Suporte de transformador em poste ou estaleiro</t>
  </si>
  <si>
    <t>36.20.380</t>
  </si>
  <si>
    <t>Tapete de borracha isolante elétrico de 1000 x 1000 mm</t>
  </si>
  <si>
    <t>37.02.140</t>
  </si>
  <si>
    <t>Quadro Telebrás de sobrepor de 800 x 800 x 120 mm</t>
  </si>
  <si>
    <t>37.03.210</t>
  </si>
  <si>
    <t>Quadro de distribuição universal de embutir, para disjuntores 24 DIN / 18 Bolt-on - 150 A - sem componentes</t>
  </si>
  <si>
    <t>37.03.220</t>
  </si>
  <si>
    <t>Quadro de distribuição universal de embutir, para disjuntores 34 DIN / 24 Bolt-on - 150 A - sem componentes</t>
  </si>
  <si>
    <t>37.03.230</t>
  </si>
  <si>
    <t>Quadro de distribuição universal de embutir, para disjuntores 44 DIN / 32 Bolt-on - 150 A - sem componentes</t>
  </si>
  <si>
    <t>37.04.250</t>
  </si>
  <si>
    <t>Quadro de distribuição universal de sobrepor, para disjuntores 16 DIN / 12 Bolt-on - 150 A - sem componentes</t>
  </si>
  <si>
    <t>37.04.290</t>
  </si>
  <si>
    <t>Quadro de distribuição universal de sobrepor, para disjuntores 56 DIN / 40 Bolt-on - 225 A - sem componentes</t>
  </si>
  <si>
    <t>37.04.300</t>
  </si>
  <si>
    <t>Quadro de distribuição universal de sobrepor, para disjuntores 70 DIN / 50 Bolt-on - 225 A - sem componentes</t>
  </si>
  <si>
    <t>37.06.014</t>
  </si>
  <si>
    <t>Painel autoportante em chapa de aço, com proteção mínima IP 54 - sem componentes</t>
  </si>
  <si>
    <t>37.10.010</t>
  </si>
  <si>
    <t>Barramento de cobre nu</t>
  </si>
  <si>
    <t>37.11.120</t>
  </si>
  <si>
    <t>Base de fusível tripolar de 15 kV</t>
  </si>
  <si>
    <t>37.13.610</t>
  </si>
  <si>
    <t>Disjuntor termomagnético, unipolar 127/220 V, corrente de 35 A até 50 A</t>
  </si>
  <si>
    <t>37.13.630</t>
  </si>
  <si>
    <t>Disjuntor termomagnético, bipolar 220/380 V, corrente de 10 A até 50 A</t>
  </si>
  <si>
    <t>37.13.640</t>
  </si>
  <si>
    <t>Disjuntor termomagnético, bipolar 220/380 V, corrente de 60 A até 100 A</t>
  </si>
  <si>
    <t>37.13.650</t>
  </si>
  <si>
    <t>Disjuntor termomagnético, tripolar 220/380 V, corrente de 10 A até 50 A</t>
  </si>
  <si>
    <t>37.13.720</t>
  </si>
  <si>
    <t>Disjuntor série universal, em caixa moldada, térmico fixo e magnético ajustável, tripolar 600 V, corrente de 300 A até 400 A</t>
  </si>
  <si>
    <t>37.13.730</t>
  </si>
  <si>
    <t>Disjuntor série universal, em caixa moldada, térmico fixo e magnético ajustável, tripolar 600 V, corrente de 500 A até 630 A</t>
  </si>
  <si>
    <t>37.13.740</t>
  </si>
  <si>
    <t>Disjuntor série universal, em caixa moldada, térmico fixo e magnético ajustável, tripolar 600 V, corrente de 700 A até 800 A</t>
  </si>
  <si>
    <t>37.13.760</t>
  </si>
  <si>
    <t>Disjuntor em caixa moldada, térmico e magnético ajustáveis, tripolar 630/690 V, faixa de ajuste de 440 até 630 A</t>
  </si>
  <si>
    <t>37.13.770</t>
  </si>
  <si>
    <t>Disjuntor em caixa moldada, térmico e magnético ajustáveis, tripolar 1250/690 V, faixa de ajuste de 800 até 1250 A</t>
  </si>
  <si>
    <t>37.13.800</t>
  </si>
  <si>
    <t>Mini-disjuntor termomagnético, unipolar 127/220 V, corrente de 10 A até 32 A</t>
  </si>
  <si>
    <t>37.13.870</t>
  </si>
  <si>
    <t>Mini-disjuntor termomagnético, bipolar 400 V, corrente de 80 A até 100 A</t>
  </si>
  <si>
    <t>37.13.890</t>
  </si>
  <si>
    <t>Mini-disjuntor termomagnético, tripolar 220/380 V, corrente de 40 A até 50 A</t>
  </si>
  <si>
    <t>37.13.900</t>
  </si>
  <si>
    <t>Mini-disjuntor termomagnético, tripolar 220/380 V, corrente de 63 A</t>
  </si>
  <si>
    <t>37.13.910</t>
  </si>
  <si>
    <t>Mini-disjuntor termomagnético, tripolar 400 V, corrente de 80 A até 125 A</t>
  </si>
  <si>
    <t>37.14.320</t>
  </si>
  <si>
    <t>Chave seccionadora sob carga, tripolar, acionamento rotativo, com prolongador, sem porta-fusível, de 400 A</t>
  </si>
  <si>
    <t>37.15.120</t>
  </si>
  <si>
    <t>Chave seccionadora tripolar sob carga para 400 A - 15 kV - com prolongador</t>
  </si>
  <si>
    <t>37.15.160</t>
  </si>
  <si>
    <t>Chave fusível base ''C''  para 15 kV/200 A, com capacidade de ruptura até 10 kA - com fusível</t>
  </si>
  <si>
    <t>37.16.071</t>
  </si>
  <si>
    <t>Sistema de barramento blindado de 100 a 2500 A, trifásico, barra de cobre</t>
  </si>
  <si>
    <t>Axm</t>
  </si>
  <si>
    <t>37.17.060</t>
  </si>
  <si>
    <t>Dispositivo diferencial residual de 25 A x 30 mA - 2 polos</t>
  </si>
  <si>
    <t>37.17.074</t>
  </si>
  <si>
    <t>Dispositivo diferencial residual de 25 A x 30 mA - 4 polos</t>
  </si>
  <si>
    <t>37.25.090</t>
  </si>
  <si>
    <t>Disjuntor em caixa moldada tripolar, térmico e magnético fixos, tensão de isolamento 480/690V, de 10A a 60A</t>
  </si>
  <si>
    <t>37.25.100</t>
  </si>
  <si>
    <t>Disjuntor em caixa moldada tripolar, térmico e magnético fixos, tensão de isolamento 480/690V, de 70A até 150A</t>
  </si>
  <si>
    <t>37.25.110</t>
  </si>
  <si>
    <t>Disjuntor em caixa moldada tripolar, térmico e magnético fixos, tensão de isolamento 415/690V, de 175A a 250A</t>
  </si>
  <si>
    <t>38.01.040</t>
  </si>
  <si>
    <t>Eletroduto de PVC rígido roscável de 3/4´ - com acessórios</t>
  </si>
  <si>
    <t>38.01.060</t>
  </si>
  <si>
    <t>Eletroduto de PVC rígido roscável de 1´ - com acessórios</t>
  </si>
  <si>
    <t>38.01.080</t>
  </si>
  <si>
    <t>Eletroduto de PVC rígido roscável de 1 1/4´ - com acessórios</t>
  </si>
  <si>
    <t>38.01.100</t>
  </si>
  <si>
    <t>Eletroduto de PVC rígido roscável de 1 1/2´ - com acessórios</t>
  </si>
  <si>
    <t>38.01.120</t>
  </si>
  <si>
    <t>Eletroduto de PVC rígido roscável de 2´ - com acessórios</t>
  </si>
  <si>
    <t>38.01.140</t>
  </si>
  <si>
    <t>Eletroduto de PVC rígido roscável de 2 1/2´ - com acessórios</t>
  </si>
  <si>
    <t>38.01.160</t>
  </si>
  <si>
    <t>Eletroduto de PVC rígido roscável de 3´ - com acessórios</t>
  </si>
  <si>
    <t>38.01.180</t>
  </si>
  <si>
    <t>Eletroduto de PVC rígido roscável de 4´ - com acessórios</t>
  </si>
  <si>
    <t>38.05.040</t>
  </si>
  <si>
    <t>38.05.060</t>
  </si>
  <si>
    <t>38.05.120</t>
  </si>
  <si>
    <t>38.06.040</t>
  </si>
  <si>
    <t>38.06.100</t>
  </si>
  <si>
    <t>38.06.120</t>
  </si>
  <si>
    <t>38.06.180</t>
  </si>
  <si>
    <t>38.07.210</t>
  </si>
  <si>
    <t>Vergalhão com rosca, porca e arruela de diâmetro 1/4´ (tirante)</t>
  </si>
  <si>
    <t>38.07.300</t>
  </si>
  <si>
    <t>Perfilado perfurado 38 x 38 mm em chapa 14 pré-zincada, com acessórios</t>
  </si>
  <si>
    <t>38.12.130</t>
  </si>
  <si>
    <t>Leito para cabos, tipo pesado, em aço galvanizado de 800 x 100 mm - com acessórios</t>
  </si>
  <si>
    <t>38.13.010</t>
  </si>
  <si>
    <t>Eletroduto corrugado em polietileno de alta densidade, DN= 30 mm, com acessórios</t>
  </si>
  <si>
    <t>38.13.030</t>
  </si>
  <si>
    <t>Eletroduto corrugado em polietileno de alta densidade, DN= 75 mm, com acessórios</t>
  </si>
  <si>
    <t>38.13.040</t>
  </si>
  <si>
    <t>Eletroduto corrugado em polietileno de alta densidade, DN= 100 mm, com acessórios</t>
  </si>
  <si>
    <t>38.13.050</t>
  </si>
  <si>
    <t>Eletroduto corrugado em polietileno de alta densidade, DN= 125 mm, com acessórios</t>
  </si>
  <si>
    <t>38.15.010</t>
  </si>
  <si>
    <t>Eletroduto metálico flexível com capa em PVC de 3/4´</t>
  </si>
  <si>
    <t>38.19.030</t>
  </si>
  <si>
    <t>Eletroduto de PVC corrugado flexível leve, diâmetro externo de 25 mm</t>
  </si>
  <si>
    <t>38.19.040</t>
  </si>
  <si>
    <t>Eletroduto de PVC corrugado flexível leve, diâmetro externo de 32 mm</t>
  </si>
  <si>
    <t>38.21.110</t>
  </si>
  <si>
    <t>Eletrocalha lisa galvanizada a fogo, 50 x 50 mm, com acessórios</t>
  </si>
  <si>
    <t>38.21.330</t>
  </si>
  <si>
    <t>Eletrocalha lisa galvanizada a fogo, 200 x 100 mm, com acessórios</t>
  </si>
  <si>
    <t>38.21.920</t>
  </si>
  <si>
    <t>Eletrocalha perfurada galvanizada a fogo, 100 x 50 mm, com acessórios</t>
  </si>
  <si>
    <t>38.21.940</t>
  </si>
  <si>
    <t>Eletrocalha perfurada galvanizada a fogo, 200 x 50 mm, com acessórios</t>
  </si>
  <si>
    <t>38.22.150</t>
  </si>
  <si>
    <t>Eletrocalha perfurada galvanizada a fogo, 300x100mm, com acessórios</t>
  </si>
  <si>
    <t>38.23.130</t>
  </si>
  <si>
    <t>Suporte para eletrocalha, galvanizado a fogo, 200x100mm</t>
  </si>
  <si>
    <t>39.04.060</t>
  </si>
  <si>
    <t>Cabo de cobre nu, têmpera mole, classe 2, de 25 mm²</t>
  </si>
  <si>
    <t>39.04.070</t>
  </si>
  <si>
    <t>Cabo de cobre nu, têmpera mole, classe 2, de 35 mm²</t>
  </si>
  <si>
    <t>39.04.100</t>
  </si>
  <si>
    <t>Cabo de cobre nu, têmpera mole, classe 2, de 70 mm²</t>
  </si>
  <si>
    <t>39.05.070</t>
  </si>
  <si>
    <t>Cabo de cobre de 3x35 mm², isolamento 8,7/15 kV - isolação EPR 90°C</t>
  </si>
  <si>
    <t>39.06.060</t>
  </si>
  <si>
    <t>Cabo de cobre de 25 mm², isolamento 8,7/15 kV - isolação EPR 90°C</t>
  </si>
  <si>
    <t>39.06.070</t>
  </si>
  <si>
    <t>Cabo de cobre de 35 mm², isolamento 8,7/15 kV - isolação EPR 90°C</t>
  </si>
  <si>
    <t>39.09.040</t>
  </si>
  <si>
    <t>Conector split-bolt para cabo de 35 mm², latão, simples</t>
  </si>
  <si>
    <t>39.10.050</t>
  </si>
  <si>
    <t>Terminal de compressão para cabo de 2,5 mm²</t>
  </si>
  <si>
    <t>39.10.060</t>
  </si>
  <si>
    <t>Terminal de pressão/compressão para cabo de 6 até 10 mm²</t>
  </si>
  <si>
    <t>39.10.080</t>
  </si>
  <si>
    <t>Terminal de pressão/compressão para cabo de 16 mm²</t>
  </si>
  <si>
    <t>39.10.120</t>
  </si>
  <si>
    <t>Terminal de pressão/compressão para cabo de 25 mm²</t>
  </si>
  <si>
    <t>39.10.130</t>
  </si>
  <si>
    <t>Terminal de pressão/compressão para cabo de 35 mm²</t>
  </si>
  <si>
    <t>39.10.160</t>
  </si>
  <si>
    <t>Terminal de pressão/compressão para cabo de 50 mm²</t>
  </si>
  <si>
    <t>39.11.080</t>
  </si>
  <si>
    <t>Cabo telefônico CI, com 50 pares de 0,50 mm, para centrais telefônicas, equipamentos e rede interna</t>
  </si>
  <si>
    <t>39.12.510</t>
  </si>
  <si>
    <t>Cabo de cobre flexível blindado de 2 x 1,5 mm², isolamento 600V, isolação em VC/E 105°C - para detecção de incêndio</t>
  </si>
  <si>
    <t>39.15.070</t>
  </si>
  <si>
    <t>Cabo de alumínio nu sem alma de aço CA, 2/0 AWG - Aster</t>
  </si>
  <si>
    <t>39.18.106</t>
  </si>
  <si>
    <t>Cabo coaxial tipo RG 59</t>
  </si>
  <si>
    <t>39.18.126</t>
  </si>
  <si>
    <t>Cabo para rede 24 AWG com 4 pares, categoria 6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</si>
  <si>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</si>
  <si>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</si>
  <si>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</si>
  <si>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</si>
  <si>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</si>
  <si>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</si>
  <si>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</si>
  <si>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</si>
  <si>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</si>
  <si>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</si>
  <si>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</si>
  <si>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</si>
  <si>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39.21.080</t>
  </si>
  <si>
    <t>Cabo de cobre flexível de 35 mm², isolamento 0,6/1kV - isolação HEPR 90°C</t>
  </si>
  <si>
    <t>39.21.090</t>
  </si>
  <si>
    <t>Cabo de cobre flexível de 50 mm², isolamento 0,6/1kV - isolação HEPR 90°C</t>
  </si>
  <si>
    <t>39.21.100</t>
  </si>
  <si>
    <t>Cabo de cobre flexível de 70 mm², isolamento 0,6/1kV - isolação HEPR 90°C</t>
  </si>
  <si>
    <t>39.21.110</t>
  </si>
  <si>
    <t>Cabo de cobre flexível de 95 mm², isolamento 0,6/1kV - isolação HEPR 90°C</t>
  </si>
  <si>
    <t>39.21.120</t>
  </si>
  <si>
    <t>Cabo de cobre flexível de 120 mm², isolamento 0,6/1kV - isolação HEPR 90°C</t>
  </si>
  <si>
    <t>39.21.125</t>
  </si>
  <si>
    <t>Cabo de cobre flexível de 150 mm², isolamento 0,6/1 kV - isolação HEPR 90°C</t>
  </si>
  <si>
    <t>39.21.130</t>
  </si>
  <si>
    <t>Cabo de cobre flexível de 185 mm², isolamento 0,6/1kV - isolação HEPR 90°C</t>
  </si>
  <si>
    <t>39.21.140</t>
  </si>
  <si>
    <t>Cabo de cobre flexível de 240 mm², isolamento 0,6/1kV - isolação HEPR 90°C</t>
  </si>
  <si>
    <t>39.27.030</t>
  </si>
  <si>
    <t>Cabo óptico multimodo, 6 fibras, 50/125 µm - uso interno/externo</t>
  </si>
  <si>
    <t>39.27.120</t>
  </si>
  <si>
    <t>Cabo óptico multimodo, núcleo geleado, 6 fibras, 50/125 µm - uso externo</t>
  </si>
  <si>
    <t>39.30.010</t>
  </si>
  <si>
    <t>Cabo torcido flexível de 2 x 2,5 mm², isolação em PVC antichama</t>
  </si>
  <si>
    <t>40.02.020</t>
  </si>
  <si>
    <t>Caixa de passagem em chapa, com tampa parafusada, 100 x 100 x 80 mm</t>
  </si>
  <si>
    <t>40.02.060</t>
  </si>
  <si>
    <t>Caixa de passagem em chapa, com tampa parafusada, 200 x 200 x 100 mm</t>
  </si>
  <si>
    <t>40.02.080</t>
  </si>
  <si>
    <t>Caixa de passagem em chapa, com tampa parafusada, 300 x 300 x 120 mm</t>
  </si>
  <si>
    <t>40.02.470</t>
  </si>
  <si>
    <t>Caixa em alumínio fundido à prova de tempo, umidade, gases, vapores e pó, 445 x 350 x 220 mm</t>
  </si>
  <si>
    <t>40.02.610</t>
  </si>
  <si>
    <t>Caixa de passagem em alumínio fundido à prova de tempo, 200 x 200 mm</t>
  </si>
  <si>
    <t>40.02.620</t>
  </si>
  <si>
    <t>Caixa de passagem em alumínio fundido à prova de tempo, 300 x 300 mm</t>
  </si>
  <si>
    <t>40.04.090</t>
  </si>
  <si>
    <t>Tomada RJ 11 para telefone, sem placa</t>
  </si>
  <si>
    <t>40.04.096</t>
  </si>
  <si>
    <t>Tomada RJ 45 para rede de dados, com placa</t>
  </si>
  <si>
    <t>40.04.450</t>
  </si>
  <si>
    <t>Tomada 2P+T de 10 A - 250 V, completa</t>
  </si>
  <si>
    <t>40.04.460</t>
  </si>
  <si>
    <t>Tomada 2P+T de 20 A - 250 V, completa</t>
  </si>
  <si>
    <t>40.05.020</t>
  </si>
  <si>
    <t>Interruptor com 1 tecla simples e placa</t>
  </si>
  <si>
    <t>40.05.040</t>
  </si>
  <si>
    <t>Interruptor com 2 teclas simples e placa</t>
  </si>
  <si>
    <t>40.05.080</t>
  </si>
  <si>
    <t>Interruptor com 1 tecla paralelo e placa</t>
  </si>
  <si>
    <t>40.05.340</t>
  </si>
  <si>
    <t>Sensor de presença para teto, com fotocélula, para lâmpada qualquer</t>
  </si>
  <si>
    <t>40.06.040</t>
  </si>
  <si>
    <t>Condulete metálico de 3/4´</t>
  </si>
  <si>
    <t>40.06.060</t>
  </si>
  <si>
    <t>Condulete metálico de 1´</t>
  </si>
  <si>
    <t>40.07.010</t>
  </si>
  <si>
    <t>Caixa em PVC de 4´ x 2´</t>
  </si>
  <si>
    <t>40.07.020</t>
  </si>
  <si>
    <t>Caixa em PVC de 4´ x 4´</t>
  </si>
  <si>
    <t>40.07.040</t>
  </si>
  <si>
    <t>Caixa em PVC octogonal de 4´ x 4´</t>
  </si>
  <si>
    <t>40.11.230</t>
  </si>
  <si>
    <t>Relé de sobrecarga eletrônico para acoplamento direto, faixa de ajuste de 55 A até 250 A</t>
  </si>
  <si>
    <t>40.20.120</t>
  </si>
  <si>
    <t>Placa de 4´ x 2´</t>
  </si>
  <si>
    <t>40.20.240</t>
  </si>
  <si>
    <t>Plugue com 2P+T de 10A, 250V</t>
  </si>
  <si>
    <t>40.20.250</t>
  </si>
  <si>
    <t>Plugue prolongador com 2P+T de 10A, 250V</t>
  </si>
  <si>
    <t>41.02.562</t>
  </si>
  <si>
    <t>Lâmpada LED tubular T8 com base G13, de 3400 até 4000 Im - 36 a 40W</t>
  </si>
  <si>
    <t>41.05.720</t>
  </si>
  <si>
    <t>Lâmpada de vapor metálico tubular, base G12 de 150 W</t>
  </si>
  <si>
    <t>41.07.060</t>
  </si>
  <si>
    <t>Lâmpada fluorescente tubular, base bipino bilateral de 28 W</t>
  </si>
  <si>
    <t>41.07.810</t>
  </si>
  <si>
    <t>Lâmpada fluorescente compacta "2U", base G-24D-2 de 18 W</t>
  </si>
  <si>
    <t>41.07.820</t>
  </si>
  <si>
    <t>Lâmpada fluorescente compacta "2U", base G-24D-3 de 26 W</t>
  </si>
  <si>
    <t>41.08.250</t>
  </si>
  <si>
    <t>Reator eletromagnético de alto fator de potência, para lâmpada vapor de sódio 250 W / 220 V</t>
  </si>
  <si>
    <t>41.09.720</t>
  </si>
  <si>
    <t>Reator eletrônico de alto fator de potência com partida instantânea, para duas lâmpadas fluorescentes tubulares, base bipino bilateral, 16 W - 127 V / 220 V</t>
  </si>
  <si>
    <t>41.09.750</t>
  </si>
  <si>
    <t>Reator eletrônico de alto fator de potência com partida instantânea, para duas lâmpadas fluorescentes tubulares, base bipino bilateral, 32 W - 127 V / 220 V</t>
  </si>
  <si>
    <t>41.09.890</t>
  </si>
  <si>
    <t>Reator eletrônico de alto fator de potência com partida instantânea, para duas lâmpadas fluorescentes compactas "2U", base G24q-3, 26 W - 220 V</t>
  </si>
  <si>
    <t>41.10.260</t>
  </si>
  <si>
    <t>Poste telecônico curvo em aço SAE 1010/1020 galvanizado a fogo, altura de 8,00 m</t>
  </si>
  <si>
    <t>41.10.340</t>
  </si>
  <si>
    <t>Poste telecônico reto em aço SAE 1010/1020 galvanizado a fogo, altura de 8,00 m</t>
  </si>
  <si>
    <t>41.12.080</t>
  </si>
  <si>
    <t>Projetor retangular fechado, para lâmpada vapor metálico ou vapor de sódio de 250 W/400 W</t>
  </si>
  <si>
    <t>41.13.050</t>
  </si>
  <si>
    <t>Luminária blindada de sobrepor ou pendente em calha fechada, para 2 lâmpadas fluorescentes de 32 W/36 W/40 W</t>
  </si>
  <si>
    <t>41.13.102</t>
  </si>
  <si>
    <t>Luminária blindada tipo arandela de 45º e 90º, para lâmpada LED</t>
  </si>
  <si>
    <t>41.14.020</t>
  </si>
  <si>
    <t>Luminária retangular de embutir tipo calha fechada, com difusor plano, para 2 lâmpadas fluorescentes tubulares de 28 W/32 W/36 W/54 W</t>
  </si>
  <si>
    <t>41.14.090</t>
  </si>
  <si>
    <t>Luminária retangular de sobrepor tipo calha fechada, com difusor translúcido, para 2 lâmpadas fluorescentes de 28 W/32 W/36 W/54 W</t>
  </si>
  <si>
    <t>41.14.210</t>
  </si>
  <si>
    <t>Luminária quadrada de embutir tipo calha aberta com aletas planas, para 2 lâmpadas fluorescentes compactas de 18 W/26 W</t>
  </si>
  <si>
    <t>41.14.730</t>
  </si>
  <si>
    <t>Luminária redonda de embutir com refletor em alumínio jateado e difusor em vidro para 2 lâmpadas fluorescentes compactas duplas de 18/26W</t>
  </si>
  <si>
    <t>42.01.098</t>
  </si>
  <si>
    <t>Captor tipo terminal aéreo, h= 600 mm, diâmetro de 3/8´ galvanizado a fogo</t>
  </si>
  <si>
    <t>42.04.060</t>
  </si>
  <si>
    <t>Base para mastro de diâmetro 2´</t>
  </si>
  <si>
    <t>42.04.080</t>
  </si>
  <si>
    <t>Contraventagem com cabo para mastro de diâmetro 2´</t>
  </si>
  <si>
    <t>42.05.070</t>
  </si>
  <si>
    <t>Sinalizador de obstáculo duplo, com célula fotoelétrica</t>
  </si>
  <si>
    <t>42.05.100</t>
  </si>
  <si>
    <t>Caixa de inspeção suspensa</t>
  </si>
  <si>
    <t>42.05.110</t>
  </si>
  <si>
    <t>Conector cabo/haste de 3/4´</t>
  </si>
  <si>
    <t>42.05.120</t>
  </si>
  <si>
    <t>Conector de emenda em latão para cabo de até 50 mm² com 4 parafusos</t>
  </si>
  <si>
    <t>42.05.160</t>
  </si>
  <si>
    <t>Conector olhal cabo/haste de 5/8´</t>
  </si>
  <si>
    <t>42.05.210</t>
  </si>
  <si>
    <t>Haste de aterramento de 5/8'' x 3 m</t>
  </si>
  <si>
    <t>42.05.330</t>
  </si>
  <si>
    <t>Caixa de inspeção do terra cilíndrica em PVC rígido, diâmetro de 300 mm - h= 600 mm</t>
  </si>
  <si>
    <t>42.05.340</t>
  </si>
  <si>
    <t>Barra condutora chata em cobre de 3/4´ x 3/16´, inclusive acessórios de fixação</t>
  </si>
  <si>
    <t>42.05.390</t>
  </si>
  <si>
    <t>Presilha em latão para cabos de 16 até 50 mm²</t>
  </si>
  <si>
    <t>42.05.580</t>
  </si>
  <si>
    <t>Terminal estanhado com 1 furo e 1 compressão - 35 mm²</t>
  </si>
  <si>
    <t>42.20.080</t>
  </si>
  <si>
    <t>Solda exotérmica conexão cabo-cabo horizontal em X, bitola do cabo de 16-16mm² a 35-35mm²</t>
  </si>
  <si>
    <t>42.20.150</t>
  </si>
  <si>
    <t>Solda exotérmica conexão cabo-cabo horizontal em T, bitola do cabo de 16-16mm² a 50-35mm², 70-35mm² e 95-35mm²</t>
  </si>
  <si>
    <t>43.02.140</t>
  </si>
  <si>
    <t>Chuveiro elétrico de 5.500 W / 220 V em PVC</t>
  </si>
  <si>
    <t>43.10.250</t>
  </si>
  <si>
    <t>Conjunto motor-bomba (centrífuga) 15 cv, monoestágio, Hman= 30 a 60 mca, Q= 82 a 20 m³/h</t>
  </si>
  <si>
    <t>43.10.480</t>
  </si>
  <si>
    <t>Conjunto motor-bomba (centrífuga) 7,5 cv, multiestágio, Hman= 30 a 80 mca, Q= 21,6 a 12,0 m³/h</t>
  </si>
  <si>
    <t>44.01.050</t>
  </si>
  <si>
    <t>Bacia sifonada de louça sem tampa - 6 litros</t>
  </si>
  <si>
    <t>44.01.160</t>
  </si>
  <si>
    <t>Lavatório de louça pequeno com coluna suspensa - linha especial</t>
  </si>
  <si>
    <t>44.01.200</t>
  </si>
  <si>
    <t>Mictório de louça sifonado auto aspirante</t>
  </si>
  <si>
    <t>44.01.310</t>
  </si>
  <si>
    <t>Tanque de louça com coluna de 30 litros</t>
  </si>
  <si>
    <t>44.01.850</t>
  </si>
  <si>
    <t>Cuba de louça de embutir redonda</t>
  </si>
  <si>
    <t>44.02.100</t>
  </si>
  <si>
    <t>Tampo/bancada em mármore nacional espessura de 3 cm</t>
  </si>
  <si>
    <t>44.02.200</t>
  </si>
  <si>
    <t>Tampo/bancada em concreto armado, revestido em aço inoxidável fosco polido</t>
  </si>
  <si>
    <t>44.03.210</t>
  </si>
  <si>
    <t>Ducha cromada simples</t>
  </si>
  <si>
    <t>44.03.310</t>
  </si>
  <si>
    <t>Torneira de mesa para lavatório, acionamento hidromecânico, com registro integrado regulador de vazão, em latão cromado, DN= 1/2´</t>
  </si>
  <si>
    <t>44.03.360</t>
  </si>
  <si>
    <t>Ducha higiênica cromada</t>
  </si>
  <si>
    <t>44.03.370</t>
  </si>
  <si>
    <t>Torneira curta com rosca para uso geral, em latão fundido sem acabamento, DN= 1/2´</t>
  </si>
  <si>
    <t>44.03.450</t>
  </si>
  <si>
    <t>Torneira longa sem rosca para uso geral, em latão fundido cromado</t>
  </si>
  <si>
    <t>44.03.470</t>
  </si>
  <si>
    <t>Torneira de parede para pia com bica móvel e arejador, em latão fundido cromado</t>
  </si>
  <si>
    <t>44.03.500</t>
  </si>
  <si>
    <t>Aparelho misturador de parede, para pia, com bica móvel, acabamento cromado</t>
  </si>
  <si>
    <t>44.03.825</t>
  </si>
  <si>
    <t>Misturador termostato para chuveiro ou ducha, acabamento cromado</t>
  </si>
  <si>
    <t>44.06.010</t>
  </si>
  <si>
    <t>Lavatório coletivo em aço inoxidável</t>
  </si>
  <si>
    <t>44.06.250</t>
  </si>
  <si>
    <t>Cuba em aço inoxidável simples de 300 x 140mm</t>
  </si>
  <si>
    <t>44.06.360</t>
  </si>
  <si>
    <t>Cuba em aço inoxidável simples de 500x400x200mm</t>
  </si>
  <si>
    <t>44.06.570</t>
  </si>
  <si>
    <t>Cuba em aço inoxidável simples de 700x600x450mm</t>
  </si>
  <si>
    <t>44.20.100</t>
  </si>
  <si>
    <t>Engate flexível metálico DN= 1/2´</t>
  </si>
  <si>
    <t>44.20.230</t>
  </si>
  <si>
    <t>Tubo de ligação para sanitário</t>
  </si>
  <si>
    <t>44.20.280</t>
  </si>
  <si>
    <t>Tampa de plástico para bacia sanitária</t>
  </si>
  <si>
    <t>44.20.620</t>
  </si>
  <si>
    <t>Válvula americana</t>
  </si>
  <si>
    <t>44.20.650</t>
  </si>
  <si>
    <t>Válvula de metal cromado de 1´</t>
  </si>
  <si>
    <t>45.01.066</t>
  </si>
  <si>
    <t>Entrada completa de água com abrigo e registro de gaveta, DN= 2´</t>
  </si>
  <si>
    <t>45.03.010</t>
  </si>
  <si>
    <t>Hidrômetro em ferro fundido, diâmetro 50 mm (2´)</t>
  </si>
  <si>
    <t>45.03.030</t>
  </si>
  <si>
    <t>Hidrômetro em ferro fundido, diâmetro 100 mm (4´)</t>
  </si>
  <si>
    <t>45.03.100</t>
  </si>
  <si>
    <t>Hidrômetro em bronze, diâmetro de 25 mm (1´)</t>
  </si>
  <si>
    <t>45.03.110</t>
  </si>
  <si>
    <t>Hidrômetro em bronze, diâmetro de 40 mm (1 1/2´)</t>
  </si>
  <si>
    <t>46.01.020</t>
  </si>
  <si>
    <t>Tubo de PVC rígido soldável marrom, DN= 25 mm, (3/4´), inclusive conexões</t>
  </si>
  <si>
    <t>46.01.030</t>
  </si>
  <si>
    <t>Tubo de PVC rígido soldável marrom, DN= 32 mm, (1´), inclusive conexões</t>
  </si>
  <si>
    <t>46.01.040</t>
  </si>
  <si>
    <t>Tubo de PVC rígido soldável marrom, DN= 40 mm, (1 1/4´), inclusive conexões</t>
  </si>
  <si>
    <t>46.01.050</t>
  </si>
  <si>
    <t>Tubo de PVC rígido soldável marrom, DN= 50 mm, (1 1/2´), inclusive conexões</t>
  </si>
  <si>
    <t>46.01.060</t>
  </si>
  <si>
    <t>Tubo de PVC rígido soldável marrom, DN= 60 mm, (2´), inclusive conexões</t>
  </si>
  <si>
    <t>46.01.070</t>
  </si>
  <si>
    <t>Tubo de PVC rígido soldável marrom, DN= 75 mm, (2 1/2´), inclusive conexões</t>
  </si>
  <si>
    <t>46.01.080</t>
  </si>
  <si>
    <t>Tubo de PVC rígido soldável marrom, DN= 85 mm, (3´), inclusive conexões</t>
  </si>
  <si>
    <t>46.02.010</t>
  </si>
  <si>
    <t>Tubo de PVC rígido branco, pontas lisas, soldável, linha esgoto série normal, DN= 40 mm, inclusive conexões</t>
  </si>
  <si>
    <t>46.02.050</t>
  </si>
  <si>
    <t>Tubo de PVC rígido branco PxB com virola e anel de borracha, linha esgoto série normal, DN= 50 mm, inclusive conexões</t>
  </si>
  <si>
    <t>46.02.070</t>
  </si>
  <si>
    <t>Tubo de PVC rígido branco PxB com virola e anel de borracha, linha esgoto série normal, DN= 100 mm, inclusive conexões</t>
  </si>
  <si>
    <t>46.03.040</t>
  </si>
  <si>
    <t>Tubo de PVC rígido PxB com virola e anel de borracha, linha esgoto série reforçada ´R´, DN= 75 mm, inclusive conexões</t>
  </si>
  <si>
    <t>46.03.050</t>
  </si>
  <si>
    <t>Tubo de PVC rígido PxB com virola e anel de borracha, linha esgoto série reforçada ´R´, DN= 100 mm, inclusive conexões</t>
  </si>
  <si>
    <t>46.03.060</t>
  </si>
  <si>
    <t>Tubo de PVC rígido PxB com virola e anel de borracha, linha esgoto série reforçada ´R´. DN= 150 mm, inclusive conexões</t>
  </si>
  <si>
    <t>46.05.070</t>
  </si>
  <si>
    <t>Tubo PVC rígido, tipo Coletor Esgoto, junta elástica, DN= 300 mm, inclusive conexões</t>
  </si>
  <si>
    <t>46.05.090</t>
  </si>
  <si>
    <t>Tubo PVC rígido, tipo Coletor Esgoto, junta elástica, DN= 400 mm, inclusive conexões</t>
  </si>
  <si>
    <t>46.08.030</t>
  </si>
  <si>
    <t>Tubo galvanizado sem costura schedule 40, DN= 1 1/4´, inclusive conexões</t>
  </si>
  <si>
    <t>46.08.070</t>
  </si>
  <si>
    <t>Tubo galvanizado sem costura schedule 40, DN= 2 1/2´, inclusive conexões</t>
  </si>
  <si>
    <t>46.08.080</t>
  </si>
  <si>
    <t>Tubo galvanizado sem costura schedule 40, DN= 3´, inclusive conexões</t>
  </si>
  <si>
    <t>46.08.100</t>
  </si>
  <si>
    <t>Tubo galvanizado sem costura schedule 40, DN= 4´, inclusive conexões</t>
  </si>
  <si>
    <t>46.10.010</t>
  </si>
  <si>
    <t>Tubo de cobre classe A, DN= 15mm (1/2´), inclusive conexões</t>
  </si>
  <si>
    <t>46.10.020</t>
  </si>
  <si>
    <t>Tubo de cobre classe A, DN= 22mm (3/4´), inclusive conexões</t>
  </si>
  <si>
    <t>46.10.030</t>
  </si>
  <si>
    <t>Tubo de cobre classe A, DN= 28mm (1´), inclusive conexões</t>
  </si>
  <si>
    <t>46.10.040</t>
  </si>
  <si>
    <t>Tubo de cobre classe A, DN= 35mm (1 1/4´), inclusive conexões</t>
  </si>
  <si>
    <t>46.10.050</t>
  </si>
  <si>
    <t>Tubo de cobre classe A, DN= 42mm (1 1/2´), inclusive conexões</t>
  </si>
  <si>
    <t>46.10.060</t>
  </si>
  <si>
    <t>Tubo de cobre classe A, DN= 54mm (2´), inclusive conexões</t>
  </si>
  <si>
    <t>46.10.070</t>
  </si>
  <si>
    <t>Tubo de cobre classe A, DN= 66mm (2 1/2´), inclusive conexões</t>
  </si>
  <si>
    <t>46.10.080</t>
  </si>
  <si>
    <t>Tubo de cobre classe A, DN= 79mm (3´), inclusive conexões</t>
  </si>
  <si>
    <t>46.10.090</t>
  </si>
  <si>
    <t>Tubo de cobre classe A, DN= 104mm (4´), inclusive conexões</t>
  </si>
  <si>
    <t>47.01.030</t>
  </si>
  <si>
    <t>Registro de gaveta em latão fundido sem acabamento, DN= 1´</t>
  </si>
  <si>
    <t>47.01.040</t>
  </si>
  <si>
    <t>Registro de gaveta em latão fundido sem acabamento, DN= 1 1/4´</t>
  </si>
  <si>
    <t>47.01.050</t>
  </si>
  <si>
    <t>Registro de gaveta em latão fundido sem acabamento, DN= 1 1/2´</t>
  </si>
  <si>
    <t>47.01.060</t>
  </si>
  <si>
    <t>Registro de gaveta em latão fundido sem acabamento, DN= 2´</t>
  </si>
  <si>
    <t>47.01.070</t>
  </si>
  <si>
    <t>Registro de gaveta em latão fundido sem acabamento, DN= 2 1/2´</t>
  </si>
  <si>
    <t>47.01.080</t>
  </si>
  <si>
    <t>Registro de gaveta em latão fundido sem acabamento, DN= 3´</t>
  </si>
  <si>
    <t>47.01.090</t>
  </si>
  <si>
    <t>Registro de gaveta em latão fundido sem acabamento, DN= 4´</t>
  </si>
  <si>
    <t>47.01.180</t>
  </si>
  <si>
    <t>Válvula de esfera monobloco em latão, passagem plena, acionamento com alavanca, DN= 3/4´</t>
  </si>
  <si>
    <t>47.01.190</t>
  </si>
  <si>
    <t>Válvula de esfera monobloco em latão, passagem plena, acionamento com alavanca, DN= 1´</t>
  </si>
  <si>
    <t>47.02.020</t>
  </si>
  <si>
    <t>Registro de gaveta em latão fundido cromado com canopla, DN= 3/4´ - linha especial</t>
  </si>
  <si>
    <t>47.02.050</t>
  </si>
  <si>
    <t>Registro de gaveta em latão fundido cromado com canopla, DN= 1 1/2´ - linha especial</t>
  </si>
  <si>
    <t>47.02.110</t>
  </si>
  <si>
    <t>Registro de pressão em latão fundido cromado com canopla, DN= 3/4´ - linha especial</t>
  </si>
  <si>
    <t>47.04.050</t>
  </si>
  <si>
    <t>Válvula de descarga antivandalismo, DN= 1 1/2´</t>
  </si>
  <si>
    <t>47.04.090</t>
  </si>
  <si>
    <t>Válvula de mictório antivandalismo, DN= 3/4´</t>
  </si>
  <si>
    <t>47.05.060</t>
  </si>
  <si>
    <t>Válvula de retenção horizontal em bronze, DN= 2 1/2´</t>
  </si>
  <si>
    <t>47.05.280</t>
  </si>
  <si>
    <t>Válvula globo angular de 45° em bronze, DN= 2 1/2´</t>
  </si>
  <si>
    <t>47.05.390</t>
  </si>
  <si>
    <t>Válvula globo em bronze, classe 150 libras para vapor saturado e 300 libras para água, óleo e gás, DN= 2 1/2´</t>
  </si>
  <si>
    <t>48.02.008</t>
  </si>
  <si>
    <t>Reservatório de fibra de vidro - capacidade de 15.000 litros</t>
  </si>
  <si>
    <t>48.05.070</t>
  </si>
  <si>
    <t>Torneira de boia, tipo registro automático de entrada, DN= 3´</t>
  </si>
  <si>
    <t>49.01.030</t>
  </si>
  <si>
    <t>Caixa sifonada de PVC rígido de 150 x 150 x 50 mm, com grelha</t>
  </si>
  <si>
    <t>49.03.020</t>
  </si>
  <si>
    <t>Caixa de gordura em alvenaria, 600 x 600 x 600 mm</t>
  </si>
  <si>
    <t>49.04.010</t>
  </si>
  <si>
    <t>Ralo seco em PVC rígido de 100 x 40 mm, com grelha</t>
  </si>
  <si>
    <t>49.05.040</t>
  </si>
  <si>
    <t>Ralo sifonado em ferro fundido de 150 x 240 x 75 mm, com grelha</t>
  </si>
  <si>
    <t>49.06.010</t>
  </si>
  <si>
    <t>Grelha hemisférica em ferro fundido de 4"</t>
  </si>
  <si>
    <t>49.11.130</t>
  </si>
  <si>
    <t>Canaleta com grelha em alumínio, largura de 80 mm</t>
  </si>
  <si>
    <t>49.12.110</t>
  </si>
  <si>
    <t>Poço de visita de 1,60 x 1,60 x 1,60 m - tipo PMSP</t>
  </si>
  <si>
    <t>50.01.090</t>
  </si>
  <si>
    <t>Botoeira para acionamento de bomba de incêndio tipo quebra-vidro</t>
  </si>
  <si>
    <t>50.01.190</t>
  </si>
  <si>
    <t>Tampão de engate rápido em latão, DN= 2 1/2´, com corrente</t>
  </si>
  <si>
    <t>50.01.210</t>
  </si>
  <si>
    <t>Chave para conexão de engate rápido</t>
  </si>
  <si>
    <t>50.01.330</t>
  </si>
  <si>
    <t>Abrigo de hidrante de 2 1/2´ completo - inclusive mangueira de 30 m (2 x 15 m)</t>
  </si>
  <si>
    <t>50.05.060</t>
  </si>
  <si>
    <t>Central de iluminação de emergência, completa, para até 6.000 W</t>
  </si>
  <si>
    <t>50.05.230</t>
  </si>
  <si>
    <t>Sirene audiovisual tipo endereçável</t>
  </si>
  <si>
    <t>50.05.260</t>
  </si>
  <si>
    <t>Bloco autônomo de iluminação de emergência com autonomia mínima de 1 hora, equipado com 2 lâmpadas de 11 W</t>
  </si>
  <si>
    <t>50.05.430</t>
  </si>
  <si>
    <t>Detector óptico de fumaça com base endereçável</t>
  </si>
  <si>
    <t>50.05.450</t>
  </si>
  <si>
    <t>Acionador manual quebra-vidro endereçável</t>
  </si>
  <si>
    <t>50.10.058</t>
  </si>
  <si>
    <t>Extintor manual de pó químico seco BC - capacidade de 4 kg</t>
  </si>
  <si>
    <t>50.10.096</t>
  </si>
  <si>
    <t>Extintor sobre rodas de pó químico seco BC - capacidade de 20 kg</t>
  </si>
  <si>
    <t>50.10.100</t>
  </si>
  <si>
    <t>Extintor manual de água pressurizada - capacidade de 10 litros</t>
  </si>
  <si>
    <t>50.10.140</t>
  </si>
  <si>
    <t>Extintor manual de gás carbônico 5 BC - capacidade de 6 kg</t>
  </si>
  <si>
    <t>54.01.030</t>
  </si>
  <si>
    <t>54.01.210</t>
  </si>
  <si>
    <t>Base de brita graduada</t>
  </si>
  <si>
    <t>54.04.350</t>
  </si>
  <si>
    <t>Pavimentação em lajota de concreto 35 MPa, espessura 8 cm, tipos: raquete, retangular, sextavado e 16 faces, com rejunte em areia</t>
  </si>
  <si>
    <t>54.06.020</t>
  </si>
  <si>
    <t>Guia pré-moldada curva tipo PMSP 100 - fck 25 MPa</t>
  </si>
  <si>
    <t>54.06.040</t>
  </si>
  <si>
    <t>Guia pré-moldada reta tipo PMSP 100 - fck 25 MPa</t>
  </si>
  <si>
    <t>54.06.110</t>
  </si>
  <si>
    <t>Base em concreto com fck de 25 MPa, para guias, sarjetas ou sarjetões</t>
  </si>
  <si>
    <t>54.06.170</t>
  </si>
  <si>
    <t>Sarjeta ou sarjetão moldado no local, tipo PMSP em concreto com fck 25 MPa</t>
  </si>
  <si>
    <t>54.07.040</t>
  </si>
  <si>
    <t>Passeio em mosaico português</t>
  </si>
  <si>
    <t>LIMPEZA E ARREMATE</t>
  </si>
  <si>
    <t>55.01.020</t>
  </si>
  <si>
    <t>Limpeza final da obra</t>
  </si>
  <si>
    <t>66.08.115</t>
  </si>
  <si>
    <t>Rack fechado de piso padrão metálico, 19 x 44 Us x 770 mm</t>
  </si>
  <si>
    <t>68.01.650</t>
  </si>
  <si>
    <t>Poste de concreto circular, 200 kg, H = 12,00 m</t>
  </si>
  <si>
    <t>68.02.010</t>
  </si>
  <si>
    <t>Estai</t>
  </si>
  <si>
    <t>68.02.020</t>
  </si>
  <si>
    <t>Estrutura tipo M1</t>
  </si>
  <si>
    <t>68.02.040</t>
  </si>
  <si>
    <t>Estrutura tipo N3</t>
  </si>
  <si>
    <t>68.02.050</t>
  </si>
  <si>
    <t>Estrutura tipo M1 - N3</t>
  </si>
  <si>
    <t>68.02.060</t>
  </si>
  <si>
    <t>Estrutura tipo M4</t>
  </si>
  <si>
    <t>68.02.070</t>
  </si>
  <si>
    <t>Estrutura tipo N2</t>
  </si>
  <si>
    <t>68.20.040</t>
  </si>
  <si>
    <t>Braçadeira circular em aço carbono galvanizado, diâmetro nominal de 140 até 300 mm</t>
  </si>
  <si>
    <t>69.03.130</t>
  </si>
  <si>
    <t>Caixa subterrânea de entrada de telefonia, tipo R1 (600 x 350 x 500) mm, padrão TELEBRÁS, com tampa</t>
  </si>
  <si>
    <t>69.03.340</t>
  </si>
  <si>
    <t>Conector RJ-45 fêmea - categoria 6</t>
  </si>
  <si>
    <t>69.06.220</t>
  </si>
  <si>
    <t>Sistema ininterrupto de energia, trifásico on line de 80 kVA (220/127 V), com autonomia de 15 minutos</t>
  </si>
  <si>
    <t>69.06.240</t>
  </si>
  <si>
    <t>Sistema ininterrupto de energia, trifásico on line de 20 kVA (380/220 V), com autonomia de 15 minutos</t>
  </si>
  <si>
    <t>69.06.280</t>
  </si>
  <si>
    <t>Sistema ininterrupto de energia, trifásico on line senoidal de 5 kVA (220/110 V), com autonomia de 15 minutos</t>
  </si>
  <si>
    <t>69.20.110</t>
  </si>
  <si>
    <t>Tampa para caixa R2, padrão TELEBRÁS</t>
  </si>
  <si>
    <t>70.03.009</t>
  </si>
  <si>
    <t>Placa para sinalização viária em chapa de alumínio, totalmente refletiva com película III/III - área maior que 2,0 m²</t>
  </si>
  <si>
    <t>97.02.030</t>
  </si>
  <si>
    <t>Placa comemorativa em aço inoxidável escovado</t>
  </si>
  <si>
    <t>97.02.190</t>
  </si>
  <si>
    <t>Placa de identificação em acrílico com texto em vinil</t>
  </si>
  <si>
    <t>SERVIÇO TÉCNICO ESPECIALIZADO</t>
  </si>
  <si>
    <t>un</t>
  </si>
  <si>
    <t>m²</t>
  </si>
  <si>
    <t>m</t>
  </si>
  <si>
    <t>m³</t>
  </si>
  <si>
    <t>cj</t>
  </si>
  <si>
    <t>M</t>
  </si>
  <si>
    <t>11.11</t>
  </si>
  <si>
    <t>PLANILHA ORÇAMENTÁRIA</t>
  </si>
  <si>
    <t>ITEM</t>
  </si>
  <si>
    <t>DESCRIÇÃO DOS SERVIÇOS</t>
  </si>
  <si>
    <t>UNID</t>
  </si>
  <si>
    <t>QUANT.</t>
  </si>
  <si>
    <t>R$ UNIT.</t>
  </si>
  <si>
    <t>TOTAL</t>
  </si>
  <si>
    <t>1.0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</si>
  <si>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</si>
  <si>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</si>
  <si>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</si>
  <si>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</si>
  <si>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</si>
  <si>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</si>
  <si>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</si>
  <si>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</si>
  <si>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</si>
  <si>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</si>
  <si>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</si>
  <si>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gb</t>
  </si>
  <si>
    <t>1.12</t>
  </si>
  <si>
    <t>1.13</t>
  </si>
  <si>
    <t>Atestados de comissionamento e certificação das instalações elétricas e hidráulicas (incluindo laudo de potabilidade) e de ar condicionado, cabeamento estruturado, gases medicinais, elevadores, bem como Manual do Edifício Hospitalar</t>
  </si>
  <si>
    <t>1.14</t>
  </si>
  <si>
    <t xml:space="preserve">Consultoria de empresa especializada para obtenção de certificação 'AQUA" </t>
  </si>
  <si>
    <t xml:space="preserve">"as built" </t>
  </si>
  <si>
    <t>2.0</t>
  </si>
  <si>
    <t>INICIO, APOIO E ADMINISTRAÇÃO DE OBRA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</si>
  <si>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</si>
  <si>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</si>
  <si>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</si>
  <si>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</si>
  <si>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</si>
  <si>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</si>
  <si>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</si>
  <si>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</si>
  <si>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</si>
  <si>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</si>
  <si>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</si>
  <si>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</si>
  <si>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</si>
  <si>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</si>
  <si>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</si>
  <si>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</si>
  <si>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mês</t>
  </si>
  <si>
    <t>3.0</t>
  </si>
  <si>
    <t>3.1</t>
  </si>
  <si>
    <t>3.2</t>
  </si>
  <si>
    <t>3.3</t>
  </si>
  <si>
    <t>Aterro compactado mecanizado com rolo em campo aberto com importe de terra, mínimo de 95% PN</t>
  </si>
  <si>
    <t>3.4</t>
  </si>
  <si>
    <t>3.5</t>
  </si>
  <si>
    <t>3.6</t>
  </si>
  <si>
    <t>Corte e retirada de árvore( de acordo com a legislação vigente)</t>
  </si>
  <si>
    <t xml:space="preserve">un    </t>
  </si>
  <si>
    <t>3.7</t>
  </si>
  <si>
    <t>Recuperação da área de bota- fora,  com recomposição do equilibrio da área e controlar os processos erosivos</t>
  </si>
  <si>
    <t>3.8</t>
  </si>
  <si>
    <t>4.0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</si>
  <si>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</si>
  <si>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</si>
  <si>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</si>
  <si>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</si>
  <si>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</si>
  <si>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</si>
  <si>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</si>
  <si>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</si>
  <si>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</si>
  <si>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</si>
  <si>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</si>
  <si>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5.0</t>
  </si>
  <si>
    <t>ALVENARIA E ELEMENTO DIVISOR/COBERTURA</t>
  </si>
  <si>
    <t>5.1</t>
  </si>
  <si>
    <t>5.2</t>
  </si>
  <si>
    <t>5.3</t>
  </si>
  <si>
    <t>5.5</t>
  </si>
  <si>
    <t>5.6</t>
  </si>
  <si>
    <t>5.7</t>
  </si>
  <si>
    <t>5.8</t>
  </si>
  <si>
    <t>6.0</t>
  </si>
  <si>
    <t>REVESTIMENTOS</t>
  </si>
  <si>
    <t>6.1</t>
  </si>
  <si>
    <t>6.2</t>
  </si>
  <si>
    <t>6.3</t>
  </si>
  <si>
    <t>6.4</t>
  </si>
  <si>
    <t>6.5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</si>
  <si>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</si>
  <si>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</si>
  <si>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</si>
  <si>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</si>
  <si>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</si>
  <si>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</si>
  <si>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</si>
  <si>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</si>
  <si>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</si>
  <si>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</si>
  <si>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</si>
  <si>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</si>
  <si>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 xml:space="preserve">m² </t>
  </si>
  <si>
    <t>6.19</t>
  </si>
  <si>
    <t>6.20</t>
  </si>
  <si>
    <t>Canto curvo para rodapé hospitalar e acabamento em pvc</t>
  </si>
  <si>
    <t>6.21</t>
  </si>
  <si>
    <t>Faixa de arremate para rodapé para manta vinílica</t>
  </si>
  <si>
    <t>6.22</t>
  </si>
  <si>
    <t>Junta solda em manta viníica esp. 2mm</t>
  </si>
  <si>
    <t>6.23</t>
  </si>
  <si>
    <t>Limpeza, tratamento e impermeabilização a base de polímeros acrílicos em piso vinílico, inclusive cristalização / 2 demãos</t>
  </si>
  <si>
    <t>6.24</t>
  </si>
  <si>
    <t>6.25</t>
  </si>
  <si>
    <t>6.26</t>
  </si>
  <si>
    <t>7.0</t>
  </si>
  <si>
    <t>FORRO</t>
  </si>
  <si>
    <t>7.1</t>
  </si>
  <si>
    <t>7.2</t>
  </si>
  <si>
    <t>7.3</t>
  </si>
  <si>
    <t>8.0</t>
  </si>
  <si>
    <t>8.1</t>
  </si>
  <si>
    <t>8.2</t>
  </si>
  <si>
    <t>8.3</t>
  </si>
  <si>
    <t>8.4</t>
  </si>
  <si>
    <t>8.5</t>
  </si>
  <si>
    <t>8.6</t>
  </si>
  <si>
    <t>8.7</t>
  </si>
  <si>
    <t>8.8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</si>
  <si>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</si>
  <si>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</si>
  <si>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</si>
  <si>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</si>
  <si>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</si>
  <si>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</si>
  <si>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</si>
  <si>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</si>
  <si>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</si>
  <si>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</si>
  <si>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</si>
  <si>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</si>
  <si>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8.24</t>
  </si>
  <si>
    <t>Porta em laminado melamínico com acabamento liso, batente de aço galvanizado - 160 x 210 cm</t>
  </si>
  <si>
    <t>8.26</t>
  </si>
  <si>
    <t>Porta em laminado melamínico com acabamento liso, batente de aço galvanizado, com visor - 160 x 210 cm</t>
  </si>
  <si>
    <t>8.27</t>
  </si>
  <si>
    <t>Porta em laminado melamínico com acabamento liso, batente de aço galvanizado - 140 x 210 cm</t>
  </si>
  <si>
    <t>8.28</t>
  </si>
  <si>
    <t>Porta em laminado melamínico com acabamento liso, batente de aço galvanizado - 160 x 210 cm - com dobradiça vai e vem para CC e Cozinha</t>
  </si>
  <si>
    <t>8.29</t>
  </si>
  <si>
    <t>8.30</t>
  </si>
  <si>
    <t>Porta com proteção radilógica med. 1,60 x 2,10m eq. Pb=2,0mm</t>
  </si>
  <si>
    <t>8.31</t>
  </si>
  <si>
    <t>8.32</t>
  </si>
  <si>
    <t>8.33</t>
  </si>
  <si>
    <t>8.34</t>
  </si>
  <si>
    <t>8.35</t>
  </si>
  <si>
    <t>Encabeçamento de porta em perfil U em aluminio,acabamento anodizado natural fosco</t>
  </si>
  <si>
    <t>9.0</t>
  </si>
  <si>
    <t>IMPERMEABILIZAÇÃO,PROTEÇÃO E JUNTA</t>
  </si>
  <si>
    <t>9.1</t>
  </si>
  <si>
    <t>9.2</t>
  </si>
  <si>
    <t>9.3</t>
  </si>
  <si>
    <t>9.4</t>
  </si>
  <si>
    <t>9.5</t>
  </si>
  <si>
    <t>9.6</t>
  </si>
  <si>
    <t>10.0</t>
  </si>
  <si>
    <t>10.1</t>
  </si>
  <si>
    <t>10.2</t>
  </si>
  <si>
    <t>10.3</t>
  </si>
  <si>
    <t>10.4</t>
  </si>
  <si>
    <t>10.5</t>
  </si>
  <si>
    <t>10.6</t>
  </si>
  <si>
    <t>10.7</t>
  </si>
  <si>
    <t>10.8</t>
  </si>
  <si>
    <t>11.0</t>
  </si>
  <si>
    <t>INSTALAÇÕES ELÉTRICAS,ELÉTRICAS ESPECIAIS E ELETRÔNICA</t>
  </si>
  <si>
    <t>SUBESTAÇÃO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</si>
  <si>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</si>
  <si>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</si>
  <si>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</si>
  <si>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</si>
  <si>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</si>
  <si>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</si>
  <si>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</si>
  <si>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</si>
  <si>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</si>
  <si>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</si>
  <si>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11.13</t>
  </si>
  <si>
    <t>11.14</t>
  </si>
  <si>
    <t>11.15</t>
  </si>
  <si>
    <t>11.17</t>
  </si>
  <si>
    <t>11.19</t>
  </si>
  <si>
    <t>11.21</t>
  </si>
  <si>
    <t>11.22</t>
  </si>
  <si>
    <t>11.23</t>
  </si>
  <si>
    <t>11.25</t>
  </si>
  <si>
    <t>11.27</t>
  </si>
  <si>
    <t>11.28</t>
  </si>
  <si>
    <t>GRUPO GERADOR</t>
  </si>
  <si>
    <t>QGBT´s / QGF´s/ QFAC-CAG</t>
  </si>
  <si>
    <t>11.30</t>
  </si>
  <si>
    <t>QGBT 01 - alimentado pelo trafo 01 através de barramento blindado e saida por cabos, destinado ao sistema de ar condicionado conforme diagrama unifilar. Fornecimento completo Ref. Beghim, Hematec ou similar</t>
  </si>
  <si>
    <t>11.31</t>
  </si>
  <si>
    <t>QGBT 02 - alimentado pelo trafo 02 através de barramento blindado e saida por cabos, destinado ao sistema de energia normal conforme diagrama unifilar. Fornecimento completo Ref. Beghim, Hematec ou similar</t>
  </si>
  <si>
    <t>11.32</t>
  </si>
  <si>
    <t>QGBT 03 - alimentado pelo QTA através de barramento blindado e saida por cabos, destinado ao sistema de energia de emergência conforme diagrama unifilar. Fornecimento completo Ref. Beghim, Hematec ou similar</t>
  </si>
  <si>
    <t>QFLT-EMERG. - alimentado pelo  barramento blindado de emergência. Fornecimento completo Ref. Beghim, Hematec ou similar</t>
  </si>
  <si>
    <t>11.34</t>
  </si>
  <si>
    <t>QF/CME NORMAL. - alimentado pelo  barramento blindado Normal. Fornecimento completo Ref. Beghim, Hematec ou similar</t>
  </si>
  <si>
    <t>11.35</t>
  </si>
  <si>
    <t>QFAC-CAG  - alimentado pelo QGBT 01 através de cabos, destinado ao sistema de ar condicionado . Fornecimento completo Ref. Beghim, Hematec ou similar</t>
  </si>
  <si>
    <t>CABOS E ACESSÓRIOS</t>
  </si>
  <si>
    <t>11.36</t>
  </si>
  <si>
    <t>11.37</t>
  </si>
  <si>
    <t>11.50</t>
  </si>
  <si>
    <t>ELETRODUTOS E CONEXÕES</t>
  </si>
  <si>
    <t>11.51</t>
  </si>
  <si>
    <t>11.53</t>
  </si>
  <si>
    <t>11.54</t>
  </si>
  <si>
    <t>11.55</t>
  </si>
  <si>
    <t>11.56</t>
  </si>
  <si>
    <t>11.57</t>
  </si>
  <si>
    <t>QUADROS DE DISTRIBUIÇÃO</t>
  </si>
  <si>
    <t>11.58</t>
  </si>
  <si>
    <t>11.59</t>
  </si>
  <si>
    <t>11.61</t>
  </si>
  <si>
    <t>QGBT-IMAGEM - fornecimento completo conforme projeto. Ref. Beghim, Hematec ou equivalente</t>
  </si>
  <si>
    <t>11.62</t>
  </si>
  <si>
    <t>Quadro de transferencia automatica do gerador</t>
  </si>
  <si>
    <t>DISPOSITIVOS DE PROTEÇÃO</t>
  </si>
  <si>
    <t>11.63</t>
  </si>
  <si>
    <t>11.65</t>
  </si>
  <si>
    <t>11.66</t>
  </si>
  <si>
    <t>11.67</t>
  </si>
  <si>
    <t>11.69</t>
  </si>
  <si>
    <t>11.71</t>
  </si>
  <si>
    <t>CAIXA DE DERIVAÇÃO/PASSAGEM</t>
  </si>
  <si>
    <t>11.72</t>
  </si>
  <si>
    <t>11.73</t>
  </si>
  <si>
    <t>11.74</t>
  </si>
  <si>
    <t>11.76</t>
  </si>
  <si>
    <t>11.77</t>
  </si>
  <si>
    <t>11.78</t>
  </si>
  <si>
    <t>11.79</t>
  </si>
  <si>
    <t>ELETROCALHAS FIXADORES E SUSPENSÕES</t>
  </si>
  <si>
    <t>11.80</t>
  </si>
  <si>
    <t>11.81</t>
  </si>
  <si>
    <t>11.83</t>
  </si>
  <si>
    <t>11.87</t>
  </si>
  <si>
    <t>11.88</t>
  </si>
  <si>
    <t>TERMINAL/CONECTOR</t>
  </si>
  <si>
    <t>11.89</t>
  </si>
  <si>
    <t>11.90</t>
  </si>
  <si>
    <t>11.91</t>
  </si>
  <si>
    <t>11.92</t>
  </si>
  <si>
    <t>11.99</t>
  </si>
  <si>
    <t>EQUIPAMENTOS ELÉTRICOS</t>
  </si>
  <si>
    <t>gl</t>
  </si>
  <si>
    <t>LUMINÁRIAS</t>
  </si>
  <si>
    <t>IT MÉDICO</t>
  </si>
  <si>
    <t>DSI</t>
  </si>
  <si>
    <t>DST</t>
  </si>
  <si>
    <t>SPDA - SISTEMA DE PROTEÇÃO CONTRA DESCARGAS ATMOSFERICAS</t>
  </si>
  <si>
    <t>FORNECIMENTO DE BARRAMENTO DE 3000A,  BMV300-3000A TRI+N+T (N=F) (T=CARCAÇA) IP31 VENTILADO, CONDUTORES EM COBRE</t>
  </si>
  <si>
    <t>pç</t>
  </si>
  <si>
    <t>SISTEMA DE SONORIZAÇÃO</t>
  </si>
  <si>
    <t>SISTEMA DE CHAMADA DE ENFERMEIRA</t>
  </si>
  <si>
    <t xml:space="preserve">Estação de chamada de toalete </t>
  </si>
  <si>
    <t xml:space="preserve">Estação de chamada, presença e cancelamento </t>
  </si>
  <si>
    <t xml:space="preserve">Sinaleiro de teto c/ lâmpada vermelha e verde </t>
  </si>
  <si>
    <t xml:space="preserve">Central de identificação de chamadas  </t>
  </si>
  <si>
    <t xml:space="preserve">Cabo utp categoria 5e </t>
  </si>
  <si>
    <t>SISTEMA DE RELOGIO</t>
  </si>
  <si>
    <t>SISTEMA DE CONTROLE DE SENHA</t>
  </si>
  <si>
    <t>CONTROLE DE ACESSO</t>
  </si>
  <si>
    <t>TELEFONIA E LOGICA</t>
  </si>
  <si>
    <t>SISTEMA DE VOZ DADOS E IMAGEM</t>
  </si>
  <si>
    <t>ANTENA DE TV</t>
  </si>
  <si>
    <t xml:space="preserve">Caixa metálica de sobrepor com porta e fecho rápido para instalação de transformadores de 24vcc nas prumadas 25x20x15 cm </t>
  </si>
  <si>
    <t>CFTV</t>
  </si>
  <si>
    <t>Interface de Comunicação RS485</t>
  </si>
  <si>
    <t>Controlador Audio Visual LSCISO</t>
  </si>
  <si>
    <t>Módulo Input Unit</t>
  </si>
  <si>
    <t>Fonte de Alimentação em carregador flutuador de 05 Ah de 24V</t>
  </si>
  <si>
    <t>Cabo de comunicação de 8 vias</t>
  </si>
  <si>
    <t>SGEE-Sistema de gerenciamento de energia(medição de grandeza elétrica)</t>
  </si>
  <si>
    <t>vb</t>
  </si>
  <si>
    <t>12.0</t>
  </si>
  <si>
    <t>GASES ESPECIAIS</t>
  </si>
  <si>
    <t>12.1</t>
  </si>
  <si>
    <t>12.2</t>
  </si>
  <si>
    <t>12.4</t>
  </si>
  <si>
    <t>13.0</t>
  </si>
  <si>
    <t>INSTALAÇÕES HIDRAULICAS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</si>
  <si>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</si>
  <si>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</si>
  <si>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</si>
  <si>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</si>
  <si>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</si>
  <si>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</si>
  <si>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</si>
  <si>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</si>
  <si>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</si>
  <si>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</si>
  <si>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</si>
  <si>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</si>
  <si>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</si>
  <si>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13.15</t>
  </si>
  <si>
    <t>13.16</t>
  </si>
  <si>
    <t>13.17</t>
  </si>
  <si>
    <t>13.18</t>
  </si>
  <si>
    <t>13.19</t>
  </si>
  <si>
    <t>13.20</t>
  </si>
  <si>
    <t>Torneira com sensor para lavatório Cirurgico, funcionamento elétrico 110/220v.</t>
  </si>
  <si>
    <t>13.21</t>
  </si>
  <si>
    <t>Assento para bacia sanitária com abertura frontal, para pessoas com mobilidade reduzida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</si>
  <si>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</si>
  <si>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</si>
  <si>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</si>
  <si>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</si>
  <si>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</si>
  <si>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</si>
  <si>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</si>
  <si>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</si>
  <si>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</si>
  <si>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</si>
  <si>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13.32</t>
  </si>
  <si>
    <t>13.35</t>
  </si>
  <si>
    <t>13.36</t>
  </si>
  <si>
    <t>13.37</t>
  </si>
  <si>
    <t>13.38</t>
  </si>
  <si>
    <t>13.39</t>
  </si>
  <si>
    <t>13.40</t>
  </si>
  <si>
    <t>13.41</t>
  </si>
  <si>
    <t>13.42</t>
  </si>
  <si>
    <t>13.43</t>
  </si>
  <si>
    <t>13.44</t>
  </si>
  <si>
    <t>13.45</t>
  </si>
  <si>
    <t>13.46</t>
  </si>
  <si>
    <t>13.47</t>
  </si>
  <si>
    <t>13.49</t>
  </si>
  <si>
    <t>13.50</t>
  </si>
  <si>
    <t>13.51</t>
  </si>
  <si>
    <t>13.54</t>
  </si>
  <si>
    <t>13.55</t>
  </si>
  <si>
    <t>13.56</t>
  </si>
  <si>
    <t>13.57</t>
  </si>
  <si>
    <t>13.58</t>
  </si>
  <si>
    <t>13.59</t>
  </si>
  <si>
    <t>13.60</t>
  </si>
  <si>
    <t>13.61</t>
  </si>
  <si>
    <t>13.62</t>
  </si>
  <si>
    <t>13.63</t>
  </si>
  <si>
    <t>13.64</t>
  </si>
  <si>
    <t>13.65</t>
  </si>
  <si>
    <t>13.66</t>
  </si>
  <si>
    <t>13.67</t>
  </si>
  <si>
    <t>13.68</t>
  </si>
  <si>
    <t>13.69</t>
  </si>
  <si>
    <t>13.70</t>
  </si>
  <si>
    <t>13.71</t>
  </si>
  <si>
    <t>13.72</t>
  </si>
  <si>
    <t>13.73</t>
  </si>
  <si>
    <t>13.74</t>
  </si>
  <si>
    <t>13.75</t>
  </si>
  <si>
    <t>13.76</t>
  </si>
  <si>
    <t>13.77</t>
  </si>
  <si>
    <t>Caixa de esgoto/gordura em alvenaria, 100 x 100 x 100 cm</t>
  </si>
  <si>
    <t>13.78</t>
  </si>
  <si>
    <t>13.79</t>
  </si>
  <si>
    <t>13.81</t>
  </si>
  <si>
    <t>13.82</t>
  </si>
  <si>
    <t>13.83</t>
  </si>
  <si>
    <t>13.84</t>
  </si>
  <si>
    <t>13.85</t>
  </si>
  <si>
    <t>13.86</t>
  </si>
  <si>
    <t>13.87</t>
  </si>
  <si>
    <t>13.88</t>
  </si>
  <si>
    <t>14.0</t>
  </si>
  <si>
    <t>DETECÇÃO,COMBATE E PREVENÇÃO Á INCENDIO</t>
  </si>
  <si>
    <t>14.1</t>
  </si>
  <si>
    <t>14.2</t>
  </si>
  <si>
    <t>14.3</t>
  </si>
  <si>
    <t>14.4</t>
  </si>
  <si>
    <t>14.5</t>
  </si>
  <si>
    <t>14.6</t>
  </si>
  <si>
    <t>14.7</t>
  </si>
  <si>
    <t>14.8</t>
  </si>
  <si>
    <t>14.9</t>
  </si>
  <si>
    <t>14.12</t>
  </si>
  <si>
    <t>14.13</t>
  </si>
  <si>
    <t>14.14</t>
  </si>
  <si>
    <t>14.16</t>
  </si>
  <si>
    <t>14.17</t>
  </si>
  <si>
    <t>14.18</t>
  </si>
  <si>
    <t>Painel de sinalização de bomba de incêndio, conforme norma NBR-13.714</t>
  </si>
  <si>
    <t>14.19</t>
  </si>
  <si>
    <t>Quadro eletrico para acionamento de bomba de incêndio automatico</t>
  </si>
  <si>
    <t>14.21</t>
  </si>
  <si>
    <t>14.25</t>
  </si>
  <si>
    <t>14.26</t>
  </si>
  <si>
    <t>14.27</t>
  </si>
  <si>
    <t>15.0</t>
  </si>
  <si>
    <t>15.1</t>
  </si>
  <si>
    <t>16.0</t>
  </si>
  <si>
    <t>CONFORTO MECANICO,EQUIPAMENTOS E SISTEMAS</t>
  </si>
  <si>
    <t>16.1</t>
  </si>
  <si>
    <t>Elevadores tipo maca/leito, cf. memorial descritivo para 09 paradas</t>
  </si>
  <si>
    <t xml:space="preserve">un </t>
  </si>
  <si>
    <t>16.2</t>
  </si>
  <si>
    <t>Elevadores tipo maca/leito, cf. memorial descritivo para 07 paradas</t>
  </si>
  <si>
    <t>16.3</t>
  </si>
  <si>
    <t>Elevadores tipo maca/leito, cf. memorial descritivo para 06 paradas</t>
  </si>
  <si>
    <t>16.4</t>
  </si>
  <si>
    <t>Elevador social conf. memorial descritivo para 02 paradas</t>
  </si>
  <si>
    <t>16.5</t>
  </si>
  <si>
    <t>Monta-carga 2 paradas para Centro Cirúrgico/CME</t>
  </si>
  <si>
    <t>16.6</t>
  </si>
  <si>
    <t>16.7</t>
  </si>
  <si>
    <t>Sistema de Climatização de expansão indireta formado por 3 chiller's de 150 TR's capacidade unitária nominal, 04 bombas de água gelada, climatizadores, fan&amp;coil's / fancoletes, rede hidráulica isolada, interligações elétricas / controles, quadros elétricos, dutos de insulflamento e retorno, grelhas, difusores e sistema de ventilação e exaustão da cozinha (conforme NBR14518), exaustões para ambientes sem ventilação natural e pressurização das escadas.</t>
  </si>
  <si>
    <t>Manometro tipo magnahelic - para isolamentos</t>
  </si>
  <si>
    <t>unid</t>
  </si>
  <si>
    <t>Execução das instalações para Heliponto- Balisamento, pintura demarcatória, instalações e equipamentos para combate a incendio</t>
  </si>
  <si>
    <t>17.0</t>
  </si>
  <si>
    <t>PAVIMENTAÇÃO,FECHAMENTO EXTERNO E COMUNICAÇÃO VISUAL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</si>
  <si>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</si>
  <si>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</si>
  <si>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</si>
  <si>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</si>
  <si>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</si>
  <si>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</si>
  <si>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</si>
  <si>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</si>
  <si>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</si>
  <si>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17.11</t>
  </si>
  <si>
    <t>17.13</t>
  </si>
  <si>
    <t>17.14</t>
  </si>
  <si>
    <t>17.15</t>
  </si>
  <si>
    <t>17.16</t>
  </si>
  <si>
    <t>17.17</t>
  </si>
  <si>
    <t>17.18</t>
  </si>
  <si>
    <t>17.19</t>
  </si>
  <si>
    <t>17.21</t>
  </si>
  <si>
    <t>17.22</t>
  </si>
  <si>
    <t>17.23</t>
  </si>
  <si>
    <t>17.24</t>
  </si>
  <si>
    <t>17.25</t>
  </si>
  <si>
    <t>17.26</t>
  </si>
  <si>
    <t>17.27</t>
  </si>
  <si>
    <t>17.28</t>
  </si>
  <si>
    <t>17.29</t>
  </si>
  <si>
    <t>18.0</t>
  </si>
  <si>
    <t>READEQUAÇÃO E REALOCAÇÃO DOS SERVIÇOS PERIFÉRICOS</t>
  </si>
  <si>
    <t>READEQUAÇÃO DE REDE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</si>
  <si>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</si>
  <si>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</si>
  <si>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</si>
  <si>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</si>
  <si>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</si>
  <si>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</si>
  <si>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</si>
  <si>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</si>
  <si>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</si>
  <si>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</si>
  <si>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18.14</t>
  </si>
  <si>
    <t>18.15</t>
  </si>
  <si>
    <t>18.16</t>
  </si>
  <si>
    <t>18.17</t>
  </si>
  <si>
    <t>18.18</t>
  </si>
  <si>
    <t>MONTAGEM DA REDE ELÉTRICA</t>
  </si>
  <si>
    <t>18.19</t>
  </si>
  <si>
    <t>18.20</t>
  </si>
  <si>
    <t>18.21</t>
  </si>
  <si>
    <t>18.22</t>
  </si>
  <si>
    <t>18.23</t>
  </si>
  <si>
    <t>18.24</t>
  </si>
  <si>
    <t>18.25</t>
  </si>
  <si>
    <t>18.26</t>
  </si>
  <si>
    <t>18.27</t>
  </si>
  <si>
    <t>18.28</t>
  </si>
  <si>
    <t>18.29</t>
  </si>
  <si>
    <t>18.30</t>
  </si>
  <si>
    <t>18.31</t>
  </si>
  <si>
    <t>18.32</t>
  </si>
  <si>
    <t>18.34</t>
  </si>
  <si>
    <t>TOTAL GERAL</t>
  </si>
  <si>
    <t xml:space="preserve">Item </t>
  </si>
  <si>
    <t>Descrição dos Serviços</t>
  </si>
  <si>
    <t>Valor Total</t>
  </si>
  <si>
    <t>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</si>
  <si>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</si>
  <si>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</si>
  <si>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</si>
  <si>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</si>
  <si>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</si>
  <si>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</si>
  <si>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</si>
  <si>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</si>
  <si>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</si>
  <si>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</si>
  <si>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</si>
  <si>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</si>
  <si>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</si>
  <si>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</si>
  <si>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</si>
  <si>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</si>
  <si>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</si>
  <si>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</si>
  <si>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</si>
  <si>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</si>
  <si>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</si>
  <si>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</si>
  <si>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22ª</t>
  </si>
  <si>
    <t>23ª</t>
  </si>
  <si>
    <t>24ª</t>
  </si>
  <si>
    <t>TOTAL GERAL ACUMULADO</t>
  </si>
  <si>
    <t>corte cimbramento</t>
  </si>
  <si>
    <t>TÉRREO</t>
  </si>
  <si>
    <t>1ºPAVIMENTO</t>
  </si>
  <si>
    <t>2ºPAVIMENTO</t>
  </si>
  <si>
    <t>3ºPAVIMENTO</t>
  </si>
  <si>
    <t>4ºPAVIMENTO</t>
  </si>
  <si>
    <t>5ºPAVIMENTO</t>
  </si>
  <si>
    <t>6ºPAVIMENTO</t>
  </si>
  <si>
    <t>COBERTURA</t>
  </si>
  <si>
    <t>COBERTURA ESCADA  1 E 2</t>
  </si>
  <si>
    <t>HELIPONTO</t>
  </si>
  <si>
    <t>LAJE OSSO COBERTURA ESCADA  3</t>
  </si>
  <si>
    <t>COMPR</t>
  </si>
  <si>
    <t>LARGURA</t>
  </si>
  <si>
    <t>ALTURA</t>
  </si>
  <si>
    <t>AREA</t>
  </si>
  <si>
    <t>VOLUME</t>
  </si>
  <si>
    <t>A1</t>
  </si>
  <si>
    <t>A2</t>
  </si>
  <si>
    <t>A3</t>
  </si>
  <si>
    <t>A4</t>
  </si>
  <si>
    <t>A5</t>
  </si>
  <si>
    <t>A6</t>
  </si>
  <si>
    <t>A7</t>
  </si>
  <si>
    <t>A8</t>
  </si>
  <si>
    <t>FIGURA</t>
  </si>
  <si>
    <t>A9</t>
  </si>
  <si>
    <t>A10</t>
  </si>
  <si>
    <t>A12</t>
  </si>
  <si>
    <t>A11</t>
  </si>
  <si>
    <t>A13</t>
  </si>
  <si>
    <t>A14</t>
  </si>
  <si>
    <t>A15</t>
  </si>
  <si>
    <t>A16</t>
  </si>
  <si>
    <t>A17</t>
  </si>
  <si>
    <t>A18</t>
  </si>
  <si>
    <t>A19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</si>
  <si>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</si>
  <si>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</si>
  <si>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</si>
  <si>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</si>
  <si>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</si>
  <si>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</si>
  <si>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</si>
  <si>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</si>
  <si>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</si>
  <si>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</si>
  <si>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</si>
  <si>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</si>
  <si>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</si>
  <si>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6.27</t>
  </si>
  <si>
    <t>6.28</t>
  </si>
  <si>
    <t>6.29</t>
  </si>
  <si>
    <t>8.36</t>
  </si>
  <si>
    <t>Administração local</t>
  </si>
  <si>
    <t>Local: CRUZEIRO</t>
  </si>
  <si>
    <t>Obra: CONSTRUÇÃO DO HOSPITAL REGIONAL CIRCUITO DA FÉ E VALE HISTÓRICO</t>
  </si>
  <si>
    <t>PLANILHA RESUMO</t>
  </si>
  <si>
    <t>CRONOGRAMA FISICO FINANCEIRO</t>
  </si>
  <si>
    <t>Contrato</t>
  </si>
  <si>
    <t xml:space="preserve">FUNDAÇÃO </t>
  </si>
  <si>
    <t>SUPERESTRUTURA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</si>
  <si>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</si>
  <si>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</si>
  <si>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</si>
  <si>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</si>
  <si>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</si>
  <si>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</si>
  <si>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</si>
  <si>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</si>
  <si>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19.1</t>
  </si>
  <si>
    <t>BDI SERVIÇOS</t>
  </si>
  <si>
    <t>TOTAL  SERVIÇOS +BDI</t>
  </si>
  <si>
    <t xml:space="preserve">TOTAL  </t>
  </si>
  <si>
    <t>BDI EQUIPAMENTOS</t>
  </si>
  <si>
    <t>TOTAL EQUIPAMENTOS + BDI</t>
  </si>
  <si>
    <t>EQUIPAMENTOS E SISTEMAS</t>
  </si>
  <si>
    <t xml:space="preserve">Auto clave </t>
  </si>
  <si>
    <t>Peroxido de Hidrogenio</t>
  </si>
  <si>
    <t xml:space="preserve">Termodesinfectora </t>
  </si>
  <si>
    <t>Gabinete de secagem</t>
  </si>
  <si>
    <t>Procesador ultrasonico</t>
  </si>
  <si>
    <t>Suporte com rodizio para 12 cesto</t>
  </si>
  <si>
    <t>Cesto Aramados</t>
  </si>
  <si>
    <t>FORNECIMENTO E MONTAGEM SISTEMA CME</t>
  </si>
  <si>
    <t>19.2</t>
  </si>
  <si>
    <t>FORNECIMENTO E MONTAGEM DE COZINHA INDUSTRIAL/HOSPITALAR</t>
  </si>
  <si>
    <t>Estante 4 PL Perf Desm - Premium</t>
  </si>
  <si>
    <t>Camara Frigorifico p/Lixo - 6,29m²</t>
  </si>
  <si>
    <t>Antecamara- 4,79m²</t>
  </si>
  <si>
    <t>Camara Frigorifico p/Congelados - 5,43m²</t>
  </si>
  <si>
    <t>Camara Frigorifico p/ Congelados- 5,52m²</t>
  </si>
  <si>
    <t>Camara Frigorifico p/ Congelados- 11,4m²</t>
  </si>
  <si>
    <t>B</t>
  </si>
  <si>
    <t>LAVAGEM DE CARINHOS</t>
  </si>
  <si>
    <t>Carro Canton 16 GNS 1/1 Desm-Premium</t>
  </si>
  <si>
    <t>Carro Porta Pratos 4 Colunas Regul-Premium</t>
  </si>
  <si>
    <t>C</t>
  </si>
  <si>
    <t>INSPEÇÃO / RECEBIMENTO</t>
  </si>
  <si>
    <t>Balança Hibrida 41x57 Serial RS232 c/ Coluna MIC300H COD 120.104.005</t>
  </si>
  <si>
    <t>Mesa Lisa Enc Premium</t>
  </si>
  <si>
    <t>Mesa c/ Cuba 1-50x40x25 (D) Premium</t>
  </si>
  <si>
    <t>DML</t>
  </si>
  <si>
    <t>TANQUE INOX MOD: TFX22004</t>
  </si>
  <si>
    <t>ESPECIAL</t>
  </si>
  <si>
    <t>D</t>
  </si>
  <si>
    <t>DESPENSA</t>
  </si>
  <si>
    <t>ESTANTE 4 PL LISO DESM PREMIUM</t>
  </si>
  <si>
    <t>E</t>
  </si>
  <si>
    <t>PREPARO DE CARNES</t>
  </si>
  <si>
    <t>Especial</t>
  </si>
  <si>
    <t>Picador de carne inox com pre cortador boca 98 2cv 1700w mod:psp-98m</t>
  </si>
  <si>
    <t>Amaciador de carne inox mod:abs</t>
  </si>
  <si>
    <t>Refrig  vt premium 2 p gde in</t>
  </si>
  <si>
    <t>Mesa Lisa Enc Premium 1,0</t>
  </si>
  <si>
    <t>Mesa c/cuba 1+50x40x25 (e) premium 1,0</t>
  </si>
  <si>
    <t>Carro Detr Quadr c pedal 68Lt - Premium</t>
  </si>
  <si>
    <t>F</t>
  </si>
  <si>
    <t>PREPARO DE MASSAS</t>
  </si>
  <si>
    <t>Amassadeira espiral monof. 2 veloc . 3cv 220v epoxi mod: AE 25L</t>
  </si>
  <si>
    <t>Mesa lisa enc premium 1,0</t>
  </si>
  <si>
    <t>G</t>
  </si>
  <si>
    <t>PREPARO DE CEREAIS</t>
  </si>
  <si>
    <t>Carro lavag de cereais 80LT - Premium</t>
  </si>
  <si>
    <t>Cortador de frios anodizado 1/3 cv com nr 12 mod:glp300</t>
  </si>
  <si>
    <t>H</t>
  </si>
  <si>
    <t>PREPARO DE LEGUMES</t>
  </si>
  <si>
    <t>Liquidificador alta rotação - 04 lts inmetro mod: ta-04 mbn</t>
  </si>
  <si>
    <t>Maquina descascar batatas 6kg 0,25cv mod: db-06</t>
  </si>
  <si>
    <t>Processador de alim. C /6 discos (0,33cv) nr12+inmetro mod: pa-7</t>
  </si>
  <si>
    <t>Mesa c/ Cuba 1-50x40x25 (E) Premium 1,0</t>
  </si>
  <si>
    <t>Mesa c/ Cuba 1-50x40x25 (D) Premium 1,0</t>
  </si>
  <si>
    <t>I</t>
  </si>
  <si>
    <t>COCÇÃO</t>
  </si>
  <si>
    <t>Fogão gas glp 4b 40-d cen - ip - aço inox</t>
  </si>
  <si>
    <t>Chapa quente gas 2 z sobrep - linha premium</t>
  </si>
  <si>
    <t>Gabin base p cocção abe - linha premium</t>
  </si>
  <si>
    <t>Fritadeira elet split 20lt c/ gabi - linha premium</t>
  </si>
  <si>
    <t>Caldeirao gas glp vapor 200lt am</t>
  </si>
  <si>
    <t>Forno combinado 10ge - gi comb(380v)</t>
  </si>
  <si>
    <t>Mesa apoio forno comb - diversos</t>
  </si>
  <si>
    <t>J</t>
  </si>
  <si>
    <t>LAVAGEM DE BANDEJAS</t>
  </si>
  <si>
    <t>Guiche multibox c 12box - premium</t>
  </si>
  <si>
    <t>Estante 4pl perf desm - premium</t>
  </si>
  <si>
    <t>Maquina lavar louça - 150 gav/h c/ aquec. E BB mod : nt 810</t>
  </si>
  <si>
    <t>Coifa p mll - premium</t>
  </si>
  <si>
    <t>Mesa p mll 2pes - premium</t>
  </si>
  <si>
    <t>Mesa lisa enc c fpd © - Premium 1,0</t>
  </si>
  <si>
    <t>Mesa c/ cuba 1-50x40x25 ©premium 1,0</t>
  </si>
  <si>
    <t>Carro detr quadr 68 lt - premium</t>
  </si>
  <si>
    <t>K</t>
  </si>
  <si>
    <t>Estante 4 pl perf desm - premium</t>
  </si>
  <si>
    <t>L</t>
  </si>
  <si>
    <t>DISTRIBUIÇÃO</t>
  </si>
  <si>
    <t>Refrig  vt premium 3 pt banc enc</t>
  </si>
  <si>
    <t>Balcão neutro liso cent 430 gab aberto cband tb-s</t>
  </si>
  <si>
    <t>Balcão refrig extreme 3 Gns gab aberto banc p fri vd cur ap cband tb-s</t>
  </si>
  <si>
    <t>Balcão aquec p aquec gn plus 4 Gns Gab aberto vd cur ap cband tb-s</t>
  </si>
  <si>
    <t>Balcão neutro liso cent prem.plus gab aberto cband tb-s</t>
  </si>
  <si>
    <t>Refresqueira eletrica 32 lts 2 sabores mod : jp II - Pa</t>
  </si>
  <si>
    <t>REFEITORIO</t>
  </si>
  <si>
    <t>Carro  canton 16 gns 1/1 desm - premium</t>
  </si>
  <si>
    <t>N</t>
  </si>
  <si>
    <t>DIETAS</t>
  </si>
  <si>
    <t>Fogão gas 4b sobrep - linha premium</t>
  </si>
  <si>
    <t>Banho maria elet 2 gn sobrep - linha premium</t>
  </si>
  <si>
    <t>Refrig vt premium 2p gde in</t>
  </si>
  <si>
    <t>Liquidificador alta rotação - 02 lts inmetro mod: ta-02-n</t>
  </si>
  <si>
    <t>Mesa c/cuba 1-50x40x25 (e) premium 1,0</t>
  </si>
  <si>
    <t>O</t>
  </si>
  <si>
    <t>DESJEJUM</t>
  </si>
  <si>
    <t>Refrig hz premium 2 pt banc enc</t>
  </si>
  <si>
    <t>Liquidificador alta rotação - 02 lts inmetro mod:ta-02-n</t>
  </si>
  <si>
    <t>Cortador de frios automatizado mod:axt / 30I c/sistema de segurança nr12</t>
  </si>
  <si>
    <t>P</t>
  </si>
  <si>
    <t>MONTAGEM DE BANDEJAS</t>
  </si>
  <si>
    <t>Carro  transp combinado aquec / refrig</t>
  </si>
  <si>
    <t>Balcão neutro liso enc prem. Plus gab aberto cband tb-s</t>
  </si>
  <si>
    <t>Balcão aquec p aquec gn 430 4 gns gab aberto cband tb-s</t>
  </si>
  <si>
    <t>Balcão refrig 304 4 gns gab aberto banc p fri cband tb-s</t>
  </si>
  <si>
    <t>A</t>
  </si>
  <si>
    <t>CAMARAS</t>
  </si>
  <si>
    <t>SISTEMA DE CABINE ACUSTICA DE AUDIOMETRICA COM RAMPA DE ACESSO</t>
  </si>
  <si>
    <t>Cabine audiometrica acustica completa com rampa de acesso</t>
  </si>
  <si>
    <t>Transporte de equipamentos de cozinha posto obra</t>
  </si>
  <si>
    <t>Mao de obra de Montagem dos equipamento de cozinha</t>
  </si>
  <si>
    <t xml:space="preserve"> MONTAGEM EQUIPAMENTO DE COZINHA  </t>
  </si>
  <si>
    <t>SERVIÇOS</t>
  </si>
  <si>
    <t>Câmara frigorífica para  guarda de cadáveres, incluindo maca para armazenamento em aço inóx.</t>
  </si>
  <si>
    <t>Sistema de Climatização de expansão indireta formado por 1 chiller's de 90 TR's capacidade unitária nominal, 02 bombas de água gelada, climatizadores, fan&amp;coil's / fancoletes, rede hidráulica isolada, interligações elétricas / controles, quadros elétricos, dutos de insulflamento e retorno, grelhas, difusores, exaustõres para ambientes sem ventilação natural e pressurização das escadas. (BLOCO III - HEMODIALISE /FISIOTERAPIA)</t>
  </si>
  <si>
    <t>Demolição mecanizada de galpoes existentes com retira de entulho com destino a bota fora</t>
  </si>
  <si>
    <t>3.9</t>
  </si>
  <si>
    <t>Caixilho sistema maxim-ar/correr linha gold, aluminio com pintura eletrostatica, sob medida - branco</t>
  </si>
  <si>
    <t>Fachada unitizada em aluminio com refletivo na cor prata 10mm</t>
  </si>
  <si>
    <t>Brise metálico móvel  composto por lâminas de 300mm de largura, termo acustica  com preenchimento em poliuretano</t>
  </si>
  <si>
    <t>Caixilho com micro persiana sistema unitizado entre vãos em aluminio vidro insulado com persiana (6+20+6) refletivo na cor prata</t>
  </si>
  <si>
    <t>Porta em laminado melamínico com acabamento liso, batente de aço galvanizado - 100 x 210 cm</t>
  </si>
  <si>
    <t>Porta Balcão em laminado melamínico com acabamento liso, batente de aço galvanizado - 100 x 210 cm</t>
  </si>
  <si>
    <t>Porta Balcão em laminado melamínico com acabamento liso, batente de aço galvanizado - 90 x 210 cm</t>
  </si>
  <si>
    <t>Porta em laminado melamínico com acabamento liso, batente de aço galvanizado - 110 x 210 cm</t>
  </si>
  <si>
    <t>Porta com proteção radilógica med. 90 x 2,10m eq. Pb=2,0mm</t>
  </si>
  <si>
    <t>Porta com proteção radilógica med. 120 x 2,10m eq. Pb=2,0mm</t>
  </si>
  <si>
    <t>8.9</t>
  </si>
  <si>
    <t>8.22</t>
  </si>
  <si>
    <t>8.23</t>
  </si>
  <si>
    <t>8.25</t>
  </si>
  <si>
    <t>8.37</t>
  </si>
  <si>
    <t>8.38</t>
  </si>
  <si>
    <t>8.39</t>
  </si>
  <si>
    <t>8.40</t>
  </si>
  <si>
    <t>6.30</t>
  </si>
  <si>
    <t>9.7</t>
  </si>
  <si>
    <t>9.8</t>
  </si>
  <si>
    <t>13.33</t>
  </si>
  <si>
    <t>13.34</t>
  </si>
  <si>
    <t>13.48</t>
  </si>
  <si>
    <t>13.52</t>
  </si>
  <si>
    <t>13.53</t>
  </si>
  <si>
    <t>13.80</t>
  </si>
  <si>
    <t>20.1</t>
  </si>
  <si>
    <t>20.2</t>
  </si>
  <si>
    <t>20.3</t>
  </si>
  <si>
    <t>20.4</t>
  </si>
  <si>
    <t>20.5</t>
  </si>
  <si>
    <t>20.6</t>
  </si>
  <si>
    <t>21.1</t>
  </si>
  <si>
    <t>21.2</t>
  </si>
  <si>
    <t>21.3</t>
  </si>
  <si>
    <t>21.4</t>
  </si>
  <si>
    <t>21.5</t>
  </si>
  <si>
    <t>21.6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</si>
  <si>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</si>
  <si>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</si>
  <si>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</si>
  <si>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</si>
  <si>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</si>
  <si>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</si>
  <si>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</si>
  <si>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</si>
  <si>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</si>
  <si>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</si>
  <si>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</si>
  <si>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</si>
  <si>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</si>
  <si>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</si>
  <si>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</si>
  <si>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</si>
  <si>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</si>
  <si>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</si>
  <si>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</si>
  <si>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22.21</t>
  </si>
  <si>
    <t>22.22</t>
  </si>
  <si>
    <t>22.23</t>
  </si>
  <si>
    <t>22.24</t>
  </si>
  <si>
    <t>22.25</t>
  </si>
  <si>
    <t>22.26</t>
  </si>
  <si>
    <t>22.27</t>
  </si>
  <si>
    <t>22.28</t>
  </si>
  <si>
    <t>22.29</t>
  </si>
  <si>
    <t>22.30</t>
  </si>
  <si>
    <t>22.40</t>
  </si>
  <si>
    <t>22.31</t>
  </si>
  <si>
    <t>22.32</t>
  </si>
  <si>
    <t>22.33</t>
  </si>
  <si>
    <t>22.34</t>
  </si>
  <si>
    <t>22.35</t>
  </si>
  <si>
    <t>22.36</t>
  </si>
  <si>
    <t>22.37</t>
  </si>
  <si>
    <t>22.38</t>
  </si>
  <si>
    <t>22.39</t>
  </si>
  <si>
    <t>22.41</t>
  </si>
  <si>
    <t>22.42</t>
  </si>
  <si>
    <t>22.43</t>
  </si>
  <si>
    <t>22.44</t>
  </si>
  <si>
    <t>22.45</t>
  </si>
  <si>
    <t>22.46</t>
  </si>
  <si>
    <t>22.47</t>
  </si>
  <si>
    <t>22.48</t>
  </si>
  <si>
    <t>22.49</t>
  </si>
  <si>
    <t>22.50</t>
  </si>
  <si>
    <t>22.51</t>
  </si>
  <si>
    <t>22.52</t>
  </si>
  <si>
    <t>22.53</t>
  </si>
  <si>
    <t>22.54</t>
  </si>
  <si>
    <t>22.55</t>
  </si>
  <si>
    <t>22.56</t>
  </si>
  <si>
    <t>22.57</t>
  </si>
  <si>
    <t>22.58</t>
  </si>
  <si>
    <t>22.59</t>
  </si>
  <si>
    <t>22.60</t>
  </si>
  <si>
    <t>22.61</t>
  </si>
  <si>
    <t>22.62</t>
  </si>
  <si>
    <t>22.63</t>
  </si>
  <si>
    <t>22.64</t>
  </si>
  <si>
    <t>22.65</t>
  </si>
  <si>
    <t>22.66</t>
  </si>
  <si>
    <t>22.67</t>
  </si>
  <si>
    <t>22.68</t>
  </si>
  <si>
    <t>22.69</t>
  </si>
  <si>
    <t>22.70</t>
  </si>
  <si>
    <t>22.71</t>
  </si>
  <si>
    <t>22.72</t>
  </si>
  <si>
    <t>22.73</t>
  </si>
  <si>
    <t>22.74</t>
  </si>
  <si>
    <t>22.75</t>
  </si>
  <si>
    <t>22.76</t>
  </si>
  <si>
    <t>22.77</t>
  </si>
  <si>
    <t>22.78</t>
  </si>
  <si>
    <t>22.79</t>
  </si>
  <si>
    <t>22.80</t>
  </si>
  <si>
    <t>22.81</t>
  </si>
  <si>
    <t>22.82</t>
  </si>
  <si>
    <t>22.83</t>
  </si>
  <si>
    <t>22.84</t>
  </si>
  <si>
    <t>22.85</t>
  </si>
  <si>
    <t>22.86</t>
  </si>
  <si>
    <t>22.87</t>
  </si>
  <si>
    <t>22.88</t>
  </si>
  <si>
    <t>22.89</t>
  </si>
  <si>
    <t>22.90</t>
  </si>
  <si>
    <t>22.91</t>
  </si>
  <si>
    <t>22.92</t>
  </si>
  <si>
    <t>22.93</t>
  </si>
  <si>
    <t>22.94</t>
  </si>
  <si>
    <t>25.1</t>
  </si>
  <si>
    <t>24.1</t>
  </si>
  <si>
    <t>23.1</t>
  </si>
  <si>
    <t>EQUIPAMENTOS</t>
  </si>
  <si>
    <t xml:space="preserve">BDI  </t>
  </si>
  <si>
    <t xml:space="preserve">BDI </t>
  </si>
  <si>
    <t>ADMINISTRAÇÃO</t>
  </si>
  <si>
    <t>TOTAL ACUMULADO</t>
  </si>
  <si>
    <t>Sistema de Climatização de expansão indireta formado por 1 chiller's de 175 TR's capacidade unitária nominal, 02 bombas de água gelada, climatizadores, fan&amp;coil's / fancoletes, rede hidráulica isolada, interligações elétricas / controles, quadros elétricos, dutos de insulflamento e retorno, grelhas, difusores, exaustõres para ambientes sem ventilação natural e pressurização das escadas. (BLOCO II - SERVIÇOS E ADMINISTRAÇÃO)</t>
  </si>
  <si>
    <t>Sistema de BOILER CAPACIDADE 13.000L, composto por 2 boiller de 5000l  + 1 de 3000l , reservatórios térmicos, bombas de circulação e recirculação, painél sinótrico e quadro de comando de acionamento das bombas - conforme memorial descritivo.</t>
  </si>
  <si>
    <t>REDES DE DISTRIBUIÇÃO</t>
  </si>
  <si>
    <t>mão de obra</t>
  </si>
  <si>
    <t>CAIXAS DE SECCIONAMENTO</t>
  </si>
  <si>
    <t>RÉGUAS / COLUNA RETRÁTIL</t>
  </si>
  <si>
    <t>RDI-3</t>
  </si>
  <si>
    <t>RDI-4</t>
  </si>
  <si>
    <t>RDI-6</t>
  </si>
  <si>
    <t>RDI-4-S</t>
  </si>
  <si>
    <t>RDI-6-S</t>
  </si>
  <si>
    <t>montagem dos paineis de cabeceira / coluna retrátil / estativas</t>
  </si>
  <si>
    <t>CENTRAIS</t>
  </si>
  <si>
    <t>central de ar completa</t>
  </si>
  <si>
    <t>central de ar completa 60HP</t>
  </si>
  <si>
    <t>central de vacuo clinico completa</t>
  </si>
  <si>
    <t>central de vacuo completa 30HP</t>
  </si>
  <si>
    <t>Manifold de Oxigênio 18+18</t>
  </si>
  <si>
    <t>Manifold de AR Medicinal 18+18</t>
  </si>
  <si>
    <t>Manifold de Oxido Nitroso 5+5</t>
  </si>
  <si>
    <t>elaboração de projeto</t>
  </si>
  <si>
    <t>montagem da central de ar medicinal</t>
  </si>
  <si>
    <t>montagem da central de vacuo</t>
  </si>
  <si>
    <t>montagem das centrais de cilindros</t>
  </si>
  <si>
    <t>COTAÇÃO</t>
  </si>
  <si>
    <t>5.4</t>
  </si>
  <si>
    <t>6.6</t>
  </si>
  <si>
    <t>8.41</t>
  </si>
  <si>
    <t>11.12</t>
  </si>
  <si>
    <t>11.24</t>
  </si>
  <si>
    <t>11.29</t>
  </si>
  <si>
    <t>11.39</t>
  </si>
  <si>
    <t>11.40</t>
  </si>
  <si>
    <t>11.41</t>
  </si>
  <si>
    <t>11.42</t>
  </si>
  <si>
    <t>11.43</t>
  </si>
  <si>
    <t>11.44</t>
  </si>
  <si>
    <t>11.45</t>
  </si>
  <si>
    <t>11.47</t>
  </si>
  <si>
    <t>11.48</t>
  </si>
  <si>
    <t>11.49</t>
  </si>
  <si>
    <t>11.70</t>
  </si>
  <si>
    <t>11.84</t>
  </si>
  <si>
    <t>11.85</t>
  </si>
  <si>
    <t>11.86</t>
  </si>
  <si>
    <t>11.94</t>
  </si>
  <si>
    <t>11.95</t>
  </si>
  <si>
    <t>11.96</t>
  </si>
  <si>
    <t>11.97</t>
  </si>
  <si>
    <t>11.98</t>
  </si>
  <si>
    <t>Tubo de cobre classe "A", + solda + fixações e pintura, conf. Norma NBR12188</t>
  </si>
  <si>
    <t>12.1.1</t>
  </si>
  <si>
    <t>12.1.2</t>
  </si>
  <si>
    <t>12.1.3</t>
  </si>
  <si>
    <t>12.1.4</t>
  </si>
  <si>
    <t>12.1.5</t>
  </si>
  <si>
    <t>12.1.6</t>
  </si>
  <si>
    <t>12.1.7</t>
  </si>
  <si>
    <t>12.1.8</t>
  </si>
  <si>
    <t>12.1.9</t>
  </si>
  <si>
    <t>12.1.10</t>
  </si>
  <si>
    <t>12.1.11</t>
  </si>
  <si>
    <t>12.1.12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</si>
  <si>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</si>
  <si>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</si>
  <si>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</si>
  <si>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</si>
  <si>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</si>
  <si>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</si>
  <si>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</si>
  <si>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</si>
  <si>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</si>
  <si>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</si>
  <si>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</si>
  <si>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</si>
  <si>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</si>
  <si>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</si>
  <si>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</si>
  <si>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12.3.1</t>
  </si>
  <si>
    <t>12.4.1</t>
  </si>
  <si>
    <t>12.4.2</t>
  </si>
  <si>
    <t>12.4.3</t>
  </si>
  <si>
    <t>12.4.4</t>
  </si>
  <si>
    <t>12.4.5</t>
  </si>
  <si>
    <t>13.14</t>
  </si>
  <si>
    <t>CPU</t>
  </si>
  <si>
    <t>14.23</t>
  </si>
  <si>
    <t>14.24</t>
  </si>
  <si>
    <t>14.29</t>
  </si>
  <si>
    <t>14.32</t>
  </si>
  <si>
    <t>14.33</t>
  </si>
  <si>
    <t>14.35</t>
  </si>
  <si>
    <t>14.36</t>
  </si>
  <si>
    <t>14.37</t>
  </si>
  <si>
    <t>Sistema de aquecimento solar  com capacidade de 13.000L, composto de 50 placas coletoras, reservatórios térmicos, bombas de circulação e recirculação, painél sinótrico e quadro de comando de acionamento das bombas - conforme memorial descritivo e projetos</t>
  </si>
  <si>
    <t xml:space="preserve">Sistema fotovoltaica formado por 100 placas de 54,5kWp com geração de 6.435 Wh, licenças de software, instalação e mão de obra para comissionamento e startup. </t>
  </si>
  <si>
    <t>16.8</t>
  </si>
  <si>
    <t>17.30</t>
  </si>
  <si>
    <t>18.33</t>
  </si>
  <si>
    <t>22.0</t>
  </si>
  <si>
    <t>Diâmetro de 15mm</t>
  </si>
  <si>
    <t>Diâmetro de 22mm</t>
  </si>
  <si>
    <t>Diâmetro de 28mm</t>
  </si>
  <si>
    <t>Diâmetro de 35mm</t>
  </si>
  <si>
    <t>Diâmetro de 42mm</t>
  </si>
  <si>
    <t>Diâmetro de 54mm</t>
  </si>
  <si>
    <t>Diâmetro de 66mm</t>
  </si>
  <si>
    <t>Diâmetro de 79mm</t>
  </si>
  <si>
    <t>Diâmetro de 104mm</t>
  </si>
  <si>
    <t>Limpeza química das tubulações</t>
  </si>
  <si>
    <t>Testes especiais com Nitrôgenio</t>
  </si>
  <si>
    <t>Complementos de Rede</t>
  </si>
  <si>
    <t>Tarugo para posto embutido</t>
  </si>
  <si>
    <t>Válvula esfera de 1/2" - Alavanca Amarela</t>
  </si>
  <si>
    <t>Válvula esfera de 3/4" - Alavanca Amarela</t>
  </si>
  <si>
    <t>Válvula esfera de 1" - Alavanca Amarela</t>
  </si>
  <si>
    <t>Válvula esfera de 11/2" - Alavanca Amarela</t>
  </si>
  <si>
    <t>Válvula esfera de 2" - Alavanca Amarela</t>
  </si>
  <si>
    <t>Válvula esfera de 21/2" - Alavanca Amarela</t>
  </si>
  <si>
    <t>Válvula esfera de 3" - Alavanca Amarela</t>
  </si>
  <si>
    <t>Válvula esfera de 4" - Alavanca Amarela</t>
  </si>
  <si>
    <t>Posto de oxigênio</t>
  </si>
  <si>
    <t>Posto ar medicinal</t>
  </si>
  <si>
    <t>Painel de alarme de oxigênio</t>
  </si>
  <si>
    <t>Painel de alarme de ar medicinal</t>
  </si>
  <si>
    <t>Painel de alarme de vácuo</t>
  </si>
  <si>
    <t>Painel de alarme de óxido nitroso</t>
  </si>
  <si>
    <t>Montagem e pintura das redes</t>
  </si>
  <si>
    <t>Vidro plumbífero - equivalencia 2,56 mm de Pb.</t>
  </si>
  <si>
    <t>8.42</t>
  </si>
  <si>
    <t>Porta com proteção radilógica med. 180 x 2,10m eq. Pb=3,0mm</t>
  </si>
  <si>
    <t>Caixas de seccionamento 40x40</t>
  </si>
  <si>
    <t>Argamassa baritada para proteção do Raio X/Tomógrafo; esp = 3,0/3,5cm</t>
  </si>
  <si>
    <t>CENTRAL DE CILINDROS</t>
  </si>
  <si>
    <t>CDHU</t>
  </si>
  <si>
    <t>Detector de temperatura, termovelocimétrico, com led indicativo e base acoplada</t>
  </si>
  <si>
    <t>Licença de instalações - Aprovações legais, para funcionamento do Heliponto, inclusive paramentação e homologação</t>
  </si>
  <si>
    <t xml:space="preserve">Licença de instalações - Aprovações legais (Cetesb, Anvisa, Depave, Bombeiros, IPHAN, LP e LI, PGRSS, Licenciamento Ambiental - LO e outros) </t>
  </si>
  <si>
    <t>Elevador de Obra -  Cremalheira</t>
  </si>
  <si>
    <t>ESQUADRIAS, BRISES, PORTAS, MARCENARIAS, VIDROS, CORRIMÃO</t>
  </si>
  <si>
    <t>DEMOLIÇÃO  SEM REAPROVEITAMENTO / MOVIMENTO DE TERRA</t>
  </si>
  <si>
    <t>19.0</t>
  </si>
  <si>
    <t>20.0</t>
  </si>
  <si>
    <t>23.0</t>
  </si>
  <si>
    <t>24.0</t>
  </si>
  <si>
    <t>25.0</t>
  </si>
  <si>
    <t>21.0</t>
  </si>
  <si>
    <t>21.7</t>
  </si>
  <si>
    <t>11.46</t>
  </si>
  <si>
    <t>11.52</t>
  </si>
  <si>
    <t>11.60</t>
  </si>
  <si>
    <t>11.64</t>
  </si>
  <si>
    <t>11.68</t>
  </si>
  <si>
    <t>11.75</t>
  </si>
  <si>
    <t>11.82</t>
  </si>
  <si>
    <t>11.93</t>
  </si>
  <si>
    <t>12.3</t>
  </si>
  <si>
    <t>12.2.16</t>
  </si>
  <si>
    <t>12.5</t>
  </si>
  <si>
    <t>12.4.6</t>
  </si>
  <si>
    <t>12.5.1</t>
  </si>
  <si>
    <t>12.5.2</t>
  </si>
  <si>
    <t>12.5.3</t>
  </si>
  <si>
    <t>12.5.4</t>
  </si>
  <si>
    <t>12.6</t>
  </si>
  <si>
    <t>12.6.1</t>
  </si>
  <si>
    <t>12.6.2</t>
  </si>
  <si>
    <t>12.6.3</t>
  </si>
  <si>
    <t>12.6.4</t>
  </si>
  <si>
    <t>12.6.5</t>
  </si>
  <si>
    <t>12.6.6</t>
  </si>
  <si>
    <t>12.6.7</t>
  </si>
  <si>
    <t>12.6.8</t>
  </si>
  <si>
    <t>11.26</t>
  </si>
  <si>
    <t>11.33</t>
  </si>
  <si>
    <t>11.38</t>
  </si>
  <si>
    <t>11.100</t>
  </si>
  <si>
    <t>11.101</t>
  </si>
  <si>
    <t>11.102</t>
  </si>
  <si>
    <t>11.103</t>
  </si>
  <si>
    <t>11.104</t>
  </si>
  <si>
    <t>11.105</t>
  </si>
  <si>
    <t>11.106</t>
  </si>
  <si>
    <t>11.107</t>
  </si>
  <si>
    <t>11.108</t>
  </si>
  <si>
    <t>11.109</t>
  </si>
  <si>
    <t>11.110</t>
  </si>
  <si>
    <t>11.111</t>
  </si>
  <si>
    <t>11.112</t>
  </si>
  <si>
    <t>11.113</t>
  </si>
  <si>
    <t>11.114</t>
  </si>
  <si>
    <t>11.115</t>
  </si>
  <si>
    <t>11.116</t>
  </si>
  <si>
    <t>11.117</t>
  </si>
  <si>
    <t>11.118</t>
  </si>
  <si>
    <t>14.22</t>
  </si>
  <si>
    <t>14.34</t>
  </si>
  <si>
    <t>Serviços</t>
  </si>
  <si>
    <t>ADMINISTRAÇÃO LOCAL</t>
  </si>
  <si>
    <t>UN</t>
  </si>
  <si>
    <t>TX</t>
  </si>
  <si>
    <t>M2</t>
  </si>
  <si>
    <t>M3</t>
  </si>
  <si>
    <t>CJ</t>
  </si>
  <si>
    <t>UNMES</t>
  </si>
  <si>
    <t>M2MES</t>
  </si>
  <si>
    <t>MXMES</t>
  </si>
  <si>
    <t>KG</t>
  </si>
  <si>
    <t>M3MES</t>
  </si>
  <si>
    <t>11.01.520</t>
  </si>
  <si>
    <t>Concreto usinado, fck = 30 MPa - para bombeamento em estaca hélice contínua</t>
  </si>
  <si>
    <t>Revestimento vinílico autoportante, espessura de 4 mm, com impermeabilizante acrílico</t>
  </si>
  <si>
    <t>36.05.010</t>
  </si>
  <si>
    <t>Isolador tipo roldana para baixa tensão de 76 x 79 mm</t>
  </si>
  <si>
    <t>PAR</t>
  </si>
  <si>
    <t>37.24.032</t>
  </si>
  <si>
    <t>Supressor de surto monofásico, Fase-Terra, In &gt; ou = 20 kA, Imax. de surto de 50 até 80 kA</t>
  </si>
  <si>
    <t>Eletroduto galvanizado a quente conforme NBR6323 - 3/4´ - com acessórios</t>
  </si>
  <si>
    <t>Eletroduto galvanizado a quente conforme NBR6323 - 1´ - com acessórios</t>
  </si>
  <si>
    <t>Eletroduto galvanizado a quente conforme NBR6323 - 2´ com acessórios</t>
  </si>
  <si>
    <t>Eletroduto galvanizado a quente conforme NBR5598 - 3/4´ com acessórios</t>
  </si>
  <si>
    <t>Eletroduto galvanizado a quente conforme NBR5598 - 1 1/2´ com acessórios</t>
  </si>
  <si>
    <t>Eletroduto galvanizado a quente conforme NBR5598 - 2´ com acessórios</t>
  </si>
  <si>
    <t>Eletroduto galvanizado a quente conforme NBR5598 - 4´ com acessórios</t>
  </si>
  <si>
    <t>41.14.780</t>
  </si>
  <si>
    <t>Luminária retangular de sobrepor tipo calha fechada, com difusor plano, para 4 lâmpadas fluorescentes tubulares de 14/16/18 W</t>
  </si>
  <si>
    <t>Abertura e preparo de caixa até 40 cm, compactação do subleito mínimo de 95% do PN e transporte até o raio de 1 km</t>
  </si>
  <si>
    <t>XX%</t>
  </si>
  <si>
    <t>YY%</t>
  </si>
  <si>
    <t>ZZ%</t>
  </si>
  <si>
    <t>Q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</si>
</sst>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  <numFmt numFmtId="166" formatCode="_-* #,##0.00\ _€_-;\-* #,##0.00\ _€_-;_-* &quot;-&quot;??\ _€_-;_-@_-"/>
    <numFmt numFmtId="167" formatCode="#,##0.00;[Red]#,##0.00"/>
    <numFmt numFmtId="168" formatCode="00000"/>
    <numFmt numFmtId="169" formatCode="_(&quot;R$ &quot;* #,##0.00_);_(&quot;R$ &quot;* \(#,##0.00\);_(&quot;R$ &quot;* &quot;-&quot;??_);_(@_)"/>
    <numFmt numFmtId="170" formatCode="[$-416]mmmm\-yy;@"/>
    <numFmt numFmtId="171" formatCode="_(* #,##0.0_);_(* \(#,##0.0\);_(* &quot;-&quot;??_);_(@_)"/>
    <numFmt numFmtId="172" formatCode="0.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9"/>
      <name val="Verdana"/>
      <family val="2"/>
    </font>
    <font>
      <b/>
      <sz val="26"/>
      <name val="Verdana"/>
      <family val="2"/>
    </font>
    <font>
      <sz val="12"/>
      <name val="Verdana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indexed="8"/>
      <name val="Verdana"/>
      <family val="2"/>
    </font>
    <font>
      <b/>
      <sz val="10"/>
      <color indexed="8"/>
      <name val="Verdana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CC"/>
      <name val="Calibri"/>
      <family val="2"/>
    </font>
    <font>
      <sz val="11"/>
      <color rgb="FF0000CC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/>
      <right/>
      <top/>
      <bottom style="thick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 style="medium"/>
      <bottom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thin">
        <color rgb="FFDADCDD"/>
      </left>
      <right/>
      <top/>
      <bottom/>
    </border>
    <border>
      <left style="thin"/>
      <right style="thin"/>
      <top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68">
    <xf numFmtId="0" fontId="0" fillId="0" borderId="0" xfId="0" applyFont="1" applyAlignment="1">
      <alignment/>
    </xf>
    <xf numFmtId="0" fontId="0" fillId="0" borderId="0" xfId="0" applyAlignment="1">
      <alignment/>
    </xf>
    <xf numFmtId="164" fontId="6" fillId="0" borderId="0" xfId="84" applyFont="1" applyBorder="1" applyAlignment="1">
      <alignment horizontal="center" vertical="center"/>
    </xf>
    <xf numFmtId="0" fontId="5" fillId="0" borderId="0" xfId="84" applyNumberFormat="1" applyFont="1" applyBorder="1" applyAlignment="1">
      <alignment horizontal="center" vertical="center"/>
    </xf>
    <xf numFmtId="164" fontId="6" fillId="0" borderId="0" xfId="84" applyFont="1" applyBorder="1" applyAlignment="1">
      <alignment vertical="center" wrapText="1"/>
    </xf>
    <xf numFmtId="164" fontId="7" fillId="0" borderId="0" xfId="84" applyFont="1" applyBorder="1" applyAlignment="1">
      <alignment horizontal="center" vertical="center"/>
    </xf>
    <xf numFmtId="164" fontId="8" fillId="0" borderId="0" xfId="84" applyFont="1" applyBorder="1" applyAlignment="1">
      <alignment horizontal="center" vertical="center"/>
    </xf>
    <xf numFmtId="164" fontId="5" fillId="0" borderId="0" xfId="84" applyAlignment="1">
      <alignment horizontal="center" vertical="center"/>
    </xf>
    <xf numFmtId="164" fontId="6" fillId="0" borderId="0" xfId="84" applyFont="1" applyAlignment="1">
      <alignment horizontal="center" vertical="center"/>
    </xf>
    <xf numFmtId="164" fontId="5" fillId="0" borderId="0" xfId="84" applyBorder="1" applyAlignment="1">
      <alignment horizontal="center" vertical="center"/>
    </xf>
    <xf numFmtId="164" fontId="6" fillId="0" borderId="0" xfId="84" applyFont="1" applyFill="1" applyAlignment="1">
      <alignment horizontal="center" vertical="center"/>
    </xf>
    <xf numFmtId="164" fontId="5" fillId="0" borderId="0" xfId="84" applyFill="1" applyAlignment="1">
      <alignment horizontal="center" vertical="center"/>
    </xf>
    <xf numFmtId="164" fontId="5" fillId="0" borderId="0" xfId="84" applyFont="1" applyFill="1" applyAlignment="1">
      <alignment horizontal="center" vertical="center"/>
    </xf>
    <xf numFmtId="164" fontId="9" fillId="0" borderId="0" xfId="84" applyFont="1" applyFill="1" applyAlignment="1">
      <alignment horizontal="center" vertical="center"/>
    </xf>
    <xf numFmtId="164" fontId="10" fillId="0" borderId="0" xfId="84" applyFont="1" applyFill="1" applyAlignment="1">
      <alignment horizontal="center" vertical="center"/>
    </xf>
    <xf numFmtId="164" fontId="6" fillId="0" borderId="0" xfId="84" applyFont="1" applyFill="1" applyBorder="1" applyAlignment="1">
      <alignment horizontal="center" vertical="center"/>
    </xf>
    <xf numFmtId="0" fontId="5" fillId="0" borderId="0" xfId="84" applyNumberFormat="1" applyFont="1" applyAlignment="1">
      <alignment horizontal="center" vertical="center"/>
    </xf>
    <xf numFmtId="164" fontId="5" fillId="0" borderId="0" xfId="84" applyFont="1" applyAlignment="1">
      <alignment horizontal="center" vertical="center"/>
    </xf>
    <xf numFmtId="164" fontId="11" fillId="0" borderId="0" xfId="84" applyFont="1" applyAlignment="1">
      <alignment horizontal="center" vertical="center"/>
    </xf>
    <xf numFmtId="164" fontId="8" fillId="0" borderId="0" xfId="84" applyFont="1" applyBorder="1" applyAlignment="1">
      <alignment horizontal="left" vertical="center"/>
    </xf>
    <xf numFmtId="0" fontId="4" fillId="33" borderId="10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1" xfId="0" applyFont="1" applyBorder="1" applyAlignment="1">
      <alignment/>
    </xf>
    <xf numFmtId="43" fontId="0" fillId="0" borderId="0" xfId="77" applyFont="1" applyAlignment="1">
      <alignment/>
    </xf>
    <xf numFmtId="0" fontId="73" fillId="0" borderId="12" xfId="0" applyFont="1" applyBorder="1" applyAlignment="1">
      <alignment/>
    </xf>
    <xf numFmtId="0" fontId="0" fillId="0" borderId="12" xfId="0" applyBorder="1" applyAlignment="1">
      <alignment/>
    </xf>
    <xf numFmtId="0" fontId="72" fillId="0" borderId="12" xfId="0" applyFont="1" applyBorder="1" applyAlignment="1">
      <alignment/>
    </xf>
    <xf numFmtId="0" fontId="75" fillId="0" borderId="12" xfId="0" applyFont="1" applyBorder="1" applyAlignment="1">
      <alignment/>
    </xf>
    <xf numFmtId="43" fontId="72" fillId="0" borderId="12" xfId="77" applyFont="1" applyBorder="1" applyAlignment="1">
      <alignment/>
    </xf>
    <xf numFmtId="43" fontId="75" fillId="0" borderId="12" xfId="77" applyFont="1" applyBorder="1" applyAlignment="1">
      <alignment/>
    </xf>
    <xf numFmtId="43" fontId="76" fillId="0" borderId="12" xfId="77" applyFont="1" applyBorder="1" applyAlignment="1">
      <alignment/>
    </xf>
    <xf numFmtId="43" fontId="75" fillId="0" borderId="12" xfId="0" applyNumberFormat="1" applyFont="1" applyBorder="1" applyAlignment="1">
      <alignment/>
    </xf>
    <xf numFmtId="43" fontId="76" fillId="0" borderId="12" xfId="0" applyNumberFormat="1" applyFont="1" applyBorder="1" applyAlignment="1">
      <alignment/>
    </xf>
    <xf numFmtId="43" fontId="5" fillId="0" borderId="0" xfId="77" applyFont="1" applyFill="1" applyBorder="1" applyAlignment="1">
      <alignment horizontal="left" vertical="center"/>
    </xf>
    <xf numFmtId="164" fontId="77" fillId="0" borderId="0" xfId="84" applyFont="1" applyAlignment="1">
      <alignment/>
    </xf>
    <xf numFmtId="0" fontId="12" fillId="0" borderId="0" xfId="56" applyFont="1">
      <alignment/>
      <protection/>
    </xf>
    <xf numFmtId="0" fontId="78" fillId="0" borderId="0" xfId="0" applyFont="1" applyFill="1" applyBorder="1" applyAlignment="1">
      <alignment wrapText="1"/>
    </xf>
    <xf numFmtId="0" fontId="78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3" fillId="34" borderId="13" xfId="56" applyFont="1" applyFill="1" applyBorder="1" applyAlignment="1">
      <alignment horizontal="center"/>
      <protection/>
    </xf>
    <xf numFmtId="0" fontId="12" fillId="0" borderId="0" xfId="56" applyFont="1" applyAlignment="1">
      <alignment horizontal="center"/>
      <protection/>
    </xf>
    <xf numFmtId="164" fontId="12" fillId="0" borderId="0" xfId="56" applyNumberFormat="1" applyFont="1">
      <alignment/>
      <protection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56" applyFont="1" applyBorder="1" applyAlignment="1">
      <alignment vertical="center"/>
      <protection/>
    </xf>
    <xf numFmtId="0" fontId="12" fillId="0" borderId="0" xfId="56" applyFont="1" applyBorder="1" applyAlignment="1">
      <alignment vertical="center"/>
      <protection/>
    </xf>
    <xf numFmtId="0" fontId="16" fillId="0" borderId="0" xfId="56" applyFont="1" applyBorder="1" applyAlignment="1">
      <alignment horizontal="center" vertical="center"/>
      <protection/>
    </xf>
    <xf numFmtId="0" fontId="17" fillId="0" borderId="0" xfId="56" applyFont="1" applyAlignment="1">
      <alignment horizontal="center" vertical="center"/>
      <protection/>
    </xf>
    <xf numFmtId="0" fontId="17" fillId="0" borderId="0" xfId="56" applyFont="1" applyAlignment="1">
      <alignment vertical="center"/>
      <protection/>
    </xf>
    <xf numFmtId="168" fontId="16" fillId="0" borderId="0" xfId="56" applyNumberFormat="1" applyFont="1" applyAlignment="1">
      <alignment horizontal="center" vertical="center"/>
      <protection/>
    </xf>
    <xf numFmtId="0" fontId="14" fillId="0" borderId="0" xfId="56" applyFont="1" applyAlignment="1">
      <alignment horizontal="center" vertical="center"/>
      <protection/>
    </xf>
    <xf numFmtId="0" fontId="12" fillId="0" borderId="0" xfId="56" applyFont="1" applyAlignment="1">
      <alignment vertical="center"/>
      <protection/>
    </xf>
    <xf numFmtId="164" fontId="12" fillId="0" borderId="0" xfId="56" applyNumberFormat="1" applyFont="1" applyAlignment="1">
      <alignment vertical="center"/>
      <protection/>
    </xf>
    <xf numFmtId="0" fontId="13" fillId="0" borderId="0" xfId="56" applyFont="1" applyAlignment="1">
      <alignment vertical="center"/>
      <protection/>
    </xf>
    <xf numFmtId="168" fontId="16" fillId="0" borderId="0" xfId="56" applyNumberFormat="1" applyFont="1" applyAlignment="1">
      <alignment vertical="center"/>
      <protection/>
    </xf>
    <xf numFmtId="0" fontId="16" fillId="0" borderId="0" xfId="56" applyFont="1" applyBorder="1" applyAlignment="1">
      <alignment horizontal="left" vertical="center"/>
      <protection/>
    </xf>
    <xf numFmtId="164" fontId="17" fillId="0" borderId="0" xfId="56" applyNumberFormat="1" applyFont="1" applyAlignment="1">
      <alignment horizontal="center" vertical="center"/>
      <protection/>
    </xf>
    <xf numFmtId="164" fontId="17" fillId="0" borderId="0" xfId="49" applyNumberFormat="1" applyFont="1" applyAlignment="1">
      <alignment vertical="center"/>
    </xf>
    <xf numFmtId="0" fontId="14" fillId="0" borderId="0" xfId="56" applyFont="1" applyAlignment="1">
      <alignment vertical="center"/>
      <protection/>
    </xf>
    <xf numFmtId="164" fontId="18" fillId="0" borderId="0" xfId="84" applyFont="1" applyBorder="1" applyAlignment="1">
      <alignment vertical="center"/>
    </xf>
    <xf numFmtId="164" fontId="13" fillId="0" borderId="0" xfId="56" applyNumberFormat="1" applyFont="1" applyAlignment="1">
      <alignment vertical="center"/>
      <protection/>
    </xf>
    <xf numFmtId="0" fontId="16" fillId="0" borderId="0" xfId="56" applyFont="1" applyAlignment="1">
      <alignment vertical="center"/>
      <protection/>
    </xf>
    <xf numFmtId="164" fontId="16" fillId="0" borderId="0" xfId="84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64" fontId="18" fillId="0" borderId="0" xfId="84" applyFont="1" applyBorder="1" applyAlignment="1">
      <alignment horizontal="left" vertical="center"/>
    </xf>
    <xf numFmtId="164" fontId="15" fillId="0" borderId="0" xfId="84" applyFont="1" applyBorder="1" applyAlignment="1">
      <alignment horizontal="left" vertical="center"/>
    </xf>
    <xf numFmtId="0" fontId="14" fillId="0" borderId="0" xfId="56" applyFont="1" applyBorder="1" applyAlignment="1">
      <alignment horizontal="center" vertical="center"/>
      <protection/>
    </xf>
    <xf numFmtId="0" fontId="14" fillId="0" borderId="0" xfId="56" applyFont="1" applyBorder="1" applyAlignment="1">
      <alignment vertical="center"/>
      <protection/>
    </xf>
    <xf numFmtId="49" fontId="19" fillId="0" borderId="0" xfId="84" applyNumberFormat="1" applyFont="1" applyBorder="1" applyAlignment="1">
      <alignment horizontal="center" vertical="center"/>
    </xf>
    <xf numFmtId="0" fontId="17" fillId="0" borderId="0" xfId="56" applyFont="1">
      <alignment/>
      <protection/>
    </xf>
    <xf numFmtId="0" fontId="14" fillId="0" borderId="12" xfId="56" applyFont="1" applyBorder="1" applyAlignment="1">
      <alignment horizontal="center"/>
      <protection/>
    </xf>
    <xf numFmtId="170" fontId="14" fillId="0" borderId="12" xfId="56" applyNumberFormat="1" applyFont="1" applyFill="1" applyBorder="1" applyAlignment="1">
      <alignment horizontal="center" vertical="center"/>
      <protection/>
    </xf>
    <xf numFmtId="0" fontId="14" fillId="0" borderId="12" xfId="56" applyFont="1" applyFill="1" applyBorder="1" applyAlignment="1">
      <alignment horizontal="center"/>
      <protection/>
    </xf>
    <xf numFmtId="164" fontId="20" fillId="0" borderId="12" xfId="84" applyFont="1" applyBorder="1" applyAlignment="1">
      <alignment/>
    </xf>
    <xf numFmtId="10" fontId="20" fillId="0" borderId="12" xfId="64" applyNumberFormat="1" applyFont="1" applyFill="1" applyBorder="1" applyAlignment="1">
      <alignment/>
    </xf>
    <xf numFmtId="10" fontId="20" fillId="0" borderId="12" xfId="64" applyNumberFormat="1" applyFont="1" applyBorder="1" applyAlignment="1">
      <alignment/>
    </xf>
    <xf numFmtId="0" fontId="20" fillId="0" borderId="12" xfId="56" applyFont="1" applyBorder="1" applyAlignment="1">
      <alignment horizontal="center"/>
      <protection/>
    </xf>
    <xf numFmtId="164" fontId="20" fillId="0" borderId="12" xfId="84" applyFont="1" applyFill="1" applyBorder="1" applyAlignment="1">
      <alignment horizontal="left" vertical="center" wrapText="1"/>
    </xf>
    <xf numFmtId="164" fontId="20" fillId="0" borderId="14" xfId="56" applyNumberFormat="1" applyFont="1" applyFill="1" applyBorder="1">
      <alignment/>
      <protection/>
    </xf>
    <xf numFmtId="164" fontId="20" fillId="0" borderId="12" xfId="64" applyNumberFormat="1" applyFont="1" applyBorder="1" applyAlignment="1">
      <alignment/>
    </xf>
    <xf numFmtId="43" fontId="12" fillId="0" borderId="0" xfId="56" applyNumberFormat="1" applyFont="1">
      <alignment/>
      <protection/>
    </xf>
    <xf numFmtId="164" fontId="20" fillId="0" borderId="12" xfId="56" applyNumberFormat="1" applyFont="1" applyFill="1" applyBorder="1">
      <alignment/>
      <protection/>
    </xf>
    <xf numFmtId="43" fontId="20" fillId="0" borderId="14" xfId="56" applyNumberFormat="1" applyFont="1" applyFill="1" applyBorder="1">
      <alignment/>
      <protection/>
    </xf>
    <xf numFmtId="164" fontId="20" fillId="0" borderId="0" xfId="84" applyFont="1" applyAlignment="1">
      <alignment/>
    </xf>
    <xf numFmtId="0" fontId="17" fillId="0" borderId="0" xfId="56" applyFont="1" applyAlignment="1">
      <alignment horizontal="center"/>
      <protection/>
    </xf>
    <xf numFmtId="164" fontId="17" fillId="0" borderId="0" xfId="84" applyFont="1" applyAlignment="1">
      <alignment/>
    </xf>
    <xf numFmtId="164" fontId="17" fillId="0" borderId="0" xfId="56" applyNumberFormat="1" applyFont="1">
      <alignment/>
      <protection/>
    </xf>
    <xf numFmtId="43" fontId="17" fillId="0" borderId="0" xfId="56" applyNumberFormat="1" applyFont="1">
      <alignment/>
      <protection/>
    </xf>
    <xf numFmtId="43" fontId="20" fillId="0" borderId="0" xfId="56" applyNumberFormat="1" applyFont="1">
      <alignment/>
      <protection/>
    </xf>
    <xf numFmtId="164" fontId="14" fillId="0" borderId="12" xfId="84" applyFont="1" applyBorder="1" applyAlignment="1">
      <alignment horizontal="center" vertical="center"/>
    </xf>
    <xf numFmtId="0" fontId="13" fillId="0" borderId="0" xfId="56" applyFont="1" applyAlignment="1">
      <alignment horizontal="left" vertical="center"/>
      <protection/>
    </xf>
    <xf numFmtId="0" fontId="14" fillId="0" borderId="0" xfId="56" applyFont="1" applyBorder="1" applyAlignment="1">
      <alignment horizontal="left" vertical="center"/>
      <protection/>
    </xf>
    <xf numFmtId="0" fontId="12" fillId="0" borderId="0" xfId="56" applyFont="1" applyBorder="1">
      <alignment/>
      <protection/>
    </xf>
    <xf numFmtId="0" fontId="12" fillId="0" borderId="0" xfId="56" applyFont="1" applyBorder="1" applyAlignment="1">
      <alignment vertical="center" wrapText="1"/>
      <protection/>
    </xf>
    <xf numFmtId="164" fontId="79" fillId="0" borderId="0" xfId="84" applyFont="1" applyAlignment="1">
      <alignment horizontal="center" vertical="center"/>
    </xf>
    <xf numFmtId="0" fontId="5" fillId="0" borderId="15" xfId="80" applyNumberFormat="1" applyFont="1" applyFill="1" applyBorder="1" applyAlignment="1">
      <alignment horizontal="center" vertical="center"/>
    </xf>
    <xf numFmtId="0" fontId="5" fillId="0" borderId="10" xfId="80" applyNumberFormat="1" applyFont="1" applyBorder="1" applyAlignment="1">
      <alignment horizontal="left" vertical="center" wrapText="1"/>
    </xf>
    <xf numFmtId="0" fontId="5" fillId="0" borderId="10" xfId="80" applyNumberFormat="1" applyFont="1" applyBorder="1" applyAlignment="1">
      <alignment horizontal="center" vertical="center" wrapText="1"/>
    </xf>
    <xf numFmtId="164" fontId="5" fillId="0" borderId="16" xfId="84" applyFont="1" applyFill="1" applyBorder="1" applyAlignment="1">
      <alignment horizontal="center" vertical="center"/>
    </xf>
    <xf numFmtId="165" fontId="5" fillId="0" borderId="10" xfId="80" applyNumberFormat="1" applyFont="1" applyFill="1" applyBorder="1" applyAlignment="1">
      <alignment horizontal="center" vertical="center"/>
    </xf>
    <xf numFmtId="0" fontId="5" fillId="0" borderId="10" xfId="80" applyNumberFormat="1" applyFont="1" applyFill="1" applyBorder="1" applyAlignment="1">
      <alignment horizontal="left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43" fontId="5" fillId="0" borderId="10" xfId="77" applyFont="1" applyBorder="1" applyAlignment="1">
      <alignment horizontal="right" vertical="center" wrapText="1"/>
    </xf>
    <xf numFmtId="0" fontId="80" fillId="0" borderId="10" xfId="80" applyNumberFormat="1" applyFont="1" applyBorder="1" applyAlignment="1">
      <alignment horizontal="center" vertical="center" wrapText="1"/>
    </xf>
    <xf numFmtId="164" fontId="5" fillId="0" borderId="10" xfId="80" applyFont="1" applyFill="1" applyBorder="1" applyAlignment="1">
      <alignment horizontal="center" vertical="center" wrapText="1"/>
    </xf>
    <xf numFmtId="164" fontId="80" fillId="35" borderId="10" xfId="80" applyFont="1" applyFill="1" applyBorder="1" applyAlignment="1">
      <alignment horizontal="center" vertical="center" wrapText="1"/>
    </xf>
    <xf numFmtId="0" fontId="49" fillId="0" borderId="10" xfId="57" applyFont="1" applyBorder="1" applyAlignment="1">
      <alignment horizontal="center" vertical="center" wrapText="1"/>
      <protection/>
    </xf>
    <xf numFmtId="0" fontId="80" fillId="0" borderId="15" xfId="80" applyNumberFormat="1" applyFont="1" applyFill="1" applyBorder="1" applyAlignment="1">
      <alignment horizontal="center" vertical="center"/>
    </xf>
    <xf numFmtId="0" fontId="6" fillId="0" borderId="15" xfId="80" applyNumberFormat="1" applyFont="1" applyFill="1" applyBorder="1" applyAlignment="1">
      <alignment horizontal="center" vertical="center"/>
    </xf>
    <xf numFmtId="0" fontId="5" fillId="0" borderId="10" xfId="56" applyFont="1" applyFill="1" applyBorder="1" applyAlignment="1">
      <alignment horizontal="center" vertical="center" wrapText="1"/>
      <protection/>
    </xf>
    <xf numFmtId="165" fontId="6" fillId="0" borderId="10" xfId="56" applyNumberFormat="1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3" fontId="6" fillId="0" borderId="15" xfId="80" applyNumberFormat="1" applyFont="1" applyFill="1" applyBorder="1" applyAlignment="1">
      <alignment horizontal="center" vertical="center"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80" applyNumberFormat="1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165" fontId="6" fillId="0" borderId="10" xfId="80" applyNumberFormat="1" applyFont="1" applyFill="1" applyBorder="1" applyAlignment="1">
      <alignment horizontal="center" vertical="center"/>
    </xf>
    <xf numFmtId="0" fontId="6" fillId="0" borderId="10" xfId="56" applyFont="1" applyFill="1" applyBorder="1" applyAlignment="1">
      <alignment vertical="center" wrapText="1"/>
      <protection/>
    </xf>
    <xf numFmtId="0" fontId="6" fillId="0" borderId="10" xfId="80" applyNumberFormat="1" applyFont="1" applyFill="1" applyBorder="1" applyAlignment="1">
      <alignment horizontal="left" vertical="center" wrapText="1"/>
    </xf>
    <xf numFmtId="166" fontId="5" fillId="0" borderId="10" xfId="80" applyNumberFormat="1" applyFont="1" applyFill="1" applyBorder="1" applyAlignment="1">
      <alignment horizontal="left" vertical="center" wrapText="1"/>
    </xf>
    <xf numFmtId="164" fontId="5" fillId="0" borderId="10" xfId="80" applyFont="1" applyFill="1" applyBorder="1" applyAlignment="1">
      <alignment horizontal="center" vertical="center"/>
    </xf>
    <xf numFmtId="49" fontId="6" fillId="0" borderId="10" xfId="80" applyNumberFormat="1" applyFont="1" applyFill="1" applyBorder="1" applyAlignment="1">
      <alignment horizontal="center" vertical="center"/>
    </xf>
    <xf numFmtId="166" fontId="5" fillId="0" borderId="10" xfId="80" applyNumberFormat="1" applyFont="1" applyFill="1" applyBorder="1" applyAlignment="1">
      <alignment horizontal="center" vertical="center"/>
    </xf>
    <xf numFmtId="49" fontId="5" fillId="0" borderId="10" xfId="80" applyNumberFormat="1" applyFont="1" applyFill="1" applyBorder="1" applyAlignment="1">
      <alignment horizontal="center" vertical="center"/>
    </xf>
    <xf numFmtId="0" fontId="5" fillId="0" borderId="10" xfId="61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left" vertical="center" wrapText="1"/>
    </xf>
    <xf numFmtId="0" fontId="81" fillId="0" borderId="10" xfId="60" applyFont="1" applyBorder="1" applyAlignment="1">
      <alignment horizontal="center" vertical="center" wrapText="1"/>
      <protection/>
    </xf>
    <xf numFmtId="0" fontId="5" fillId="35" borderId="10" xfId="80" applyNumberFormat="1" applyFont="1" applyFill="1" applyBorder="1" applyAlignment="1">
      <alignment horizontal="left" vertical="center" wrapText="1"/>
    </xf>
    <xf numFmtId="164" fontId="5" fillId="35" borderId="10" xfId="80" applyFont="1" applyFill="1" applyBorder="1" applyAlignment="1">
      <alignment horizontal="center" vertical="center" wrapText="1"/>
    </xf>
    <xf numFmtId="0" fontId="6" fillId="35" borderId="15" xfId="80" applyNumberFormat="1" applyFont="1" applyFill="1" applyBorder="1" applyAlignment="1">
      <alignment horizontal="center" vertical="center"/>
    </xf>
    <xf numFmtId="164" fontId="6" fillId="36" borderId="15" xfId="84" applyFont="1" applyFill="1" applyBorder="1" applyAlignment="1">
      <alignment horizontal="center" vertical="center"/>
    </xf>
    <xf numFmtId="164" fontId="5" fillId="36" borderId="10" xfId="80" applyFont="1" applyFill="1" applyBorder="1" applyAlignment="1">
      <alignment horizontal="center" vertical="center" wrapText="1"/>
    </xf>
    <xf numFmtId="164" fontId="6" fillId="36" borderId="16" xfId="84" applyFont="1" applyFill="1" applyBorder="1" applyAlignment="1">
      <alignment horizontal="center" vertical="center"/>
    </xf>
    <xf numFmtId="164" fontId="6" fillId="7" borderId="15" xfId="80" applyFont="1" applyFill="1" applyBorder="1" applyAlignment="1">
      <alignment vertical="center"/>
    </xf>
    <xf numFmtId="164" fontId="6" fillId="7" borderId="10" xfId="80" applyFont="1" applyFill="1" applyBorder="1" applyAlignment="1">
      <alignment vertical="center"/>
    </xf>
    <xf numFmtId="164" fontId="6" fillId="7" borderId="16" xfId="80" applyFont="1" applyFill="1" applyBorder="1" applyAlignment="1">
      <alignment vertical="center"/>
    </xf>
    <xf numFmtId="164" fontId="6" fillId="35" borderId="15" xfId="80" applyFont="1" applyFill="1" applyBorder="1" applyAlignment="1">
      <alignment vertical="center"/>
    </xf>
    <xf numFmtId="164" fontId="6" fillId="35" borderId="10" xfId="80" applyFont="1" applyFill="1" applyBorder="1" applyAlignment="1">
      <alignment vertical="center"/>
    </xf>
    <xf numFmtId="10" fontId="6" fillId="35" borderId="10" xfId="65" applyNumberFormat="1" applyFont="1" applyFill="1" applyBorder="1" applyAlignment="1">
      <alignment vertical="center"/>
    </xf>
    <xf numFmtId="164" fontId="6" fillId="35" borderId="16" xfId="84" applyFont="1" applyFill="1" applyBorder="1" applyAlignment="1">
      <alignment horizontal="center" vertical="center"/>
    </xf>
    <xf numFmtId="164" fontId="6" fillId="36" borderId="15" xfId="80" applyFont="1" applyFill="1" applyBorder="1" applyAlignment="1">
      <alignment vertical="center"/>
    </xf>
    <xf numFmtId="164" fontId="6" fillId="36" borderId="10" xfId="80" applyFont="1" applyFill="1" applyBorder="1" applyAlignment="1">
      <alignment vertical="center"/>
    </xf>
    <xf numFmtId="164" fontId="6" fillId="36" borderId="16" xfId="80" applyFont="1" applyFill="1" applyBorder="1" applyAlignment="1">
      <alignment vertical="center"/>
    </xf>
    <xf numFmtId="0" fontId="80" fillId="0" borderId="10" xfId="80" applyNumberFormat="1" applyFont="1" applyFill="1" applyBorder="1" applyAlignment="1">
      <alignment horizontal="left" vertical="center" wrapText="1"/>
    </xf>
    <xf numFmtId="164" fontId="6" fillId="9" borderId="15" xfId="80" applyFont="1" applyFill="1" applyBorder="1" applyAlignment="1">
      <alignment horizontal="left" vertical="center"/>
    </xf>
    <xf numFmtId="164" fontId="6" fillId="9" borderId="10" xfId="80" applyFont="1" applyFill="1" applyBorder="1" applyAlignment="1">
      <alignment horizontal="left" vertical="center"/>
    </xf>
    <xf numFmtId="164" fontId="6" fillId="9" borderId="16" xfId="80" applyFont="1" applyFill="1" applyBorder="1" applyAlignment="1">
      <alignment horizontal="left" vertical="center"/>
    </xf>
    <xf numFmtId="164" fontId="6" fillId="32" borderId="15" xfId="80" applyFont="1" applyFill="1" applyBorder="1" applyAlignment="1">
      <alignment vertical="center"/>
    </xf>
    <xf numFmtId="164" fontId="6" fillId="32" borderId="10" xfId="80" applyFont="1" applyFill="1" applyBorder="1" applyAlignment="1">
      <alignment vertical="center"/>
    </xf>
    <xf numFmtId="164" fontId="6" fillId="32" borderId="16" xfId="80" applyFont="1" applyFill="1" applyBorder="1" applyAlignment="1">
      <alignment vertical="center"/>
    </xf>
    <xf numFmtId="164" fontId="6" fillId="0" borderId="15" xfId="80" applyFont="1" applyBorder="1" applyAlignment="1">
      <alignment vertical="center"/>
    </xf>
    <xf numFmtId="164" fontId="6" fillId="0" borderId="10" xfId="80" applyFont="1" applyBorder="1" applyAlignment="1">
      <alignment vertical="center"/>
    </xf>
    <xf numFmtId="10" fontId="6" fillId="0" borderId="10" xfId="65" applyNumberFormat="1" applyFont="1" applyBorder="1" applyAlignment="1">
      <alignment vertical="center"/>
    </xf>
    <xf numFmtId="164" fontId="82" fillId="0" borderId="0" xfId="84" applyFont="1" applyAlignment="1">
      <alignment horizontal="center" vertical="center"/>
    </xf>
    <xf numFmtId="3" fontId="6" fillId="0" borderId="17" xfId="80" applyNumberFormat="1" applyFont="1" applyFill="1" applyBorder="1" applyAlignment="1">
      <alignment horizontal="center" vertical="center"/>
    </xf>
    <xf numFmtId="0" fontId="5" fillId="0" borderId="18" xfId="80" applyNumberFormat="1" applyFont="1" applyBorder="1" applyAlignment="1">
      <alignment horizontal="left" vertical="center" wrapText="1"/>
    </xf>
    <xf numFmtId="0" fontId="5" fillId="0" borderId="18" xfId="80" applyNumberFormat="1" applyFont="1" applyBorder="1" applyAlignment="1">
      <alignment horizontal="center" vertical="center" wrapText="1"/>
    </xf>
    <xf numFmtId="43" fontId="5" fillId="0" borderId="18" xfId="77" applyFont="1" applyBorder="1" applyAlignment="1">
      <alignment horizontal="right" vertical="center" wrapText="1"/>
    </xf>
    <xf numFmtId="164" fontId="5" fillId="0" borderId="19" xfId="84" applyFont="1" applyFill="1" applyBorder="1" applyAlignment="1">
      <alignment horizontal="center" vertical="center"/>
    </xf>
    <xf numFmtId="164" fontId="6" fillId="37" borderId="20" xfId="84" applyFont="1" applyFill="1" applyBorder="1" applyAlignment="1">
      <alignment horizontal="center" vertical="center"/>
    </xf>
    <xf numFmtId="164" fontId="21" fillId="35" borderId="21" xfId="80" applyFont="1" applyFill="1" applyBorder="1" applyAlignment="1">
      <alignment vertical="center"/>
    </xf>
    <xf numFmtId="164" fontId="21" fillId="35" borderId="22" xfId="80" applyFont="1" applyFill="1" applyBorder="1" applyAlignment="1">
      <alignment vertical="center"/>
    </xf>
    <xf numFmtId="164" fontId="5" fillId="0" borderId="23" xfId="84" applyFont="1" applyFill="1" applyBorder="1" applyAlignment="1">
      <alignment horizontal="center" vertical="center"/>
    </xf>
    <xf numFmtId="0" fontId="14" fillId="34" borderId="24" xfId="56" applyFont="1" applyFill="1" applyBorder="1" applyAlignment="1">
      <alignment horizontal="center"/>
      <protection/>
    </xf>
    <xf numFmtId="10" fontId="6" fillId="0" borderId="24" xfId="65" applyNumberFormat="1" applyFont="1" applyBorder="1" applyAlignment="1">
      <alignment vertical="center"/>
    </xf>
    <xf numFmtId="164" fontId="6" fillId="35" borderId="24" xfId="84" applyFont="1" applyFill="1" applyBorder="1" applyAlignment="1">
      <alignment horizontal="center" vertical="center"/>
    </xf>
    <xf numFmtId="164" fontId="6" fillId="36" borderId="24" xfId="80" applyFont="1" applyFill="1" applyBorder="1" applyAlignment="1">
      <alignment vertical="center"/>
    </xf>
    <xf numFmtId="164" fontId="6" fillId="35" borderId="24" xfId="80" applyFont="1" applyFill="1" applyBorder="1" applyAlignment="1">
      <alignment vertical="center"/>
    </xf>
    <xf numFmtId="9" fontId="6" fillId="35" borderId="24" xfId="63" applyFont="1" applyFill="1" applyBorder="1" applyAlignment="1">
      <alignment vertical="center"/>
    </xf>
    <xf numFmtId="164" fontId="6" fillId="16" borderId="24" xfId="80" applyFont="1" applyFill="1" applyBorder="1" applyAlignment="1">
      <alignment vertical="center"/>
    </xf>
    <xf numFmtId="164" fontId="21" fillId="0" borderId="24" xfId="84" applyFont="1" applyFill="1" applyBorder="1" applyAlignment="1">
      <alignment horizontal="left" vertical="center" wrapText="1"/>
    </xf>
    <xf numFmtId="43" fontId="21" fillId="0" borderId="24" xfId="77" applyFont="1" applyBorder="1" applyAlignment="1">
      <alignment/>
    </xf>
    <xf numFmtId="10" fontId="21" fillId="0" borderId="24" xfId="56" applyNumberFormat="1" applyFont="1" applyBorder="1">
      <alignment/>
      <protection/>
    </xf>
    <xf numFmtId="164" fontId="21" fillId="35" borderId="24" xfId="56" applyNumberFormat="1" applyFont="1" applyFill="1" applyBorder="1">
      <alignment/>
      <protection/>
    </xf>
    <xf numFmtId="0" fontId="21" fillId="34" borderId="24" xfId="56" applyFont="1" applyFill="1" applyBorder="1" applyAlignment="1">
      <alignment horizontal="right"/>
      <protection/>
    </xf>
    <xf numFmtId="164" fontId="21" fillId="34" borderId="24" xfId="56" applyNumberFormat="1" applyFont="1" applyFill="1" applyBorder="1">
      <alignment/>
      <protection/>
    </xf>
    <xf numFmtId="164" fontId="21" fillId="35" borderId="24" xfId="56" applyNumberFormat="1" applyFont="1" applyFill="1" applyBorder="1" applyAlignment="1">
      <alignment horizontal="center" vertical="center" wrapText="1"/>
      <protection/>
    </xf>
    <xf numFmtId="172" fontId="21" fillId="0" borderId="25" xfId="56" applyNumberFormat="1" applyFont="1" applyBorder="1" applyAlignment="1">
      <alignment horizontal="center"/>
      <protection/>
    </xf>
    <xf numFmtId="0" fontId="21" fillId="13" borderId="24" xfId="56" applyFont="1" applyFill="1" applyBorder="1" applyAlignment="1">
      <alignment horizontal="right"/>
      <protection/>
    </xf>
    <xf numFmtId="164" fontId="21" fillId="13" borderId="24" xfId="56" applyNumberFormat="1" applyFont="1" applyFill="1" applyBorder="1">
      <alignment/>
      <protection/>
    </xf>
    <xf numFmtId="0" fontId="21" fillId="35" borderId="26" xfId="56" applyFont="1" applyFill="1" applyBorder="1" applyAlignment="1">
      <alignment horizontal="center"/>
      <protection/>
    </xf>
    <xf numFmtId="172" fontId="21" fillId="0" borderId="27" xfId="56" applyNumberFormat="1" applyFont="1" applyBorder="1" applyAlignment="1">
      <alignment horizontal="center"/>
      <protection/>
    </xf>
    <xf numFmtId="164" fontId="21" fillId="16" borderId="24" xfId="56" applyNumberFormat="1" applyFont="1" applyFill="1" applyBorder="1">
      <alignment/>
      <protection/>
    </xf>
    <xf numFmtId="0" fontId="21" fillId="0" borderId="28" xfId="56" applyFont="1" applyBorder="1" applyAlignment="1">
      <alignment horizontal="center"/>
      <protection/>
    </xf>
    <xf numFmtId="10" fontId="21" fillId="34" borderId="24" xfId="56" applyNumberFormat="1" applyFont="1" applyFill="1" applyBorder="1" applyAlignment="1">
      <alignment horizontal="center" vertical="center" wrapText="1"/>
      <protection/>
    </xf>
    <xf numFmtId="164" fontId="21" fillId="0" borderId="24" xfId="84" applyFont="1" applyFill="1" applyBorder="1" applyAlignment="1">
      <alignment horizontal="left" wrapText="1"/>
    </xf>
    <xf numFmtId="10" fontId="20" fillId="0" borderId="14" xfId="64" applyNumberFormat="1" applyFont="1" applyFill="1" applyBorder="1" applyAlignment="1">
      <alignment/>
    </xf>
    <xf numFmtId="0" fontId="13" fillId="0" borderId="29" xfId="56" applyFont="1" applyBorder="1">
      <alignment/>
      <protection/>
    </xf>
    <xf numFmtId="0" fontId="21" fillId="34" borderId="30" xfId="56" applyFont="1" applyFill="1" applyBorder="1" applyAlignment="1">
      <alignment/>
      <protection/>
    </xf>
    <xf numFmtId="10" fontId="20" fillId="0" borderId="0" xfId="63" applyNumberFormat="1" applyFont="1" applyAlignment="1">
      <alignment/>
    </xf>
    <xf numFmtId="164" fontId="6" fillId="9" borderId="10" xfId="80" applyFont="1" applyFill="1" applyBorder="1" applyAlignment="1">
      <alignment vertical="center"/>
    </xf>
    <xf numFmtId="164" fontId="6" fillId="7" borderId="10" xfId="80" applyFont="1" applyFill="1" applyBorder="1" applyAlignment="1">
      <alignment horizontal="center" vertical="center"/>
    </xf>
    <xf numFmtId="164" fontId="6" fillId="35" borderId="10" xfId="80" applyFont="1" applyFill="1" applyBorder="1" applyAlignment="1">
      <alignment horizontal="center" vertical="center"/>
    </xf>
    <xf numFmtId="164" fontId="6" fillId="36" borderId="10" xfId="80" applyFont="1" applyFill="1" applyBorder="1" applyAlignment="1">
      <alignment horizontal="center" vertical="center"/>
    </xf>
    <xf numFmtId="164" fontId="6" fillId="9" borderId="10" xfId="80" applyFont="1" applyFill="1" applyBorder="1" applyAlignment="1">
      <alignment horizontal="center" vertical="center"/>
    </xf>
    <xf numFmtId="164" fontId="6" fillId="32" borderId="10" xfId="80" applyFont="1" applyFill="1" applyBorder="1" applyAlignment="1">
      <alignment horizontal="center" vertical="center"/>
    </xf>
    <xf numFmtId="164" fontId="6" fillId="0" borderId="10" xfId="80" applyFont="1" applyBorder="1" applyAlignment="1">
      <alignment horizontal="center" vertical="center"/>
    </xf>
    <xf numFmtId="164" fontId="5" fillId="0" borderId="10" xfId="80" applyFont="1" applyFill="1" applyBorder="1" applyAlignment="1">
      <alignment horizontal="left" vertical="center" wrapText="1"/>
    </xf>
    <xf numFmtId="0" fontId="6" fillId="33" borderId="15" xfId="57" applyFont="1" applyFill="1" applyBorder="1" applyAlignment="1">
      <alignment horizontal="center" vertical="center" wrapText="1"/>
      <protection/>
    </xf>
    <xf numFmtId="0" fontId="5" fillId="0" borderId="10" xfId="80" applyNumberFormat="1" applyFont="1" applyBorder="1" applyAlignment="1">
      <alignment vertical="center" wrapText="1"/>
    </xf>
    <xf numFmtId="43" fontId="5" fillId="0" borderId="10" xfId="77" applyFont="1" applyBorder="1" applyAlignment="1">
      <alignment vertical="center" wrapText="1"/>
    </xf>
    <xf numFmtId="43" fontId="5" fillId="35" borderId="10" xfId="77" applyFont="1" applyFill="1" applyBorder="1" applyAlignment="1">
      <alignment vertical="center"/>
    </xf>
    <xf numFmtId="164" fontId="6" fillId="37" borderId="31" xfId="84" applyFont="1" applyFill="1" applyBorder="1" applyAlignment="1">
      <alignment horizontal="center" vertical="center"/>
    </xf>
    <xf numFmtId="165" fontId="5" fillId="35" borderId="10" xfId="57" applyNumberFormat="1" applyFont="1" applyFill="1" applyBorder="1" applyAlignment="1">
      <alignment horizontal="center" vertical="center" wrapText="1"/>
      <protection/>
    </xf>
    <xf numFmtId="165" fontId="5" fillId="35" borderId="10" xfId="80" applyNumberFormat="1" applyFont="1" applyFill="1" applyBorder="1" applyAlignment="1">
      <alignment horizontal="center" vertical="center"/>
    </xf>
    <xf numFmtId="164" fontId="5" fillId="35" borderId="10" xfId="83" applyFont="1" applyFill="1" applyBorder="1" applyAlignment="1">
      <alignment horizontal="center" vertical="center"/>
    </xf>
    <xf numFmtId="164" fontId="5" fillId="35" borderId="10" xfId="83" applyFont="1" applyFill="1" applyBorder="1" applyAlignment="1">
      <alignment vertical="center"/>
    </xf>
    <xf numFmtId="0" fontId="5" fillId="33" borderId="10" xfId="52" applyFont="1" applyFill="1" applyBorder="1" applyAlignment="1">
      <alignment horizontal="center" vertical="center" wrapText="1"/>
      <protection/>
    </xf>
    <xf numFmtId="167" fontId="5" fillId="35" borderId="10" xfId="56" applyNumberFormat="1" applyFont="1" applyFill="1" applyBorder="1" applyAlignment="1">
      <alignment horizontal="center" wrapText="1"/>
      <protection/>
    </xf>
    <xf numFmtId="167" fontId="5" fillId="35" borderId="10" xfId="56" applyNumberFormat="1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5" fillId="35" borderId="10" xfId="56" applyFont="1" applyFill="1" applyBorder="1" applyAlignment="1">
      <alignment horizontal="center" vertical="center" wrapText="1"/>
      <protection/>
    </xf>
    <xf numFmtId="0" fontId="5" fillId="35" borderId="10" xfId="61" applyFont="1" applyFill="1" applyBorder="1" applyAlignment="1">
      <alignment horizontal="center" vertical="center" wrapText="1"/>
      <protection/>
    </xf>
    <xf numFmtId="0" fontId="5" fillId="0" borderId="10" xfId="61" applyFont="1" applyBorder="1" applyAlignment="1">
      <alignment vertical="center" wrapText="1"/>
      <protection/>
    </xf>
    <xf numFmtId="164" fontId="5" fillId="0" borderId="0" xfId="84" applyFont="1" applyAlignment="1">
      <alignment vertical="center" wrapText="1"/>
    </xf>
    <xf numFmtId="0" fontId="5" fillId="0" borderId="10" xfId="80" applyNumberFormat="1" applyFont="1" applyFill="1" applyBorder="1" applyAlignment="1">
      <alignment vertical="center" wrapText="1"/>
    </xf>
    <xf numFmtId="0" fontId="80" fillId="0" borderId="10" xfId="80" applyNumberFormat="1" applyFont="1" applyBorder="1" applyAlignment="1">
      <alignment vertical="center" wrapText="1"/>
    </xf>
    <xf numFmtId="0" fontId="80" fillId="33" borderId="10" xfId="80" applyNumberFormat="1" applyFont="1" applyFill="1" applyBorder="1" applyAlignment="1">
      <alignment vertical="center" wrapText="1"/>
    </xf>
    <xf numFmtId="0" fontId="5" fillId="33" borderId="10" xfId="80" applyNumberFormat="1" applyFont="1" applyFill="1" applyBorder="1" applyAlignment="1">
      <alignment vertical="center" wrapText="1"/>
    </xf>
    <xf numFmtId="0" fontId="5" fillId="35" borderId="10" xfId="80" applyNumberFormat="1" applyFont="1" applyFill="1" applyBorder="1" applyAlignment="1">
      <alignment vertical="center" wrapText="1"/>
    </xf>
    <xf numFmtId="0" fontId="6" fillId="0" borderId="10" xfId="56" applyNumberFormat="1" applyFont="1" applyFill="1" applyBorder="1" applyAlignment="1">
      <alignment vertical="center" wrapText="1"/>
      <protection/>
    </xf>
    <xf numFmtId="0" fontId="5" fillId="0" borderId="10" xfId="56" applyNumberFormat="1" applyFont="1" applyFill="1" applyBorder="1" applyAlignment="1">
      <alignment vertical="center" wrapText="1"/>
      <protection/>
    </xf>
    <xf numFmtId="166" fontId="6" fillId="0" borderId="10" xfId="80" applyNumberFormat="1" applyFont="1" applyFill="1" applyBorder="1" applyAlignment="1">
      <alignment vertical="center" wrapText="1"/>
    </xf>
    <xf numFmtId="166" fontId="5" fillId="0" borderId="10" xfId="80" applyNumberFormat="1" applyFont="1" applyFill="1" applyBorder="1" applyAlignment="1">
      <alignment vertical="center" wrapText="1"/>
    </xf>
    <xf numFmtId="166" fontId="6" fillId="35" borderId="10" xfId="80" applyNumberFormat="1" applyFont="1" applyFill="1" applyBorder="1" applyAlignment="1">
      <alignment vertical="center" wrapText="1"/>
    </xf>
    <xf numFmtId="0" fontId="4" fillId="33" borderId="10" xfId="52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5" fillId="0" borderId="18" xfId="80" applyNumberFormat="1" applyFont="1" applyBorder="1" applyAlignment="1">
      <alignment vertical="center" wrapText="1"/>
    </xf>
    <xf numFmtId="0" fontId="2" fillId="33" borderId="10" xfId="52" applyFont="1" applyFill="1" applyBorder="1" applyAlignment="1">
      <alignment vertical="center" wrapText="1"/>
      <protection/>
    </xf>
    <xf numFmtId="10" fontId="6" fillId="35" borderId="22" xfId="65" applyNumberFormat="1" applyFont="1" applyFill="1" applyBorder="1" applyAlignment="1">
      <alignment horizontal="center" vertical="center"/>
    </xf>
    <xf numFmtId="0" fontId="5" fillId="35" borderId="10" xfId="84" applyNumberFormat="1" applyFont="1" applyFill="1" applyBorder="1" applyAlignment="1">
      <alignment horizontal="center" vertical="center"/>
    </xf>
    <xf numFmtId="164" fontId="80" fillId="35" borderId="10" xfId="83" applyFont="1" applyFill="1" applyBorder="1" applyAlignment="1">
      <alignment vertical="center"/>
    </xf>
    <xf numFmtId="0" fontId="4" fillId="35" borderId="10" xfId="52" applyFont="1" applyFill="1" applyBorder="1" applyAlignment="1">
      <alignment horizontal="left" vertical="center" wrapText="1"/>
      <protection/>
    </xf>
    <xf numFmtId="0" fontId="4" fillId="35" borderId="10" xfId="52" applyFont="1" applyFill="1" applyBorder="1" applyAlignment="1">
      <alignment horizontal="center" vertical="center" wrapText="1"/>
      <protection/>
    </xf>
    <xf numFmtId="164" fontId="5" fillId="35" borderId="10" xfId="84" applyFont="1" applyFill="1" applyBorder="1" applyAlignment="1">
      <alignment horizontal="center" vertical="center" wrapText="1"/>
    </xf>
    <xf numFmtId="164" fontId="5" fillId="35" borderId="18" xfId="84" applyFont="1" applyFill="1" applyBorder="1" applyAlignment="1">
      <alignment vertical="center" wrapText="1"/>
    </xf>
    <xf numFmtId="164" fontId="5" fillId="35" borderId="22" xfId="84" applyFont="1" applyFill="1" applyBorder="1" applyAlignment="1">
      <alignment vertical="center" wrapText="1"/>
    </xf>
    <xf numFmtId="0" fontId="5" fillId="35" borderId="15" xfId="80" applyNumberFormat="1" applyFont="1" applyFill="1" applyBorder="1" applyAlignment="1">
      <alignment horizontal="center" vertical="center"/>
    </xf>
    <xf numFmtId="43" fontId="5" fillId="35" borderId="10" xfId="77" applyFont="1" applyFill="1" applyBorder="1" applyAlignment="1">
      <alignment vertical="center" wrapText="1"/>
    </xf>
    <xf numFmtId="0" fontId="79" fillId="36" borderId="10" xfId="0" applyFont="1" applyFill="1" applyBorder="1" applyAlignment="1">
      <alignment/>
    </xf>
    <xf numFmtId="0" fontId="80" fillId="0" borderId="10" xfId="0" applyFont="1" applyBorder="1" applyAlignment="1">
      <alignment horizontal="left" vertical="center"/>
    </xf>
    <xf numFmtId="164" fontId="6" fillId="0" borderId="32" xfId="84" applyFont="1" applyBorder="1" applyAlignment="1">
      <alignment horizontal="center" vertical="center"/>
    </xf>
    <xf numFmtId="0" fontId="6" fillId="0" borderId="31" xfId="84" applyNumberFormat="1" applyFont="1" applyBorder="1" applyAlignment="1">
      <alignment horizontal="center" vertical="center"/>
    </xf>
    <xf numFmtId="164" fontId="6" fillId="0" borderId="31" xfId="84" applyFont="1" applyBorder="1" applyAlignment="1">
      <alignment vertical="center" wrapText="1"/>
    </xf>
    <xf numFmtId="164" fontId="6" fillId="0" borderId="31" xfId="84" applyFont="1" applyBorder="1" applyAlignment="1">
      <alignment horizontal="center" vertical="center"/>
    </xf>
    <xf numFmtId="164" fontId="5" fillId="0" borderId="31" xfId="84" applyFont="1" applyBorder="1" applyAlignment="1">
      <alignment horizontal="center" vertical="center"/>
    </xf>
    <xf numFmtId="164" fontId="5" fillId="0" borderId="20" xfId="84" applyFont="1" applyBorder="1" applyAlignment="1">
      <alignment horizontal="center" vertical="center"/>
    </xf>
    <xf numFmtId="0" fontId="5" fillId="0" borderId="33" xfId="80" applyNumberFormat="1" applyFont="1" applyFill="1" applyBorder="1" applyAlignment="1">
      <alignment horizontal="center" vertical="center"/>
    </xf>
    <xf numFmtId="0" fontId="4" fillId="33" borderId="34" xfId="52" applyFont="1" applyFill="1" applyBorder="1" applyAlignment="1">
      <alignment horizontal="center" vertical="center" wrapText="1"/>
      <protection/>
    </xf>
    <xf numFmtId="0" fontId="5" fillId="0" borderId="34" xfId="80" applyNumberFormat="1" applyFont="1" applyBorder="1" applyAlignment="1">
      <alignment vertical="center" wrapText="1"/>
    </xf>
    <xf numFmtId="0" fontId="5" fillId="0" borderId="34" xfId="80" applyNumberFormat="1" applyFont="1" applyBorder="1" applyAlignment="1">
      <alignment horizontal="center" vertical="center" wrapText="1"/>
    </xf>
    <xf numFmtId="164" fontId="5" fillId="35" borderId="34" xfId="83" applyFont="1" applyFill="1" applyBorder="1" applyAlignment="1">
      <alignment horizontal="center" vertical="center"/>
    </xf>
    <xf numFmtId="164" fontId="5" fillId="0" borderId="35" xfId="84" applyFont="1" applyFill="1" applyBorder="1" applyAlignment="1">
      <alignment horizontal="right" vertical="center"/>
    </xf>
    <xf numFmtId="0" fontId="6" fillId="37" borderId="32" xfId="57" applyFont="1" applyFill="1" applyBorder="1" applyAlignment="1">
      <alignment horizontal="center" vertical="center" wrapText="1"/>
      <protection/>
    </xf>
    <xf numFmtId="165" fontId="6" fillId="37" borderId="31" xfId="56" applyNumberFormat="1" applyFont="1" applyFill="1" applyBorder="1" applyAlignment="1">
      <alignment horizontal="center" vertical="center"/>
      <protection/>
    </xf>
    <xf numFmtId="0" fontId="6" fillId="37" borderId="31" xfId="56" applyFont="1" applyFill="1" applyBorder="1" applyAlignment="1">
      <alignment vertical="center" wrapText="1"/>
      <protection/>
    </xf>
    <xf numFmtId="0" fontId="6" fillId="37" borderId="31" xfId="56" applyFont="1" applyFill="1" applyBorder="1" applyAlignment="1">
      <alignment horizontal="center" vertical="center" wrapText="1"/>
      <protection/>
    </xf>
    <xf numFmtId="4" fontId="5" fillId="37" borderId="31" xfId="56" applyNumberFormat="1" applyFont="1" applyFill="1" applyBorder="1" applyAlignment="1">
      <alignment horizontal="right" vertical="center"/>
      <protection/>
    </xf>
    <xf numFmtId="164" fontId="5" fillId="35" borderId="34" xfId="84" applyFont="1" applyFill="1" applyBorder="1" applyAlignment="1">
      <alignment vertical="center" wrapText="1"/>
    </xf>
    <xf numFmtId="43" fontId="5" fillId="35" borderId="34" xfId="77" applyFont="1" applyFill="1" applyBorder="1" applyAlignment="1">
      <alignment vertical="center" wrapText="1"/>
    </xf>
    <xf numFmtId="164" fontId="6" fillId="37" borderId="31" xfId="84" applyFont="1" applyFill="1" applyBorder="1" applyAlignment="1">
      <alignment vertical="center"/>
    </xf>
    <xf numFmtId="164" fontId="6" fillId="35" borderId="17" xfId="84" applyFont="1" applyFill="1" applyBorder="1" applyAlignment="1">
      <alignment horizontal="center" vertical="center"/>
    </xf>
    <xf numFmtId="0" fontId="80" fillId="0" borderId="18" xfId="0" applyFont="1" applyBorder="1" applyAlignment="1">
      <alignment horizontal="center"/>
    </xf>
    <xf numFmtId="164" fontId="5" fillId="0" borderId="18" xfId="80" applyFont="1" applyFill="1" applyBorder="1" applyAlignment="1">
      <alignment horizontal="center" vertical="center" wrapText="1"/>
    </xf>
    <xf numFmtId="0" fontId="4" fillId="35" borderId="34" xfId="52" applyFont="1" applyFill="1" applyBorder="1" applyAlignment="1">
      <alignment horizontal="left" vertical="center" wrapText="1"/>
      <protection/>
    </xf>
    <xf numFmtId="164" fontId="5" fillId="35" borderId="34" xfId="83" applyFont="1" applyFill="1" applyBorder="1" applyAlignment="1">
      <alignment vertical="center"/>
    </xf>
    <xf numFmtId="165" fontId="5" fillId="0" borderId="18" xfId="56" applyNumberFormat="1" applyFont="1" applyFill="1" applyBorder="1" applyAlignment="1">
      <alignment horizontal="center" vertical="center" wrapText="1"/>
      <protection/>
    </xf>
    <xf numFmtId="164" fontId="5" fillId="35" borderId="18" xfId="83" applyFont="1" applyFill="1" applyBorder="1" applyAlignment="1">
      <alignment horizontal="center" vertical="center"/>
    </xf>
    <xf numFmtId="164" fontId="5" fillId="0" borderId="34" xfId="80" applyFont="1" applyFill="1" applyBorder="1" applyAlignment="1">
      <alignment horizontal="center" vertical="center" wrapText="1"/>
    </xf>
    <xf numFmtId="0" fontId="6" fillId="0" borderId="17" xfId="80" applyNumberFormat="1" applyFont="1" applyFill="1" applyBorder="1" applyAlignment="1">
      <alignment horizontal="center" vertical="center"/>
    </xf>
    <xf numFmtId="164" fontId="6" fillId="36" borderId="33" xfId="84" applyFont="1" applyFill="1" applyBorder="1" applyAlignment="1">
      <alignment horizontal="center" vertical="center"/>
    </xf>
    <xf numFmtId="0" fontId="79" fillId="36" borderId="34" xfId="0" applyFont="1" applyFill="1" applyBorder="1" applyAlignment="1">
      <alignment/>
    </xf>
    <xf numFmtId="164" fontId="5" fillId="36" borderId="34" xfId="80" applyFont="1" applyFill="1" applyBorder="1" applyAlignment="1">
      <alignment horizontal="center" vertical="center" wrapText="1"/>
    </xf>
    <xf numFmtId="164" fontId="6" fillId="36" borderId="35" xfId="84" applyFont="1" applyFill="1" applyBorder="1" applyAlignment="1">
      <alignment horizontal="center" vertical="center"/>
    </xf>
    <xf numFmtId="165" fontId="5" fillId="0" borderId="18" xfId="56" applyNumberFormat="1" applyFont="1" applyBorder="1" applyAlignment="1">
      <alignment horizontal="center" vertical="center" wrapText="1"/>
      <protection/>
    </xf>
    <xf numFmtId="164" fontId="5" fillId="35" borderId="18" xfId="83" applyFont="1" applyFill="1" applyBorder="1" applyAlignment="1">
      <alignment vertical="center"/>
    </xf>
    <xf numFmtId="165" fontId="5" fillId="0" borderId="34" xfId="56" applyNumberFormat="1" applyFont="1" applyFill="1" applyBorder="1" applyAlignment="1">
      <alignment horizontal="center" vertical="center" wrapText="1"/>
      <protection/>
    </xf>
    <xf numFmtId="0" fontId="5" fillId="0" borderId="34" xfId="80" applyNumberFormat="1" applyFont="1" applyBorder="1" applyAlignment="1">
      <alignment horizontal="left" vertical="center" wrapText="1"/>
    </xf>
    <xf numFmtId="164" fontId="6" fillId="38" borderId="17" xfId="80" applyFont="1" applyFill="1" applyBorder="1" applyAlignment="1">
      <alignment vertical="center"/>
    </xf>
    <xf numFmtId="164" fontId="6" fillId="38" borderId="18" xfId="80" applyFont="1" applyFill="1" applyBorder="1" applyAlignment="1">
      <alignment vertical="center"/>
    </xf>
    <xf numFmtId="164" fontId="6" fillId="38" borderId="18" xfId="80" applyFont="1" applyFill="1" applyBorder="1" applyAlignment="1">
      <alignment horizontal="center" vertical="center"/>
    </xf>
    <xf numFmtId="164" fontId="6" fillId="38" borderId="19" xfId="80" applyFont="1" applyFill="1" applyBorder="1" applyAlignment="1">
      <alignment vertical="center"/>
    </xf>
    <xf numFmtId="165" fontId="5" fillId="35" borderId="34" xfId="80" applyNumberFormat="1" applyFont="1" applyFill="1" applyBorder="1" applyAlignment="1">
      <alignment horizontal="center" vertical="center"/>
    </xf>
    <xf numFmtId="0" fontId="80" fillId="0" borderId="34" xfId="80" applyNumberFormat="1" applyFont="1" applyFill="1" applyBorder="1" applyAlignment="1">
      <alignment horizontal="left" vertical="center" wrapText="1"/>
    </xf>
    <xf numFmtId="3" fontId="6" fillId="0" borderId="18" xfId="80" applyNumberFormat="1" applyFont="1" applyFill="1" applyBorder="1" applyAlignment="1">
      <alignment horizontal="center" vertical="center"/>
    </xf>
    <xf numFmtId="3" fontId="6" fillId="0" borderId="18" xfId="80" applyNumberFormat="1" applyFont="1" applyFill="1" applyBorder="1" applyAlignment="1">
      <alignment vertical="center"/>
    </xf>
    <xf numFmtId="3" fontId="6" fillId="0" borderId="19" xfId="80" applyNumberFormat="1" applyFont="1" applyFill="1" applyBorder="1" applyAlignment="1">
      <alignment horizontal="center" vertical="center"/>
    </xf>
    <xf numFmtId="0" fontId="72" fillId="36" borderId="34" xfId="0" applyFont="1" applyFill="1" applyBorder="1" applyAlignment="1">
      <alignment/>
    </xf>
    <xf numFmtId="171" fontId="6" fillId="37" borderId="31" xfId="84" applyNumberFormat="1" applyFont="1" applyFill="1" applyBorder="1" applyAlignment="1">
      <alignment horizontal="center" vertical="center"/>
    </xf>
    <xf numFmtId="171" fontId="6" fillId="37" borderId="31" xfId="84" applyNumberFormat="1" applyFont="1" applyFill="1" applyBorder="1" applyAlignment="1">
      <alignment vertical="center"/>
    </xf>
    <xf numFmtId="0" fontId="6" fillId="35" borderId="17" xfId="82" applyNumberFormat="1" applyFont="1" applyFill="1" applyBorder="1" applyAlignment="1">
      <alignment horizontal="center" vertical="center"/>
    </xf>
    <xf numFmtId="0" fontId="5" fillId="0" borderId="18" xfId="57" applyBorder="1" applyAlignment="1">
      <alignment horizontal="center" vertical="center" wrapText="1"/>
      <protection/>
    </xf>
    <xf numFmtId="0" fontId="5" fillId="0" borderId="18" xfId="82" applyNumberFormat="1" applyFont="1" applyBorder="1" applyAlignment="1">
      <alignment vertical="center" wrapText="1"/>
    </xf>
    <xf numFmtId="0" fontId="5" fillId="0" borderId="18" xfId="82" applyNumberFormat="1" applyFont="1" applyBorder="1" applyAlignment="1">
      <alignment horizontal="center" vertical="center" wrapText="1"/>
    </xf>
    <xf numFmtId="164" fontId="5" fillId="0" borderId="18" xfId="82" applyFont="1" applyFill="1" applyBorder="1" applyAlignment="1">
      <alignment horizontal="center" vertical="center" wrapText="1"/>
    </xf>
    <xf numFmtId="4" fontId="5" fillId="35" borderId="18" xfId="82" applyNumberFormat="1" applyFont="1" applyFill="1" applyBorder="1" applyAlignment="1">
      <alignment vertical="center" wrapText="1"/>
    </xf>
    <xf numFmtId="0" fontId="83" fillId="0" borderId="33" xfId="80" applyNumberFormat="1" applyFont="1" applyFill="1" applyBorder="1" applyAlignment="1">
      <alignment horizontal="center" vertical="center"/>
    </xf>
    <xf numFmtId="165" fontId="5" fillId="0" borderId="34" xfId="80" applyNumberFormat="1" applyFont="1" applyFill="1" applyBorder="1" applyAlignment="1">
      <alignment horizontal="center" vertical="center"/>
    </xf>
    <xf numFmtId="0" fontId="6" fillId="0" borderId="34" xfId="80" applyNumberFormat="1" applyFont="1" applyFill="1" applyBorder="1" applyAlignment="1">
      <alignment horizontal="left" vertical="center" wrapText="1"/>
    </xf>
    <xf numFmtId="164" fontId="5" fillId="0" borderId="35" xfId="84" applyFont="1" applyFill="1" applyBorder="1" applyAlignment="1">
      <alignment horizontal="center" vertical="center"/>
    </xf>
    <xf numFmtId="0" fontId="6" fillId="0" borderId="17" xfId="84" applyNumberFormat="1" applyFont="1" applyFill="1" applyBorder="1" applyAlignment="1">
      <alignment horizontal="center" vertical="center"/>
    </xf>
    <xf numFmtId="0" fontId="6" fillId="0" borderId="18" xfId="84" applyNumberFormat="1" applyFont="1" applyFill="1" applyBorder="1" applyAlignment="1">
      <alignment horizontal="center" vertical="center"/>
    </xf>
    <xf numFmtId="164" fontId="5" fillId="0" borderId="18" xfId="84" applyFont="1" applyFill="1" applyBorder="1" applyAlignment="1">
      <alignment vertical="center" wrapText="1"/>
    </xf>
    <xf numFmtId="164" fontId="5" fillId="0" borderId="18" xfId="84" applyFont="1" applyFill="1" applyBorder="1" applyAlignment="1">
      <alignment horizontal="center" vertical="center" wrapText="1"/>
    </xf>
    <xf numFmtId="164" fontId="5" fillId="0" borderId="18" xfId="84" applyFont="1" applyFill="1" applyBorder="1" applyAlignment="1">
      <alignment horizontal="center" vertical="center"/>
    </xf>
    <xf numFmtId="0" fontId="5" fillId="0" borderId="34" xfId="80" applyNumberFormat="1" applyFont="1" applyFill="1" applyBorder="1" applyAlignment="1">
      <alignment horizontal="left" vertical="center" wrapText="1"/>
    </xf>
    <xf numFmtId="0" fontId="5" fillId="0" borderId="18" xfId="84" applyNumberFormat="1" applyFont="1" applyFill="1" applyBorder="1" applyAlignment="1">
      <alignment horizontal="center" vertical="center"/>
    </xf>
    <xf numFmtId="0" fontId="5" fillId="35" borderId="17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center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0" fontId="6" fillId="35" borderId="18" xfId="57" applyFont="1" applyFill="1" applyBorder="1" applyAlignment="1">
      <alignment horizontal="center" vertical="center" wrapText="1"/>
      <protection/>
    </xf>
    <xf numFmtId="3" fontId="6" fillId="0" borderId="17" xfId="82" applyNumberFormat="1" applyFont="1" applyFill="1" applyBorder="1" applyAlignment="1">
      <alignment horizontal="center" vertical="center"/>
    </xf>
    <xf numFmtId="0" fontId="5" fillId="0" borderId="18" xfId="57" applyFont="1" applyBorder="1" applyAlignment="1">
      <alignment horizontal="center" vertical="center" wrapText="1"/>
      <protection/>
    </xf>
    <xf numFmtId="166" fontId="5" fillId="0" borderId="18" xfId="82" applyNumberFormat="1" applyFont="1" applyFill="1" applyBorder="1" applyAlignment="1">
      <alignment vertical="center" wrapText="1"/>
    </xf>
    <xf numFmtId="166" fontId="5" fillId="0" borderId="18" xfId="82" applyNumberFormat="1" applyFont="1" applyFill="1" applyBorder="1" applyAlignment="1">
      <alignment horizontal="center" vertical="center"/>
    </xf>
    <xf numFmtId="164" fontId="5" fillId="0" borderId="18" xfId="56" applyNumberFormat="1" applyFont="1" applyFill="1" applyBorder="1" applyAlignment="1">
      <alignment horizontal="left" vertical="center" wrapText="1"/>
      <protection/>
    </xf>
    <xf numFmtId="43" fontId="5" fillId="0" borderId="34" xfId="77" applyFont="1" applyBorder="1" applyAlignment="1">
      <alignment vertical="center" wrapText="1"/>
    </xf>
    <xf numFmtId="0" fontId="4" fillId="0" borderId="18" xfId="84" applyNumberFormat="1" applyFont="1" applyFill="1" applyBorder="1" applyAlignment="1">
      <alignment horizontal="center" vertical="center"/>
    </xf>
    <xf numFmtId="164" fontId="4" fillId="0" borderId="18" xfId="84" applyFont="1" applyFill="1" applyBorder="1" applyAlignment="1">
      <alignment vertical="center" wrapText="1"/>
    </xf>
    <xf numFmtId="164" fontId="4" fillId="0" borderId="18" xfId="84" applyFont="1" applyFill="1" applyBorder="1" applyAlignment="1">
      <alignment horizontal="center" vertical="center" wrapText="1"/>
    </xf>
    <xf numFmtId="164" fontId="5" fillId="0" borderId="33" xfId="80" applyFont="1" applyFill="1" applyBorder="1" applyAlignment="1">
      <alignment horizontal="center" vertical="center"/>
    </xf>
    <xf numFmtId="0" fontId="6" fillId="0" borderId="34" xfId="56" applyNumberFormat="1" applyFont="1" applyFill="1" applyBorder="1" applyAlignment="1">
      <alignment vertical="center" wrapText="1"/>
      <protection/>
    </xf>
    <xf numFmtId="0" fontId="5" fillId="0" borderId="34" xfId="56" applyFont="1" applyFill="1" applyBorder="1" applyAlignment="1">
      <alignment horizontal="center" vertical="center" wrapText="1"/>
      <protection/>
    </xf>
    <xf numFmtId="164" fontId="5" fillId="0" borderId="34" xfId="82" applyFont="1" applyFill="1" applyBorder="1" applyAlignment="1">
      <alignment horizontal="center" vertical="center"/>
    </xf>
    <xf numFmtId="165" fontId="5" fillId="35" borderId="18" xfId="56" applyNumberFormat="1" applyFont="1" applyFill="1" applyBorder="1" applyAlignment="1">
      <alignment horizontal="center" vertical="center" wrapText="1"/>
      <protection/>
    </xf>
    <xf numFmtId="0" fontId="5" fillId="35" borderId="18" xfId="56" applyFont="1" applyFill="1" applyBorder="1" applyAlignment="1">
      <alignment horizontal="center" wrapText="1"/>
      <protection/>
    </xf>
    <xf numFmtId="4" fontId="5" fillId="35" borderId="18" xfId="57" applyNumberFormat="1" applyFont="1" applyFill="1" applyBorder="1" applyAlignment="1">
      <alignment vertical="center" wrapText="1"/>
      <protection/>
    </xf>
    <xf numFmtId="4" fontId="5" fillId="37" borderId="31" xfId="57" applyNumberFormat="1" applyFont="1" applyFill="1" applyBorder="1" applyAlignment="1">
      <alignment vertical="center" wrapText="1"/>
      <protection/>
    </xf>
    <xf numFmtId="0" fontId="80" fillId="0" borderId="17" xfId="80" applyNumberFormat="1" applyFont="1" applyFill="1" applyBorder="1" applyAlignment="1">
      <alignment horizontal="center" vertical="center"/>
    </xf>
    <xf numFmtId="0" fontId="80" fillId="0" borderId="18" xfId="80" applyNumberFormat="1" applyFont="1" applyBorder="1" applyAlignment="1">
      <alignment vertical="center" wrapText="1"/>
    </xf>
    <xf numFmtId="0" fontId="80" fillId="0" borderId="18" xfId="80" applyNumberFormat="1" applyFont="1" applyBorder="1" applyAlignment="1">
      <alignment horizontal="center" vertical="center" wrapText="1"/>
    </xf>
    <xf numFmtId="43" fontId="80" fillId="0" borderId="18" xfId="77" applyFont="1" applyBorder="1" applyAlignment="1">
      <alignment horizontal="right" vertical="center" wrapText="1"/>
    </xf>
    <xf numFmtId="0" fontId="80" fillId="0" borderId="33" xfId="80" applyNumberFormat="1" applyFont="1" applyFill="1" applyBorder="1" applyAlignment="1">
      <alignment horizontal="center" vertical="center"/>
    </xf>
    <xf numFmtId="0" fontId="83" fillId="33" borderId="17" xfId="57" applyFont="1" applyFill="1" applyBorder="1" applyAlignment="1">
      <alignment horizontal="center" vertical="center" wrapText="1"/>
      <protection/>
    </xf>
    <xf numFmtId="165" fontId="81" fillId="0" borderId="18" xfId="57" applyNumberFormat="1" applyFont="1" applyBorder="1" applyAlignment="1">
      <alignment horizontal="center" vertical="center" wrapText="1"/>
      <protection/>
    </xf>
    <xf numFmtId="0" fontId="81" fillId="0" borderId="18" xfId="80" applyNumberFormat="1" applyFont="1" applyBorder="1" applyAlignment="1">
      <alignment vertical="center" wrapText="1"/>
    </xf>
    <xf numFmtId="0" fontId="81" fillId="0" borderId="18" xfId="80" applyNumberFormat="1" applyFont="1" applyBorder="1" applyAlignment="1">
      <alignment horizontal="center" vertical="center" wrapText="1"/>
    </xf>
    <xf numFmtId="164" fontId="3" fillId="0" borderId="18" xfId="84" applyFont="1" applyFill="1" applyBorder="1" applyAlignment="1">
      <alignment horizontal="center" vertical="center" wrapText="1"/>
    </xf>
    <xf numFmtId="164" fontId="3" fillId="0" borderId="19" xfId="84" applyFont="1" applyFill="1" applyBorder="1" applyAlignment="1">
      <alignment horizontal="center" vertical="center"/>
    </xf>
    <xf numFmtId="164" fontId="84" fillId="0" borderId="18" xfId="84" applyFont="1" applyFill="1" applyBorder="1" applyAlignment="1">
      <alignment horizontal="center" vertical="center" wrapText="1"/>
    </xf>
    <xf numFmtId="0" fontId="6" fillId="37" borderId="31" xfId="57" applyFont="1" applyFill="1" applyBorder="1" applyAlignment="1">
      <alignment horizontal="center" vertical="center" wrapText="1"/>
      <protection/>
    </xf>
    <xf numFmtId="0" fontId="6" fillId="37" borderId="31" xfId="57" applyFont="1" applyFill="1" applyBorder="1" applyAlignment="1">
      <alignment vertical="center" wrapText="1"/>
      <protection/>
    </xf>
    <xf numFmtId="0" fontId="5" fillId="37" borderId="31" xfId="57" applyFont="1" applyFill="1" applyBorder="1" applyAlignment="1">
      <alignment horizontal="center" vertical="center" wrapText="1"/>
      <protection/>
    </xf>
    <xf numFmtId="0" fontId="81" fillId="0" borderId="18" xfId="60" applyFont="1" applyBorder="1" applyAlignment="1">
      <alignment vertical="center" wrapText="1"/>
      <protection/>
    </xf>
    <xf numFmtId="0" fontId="81" fillId="0" borderId="18" xfId="60" applyFont="1" applyBorder="1" applyAlignment="1">
      <alignment horizontal="center" vertical="center" wrapText="1"/>
      <protection/>
    </xf>
    <xf numFmtId="164" fontId="5" fillId="0" borderId="36" xfId="84" applyFont="1" applyFill="1" applyBorder="1" applyAlignment="1">
      <alignment horizontal="right" vertical="center"/>
    </xf>
    <xf numFmtId="0" fontId="6" fillId="37" borderId="32" xfId="55" applyFont="1" applyFill="1" applyBorder="1" applyAlignment="1">
      <alignment horizontal="center" vertical="center" wrapText="1"/>
      <protection/>
    </xf>
    <xf numFmtId="165" fontId="6" fillId="37" borderId="31" xfId="82" applyNumberFormat="1" applyFont="1" applyFill="1" applyBorder="1" applyAlignment="1">
      <alignment horizontal="center" vertical="center"/>
    </xf>
    <xf numFmtId="0" fontId="6" fillId="37" borderId="31" xfId="82" applyNumberFormat="1" applyFont="1" applyFill="1" applyBorder="1" applyAlignment="1">
      <alignment vertical="center" wrapText="1"/>
    </xf>
    <xf numFmtId="0" fontId="5" fillId="37" borderId="31" xfId="56" applyFont="1" applyFill="1" applyBorder="1" applyAlignment="1">
      <alignment horizontal="center" vertical="center" wrapText="1"/>
      <protection/>
    </xf>
    <xf numFmtId="4" fontId="6" fillId="37" borderId="31" xfId="56" applyNumberFormat="1" applyFont="1" applyFill="1" applyBorder="1" applyAlignment="1" applyProtection="1">
      <alignment vertical="center"/>
      <protection locked="0"/>
    </xf>
    <xf numFmtId="164" fontId="77" fillId="0" borderId="0" xfId="84" applyFont="1" applyAlignment="1">
      <alignment wrapText="1"/>
    </xf>
    <xf numFmtId="0" fontId="12" fillId="0" borderId="0" xfId="56" applyFont="1" applyAlignment="1">
      <alignment wrapText="1"/>
      <protection/>
    </xf>
    <xf numFmtId="0" fontId="21" fillId="0" borderId="37" xfId="56" applyFont="1" applyBorder="1" applyAlignment="1">
      <alignment horizontal="center" vertical="center"/>
      <protection/>
    </xf>
    <xf numFmtId="43" fontId="21" fillId="0" borderId="24" xfId="77" applyFont="1" applyBorder="1" applyAlignment="1">
      <alignment vertical="center"/>
    </xf>
    <xf numFmtId="10" fontId="21" fillId="0" borderId="24" xfId="56" applyNumberFormat="1" applyFont="1" applyBorder="1" applyAlignment="1">
      <alignment vertical="center"/>
      <protection/>
    </xf>
    <xf numFmtId="0" fontId="21" fillId="0" borderId="24" xfId="56" applyFont="1" applyBorder="1" applyAlignment="1">
      <alignment horizontal="left" vertical="center" wrapText="1"/>
      <protection/>
    </xf>
    <xf numFmtId="43" fontId="21" fillId="0" borderId="24" xfId="77" applyFont="1" applyBorder="1" applyAlignment="1">
      <alignment horizontal="center" vertical="center"/>
    </xf>
    <xf numFmtId="0" fontId="21" fillId="0" borderId="37" xfId="56" applyFont="1" applyBorder="1" applyAlignment="1">
      <alignment horizontal="center" vertical="center" wrapText="1"/>
      <protection/>
    </xf>
    <xf numFmtId="43" fontId="21" fillId="0" borderId="24" xfId="77" applyFont="1" applyBorder="1" applyAlignment="1">
      <alignment vertical="center" wrapText="1"/>
    </xf>
    <xf numFmtId="10" fontId="21" fillId="0" borderId="24" xfId="56" applyNumberFormat="1" applyFont="1" applyBorder="1" applyAlignment="1">
      <alignment vertical="center" wrapText="1"/>
      <protection/>
    </xf>
    <xf numFmtId="172" fontId="21" fillId="0" borderId="37" xfId="56" applyNumberFormat="1" applyFont="1" applyBorder="1" applyAlignment="1">
      <alignment horizontal="center" vertical="center"/>
      <protection/>
    </xf>
    <xf numFmtId="0" fontId="85" fillId="32" borderId="24" xfId="56" applyFont="1" applyFill="1" applyBorder="1" applyAlignment="1">
      <alignment horizontal="right" vertical="center"/>
      <protection/>
    </xf>
    <xf numFmtId="164" fontId="85" fillId="32" borderId="24" xfId="56" applyNumberFormat="1" applyFont="1" applyFill="1" applyBorder="1" applyAlignment="1">
      <alignment vertical="center"/>
      <protection/>
    </xf>
    <xf numFmtId="10" fontId="21" fillId="35" borderId="24" xfId="56" applyNumberFormat="1" applyFont="1" applyFill="1" applyBorder="1" applyAlignment="1">
      <alignment horizontal="right" vertical="center"/>
      <protection/>
    </xf>
    <xf numFmtId="164" fontId="21" fillId="35" borderId="24" xfId="56" applyNumberFormat="1" applyFont="1" applyFill="1" applyBorder="1" applyAlignment="1">
      <alignment vertical="center"/>
      <protection/>
    </xf>
    <xf numFmtId="0" fontId="21" fillId="34" borderId="24" xfId="56" applyFont="1" applyFill="1" applyBorder="1" applyAlignment="1">
      <alignment horizontal="right" vertical="center"/>
      <protection/>
    </xf>
    <xf numFmtId="164" fontId="21" fillId="34" borderId="24" xfId="56" applyNumberFormat="1" applyFont="1" applyFill="1" applyBorder="1" applyAlignment="1">
      <alignment vertical="center"/>
      <protection/>
    </xf>
    <xf numFmtId="0" fontId="21" fillId="35" borderId="26" xfId="56" applyFont="1" applyFill="1" applyBorder="1" applyAlignment="1">
      <alignment vertical="center"/>
      <protection/>
    </xf>
    <xf numFmtId="0" fontId="21" fillId="35" borderId="24" xfId="56" applyFont="1" applyFill="1" applyBorder="1" applyAlignment="1">
      <alignment horizontal="right" vertical="center"/>
      <protection/>
    </xf>
    <xf numFmtId="0" fontId="6" fillId="34" borderId="13" xfId="56" applyFont="1" applyFill="1" applyBorder="1" applyAlignment="1">
      <alignment horizontal="center" vertical="center"/>
      <protection/>
    </xf>
    <xf numFmtId="0" fontId="21" fillId="34" borderId="24" xfId="56" applyFont="1" applyFill="1" applyBorder="1" applyAlignment="1">
      <alignment horizontal="center" vertical="center"/>
      <protection/>
    </xf>
    <xf numFmtId="172" fontId="21" fillId="0" borderId="13" xfId="56" applyNumberFormat="1" applyFont="1" applyBorder="1" applyAlignment="1">
      <alignment horizontal="center" vertical="center"/>
      <protection/>
    </xf>
    <xf numFmtId="172" fontId="21" fillId="0" borderId="27" xfId="56" applyNumberFormat="1" applyFont="1" applyBorder="1" applyAlignment="1">
      <alignment horizontal="center" vertical="center"/>
      <protection/>
    </xf>
    <xf numFmtId="0" fontId="5" fillId="0" borderId="17" xfId="84" applyNumberFormat="1" applyFont="1" applyFill="1" applyBorder="1" applyAlignment="1">
      <alignment horizontal="center" vertical="center"/>
    </xf>
    <xf numFmtId="3" fontId="5" fillId="0" borderId="15" xfId="80" applyNumberFormat="1" applyFont="1" applyFill="1" applyBorder="1" applyAlignment="1">
      <alignment horizontal="center" vertical="center"/>
    </xf>
    <xf numFmtId="0" fontId="5" fillId="0" borderId="33" xfId="82" applyNumberFormat="1" applyFont="1" applyFill="1" applyBorder="1" applyAlignment="1">
      <alignment horizontal="center" vertical="center"/>
    </xf>
    <xf numFmtId="0" fontId="5" fillId="33" borderId="15" xfId="57" applyFont="1" applyFill="1" applyBorder="1" applyAlignment="1">
      <alignment horizontal="center" vertical="center" wrapText="1"/>
      <protection/>
    </xf>
    <xf numFmtId="164" fontId="5" fillId="35" borderId="15" xfId="84" applyFont="1" applyFill="1" applyBorder="1" applyAlignment="1">
      <alignment horizontal="center" vertical="center"/>
    </xf>
    <xf numFmtId="164" fontId="5" fillId="35" borderId="33" xfId="84" applyFont="1" applyFill="1" applyBorder="1" applyAlignment="1">
      <alignment horizontal="center" vertical="center"/>
    </xf>
    <xf numFmtId="3" fontId="5" fillId="0" borderId="33" xfId="80" applyNumberFormat="1" applyFont="1" applyFill="1" applyBorder="1" applyAlignment="1">
      <alignment horizontal="center" vertical="center"/>
    </xf>
    <xf numFmtId="164" fontId="85" fillId="32" borderId="24" xfId="56" applyNumberFormat="1" applyFont="1" applyFill="1" applyBorder="1" applyAlignment="1">
      <alignment horizontal="right" vertical="center"/>
      <protection/>
    </xf>
    <xf numFmtId="164" fontId="21" fillId="35" borderId="24" xfId="56" applyNumberFormat="1" applyFont="1" applyFill="1" applyBorder="1" applyAlignment="1">
      <alignment horizontal="right" vertical="center"/>
      <protection/>
    </xf>
    <xf numFmtId="164" fontId="21" fillId="34" borderId="24" xfId="56" applyNumberFormat="1" applyFont="1" applyFill="1" applyBorder="1" applyAlignment="1">
      <alignment horizontal="right" vertical="center"/>
      <protection/>
    </xf>
    <xf numFmtId="164" fontId="85" fillId="37" borderId="24" xfId="56" applyNumberFormat="1" applyFont="1" applyFill="1" applyBorder="1" applyAlignment="1">
      <alignment horizontal="right" vertical="center"/>
      <protection/>
    </xf>
    <xf numFmtId="164" fontId="20" fillId="37" borderId="12" xfId="84" applyFont="1" applyFill="1" applyBorder="1" applyAlignment="1">
      <alignment horizontal="right" vertical="center"/>
    </xf>
    <xf numFmtId="0" fontId="17" fillId="0" borderId="0" xfId="56" applyFont="1" applyAlignment="1">
      <alignment horizontal="right" vertical="center"/>
      <protection/>
    </xf>
    <xf numFmtId="10" fontId="20" fillId="0" borderId="12" xfId="64" applyNumberFormat="1" applyFont="1" applyFill="1" applyBorder="1" applyAlignment="1">
      <alignment horizontal="right" vertical="center"/>
    </xf>
    <xf numFmtId="10" fontId="20" fillId="0" borderId="12" xfId="63" applyNumberFormat="1" applyFont="1" applyBorder="1" applyAlignment="1">
      <alignment horizontal="right" vertical="center"/>
    </xf>
    <xf numFmtId="0" fontId="12" fillId="0" borderId="0" xfId="56" applyFont="1" applyAlignment="1">
      <alignment horizontal="right" vertical="center"/>
      <protection/>
    </xf>
    <xf numFmtId="164" fontId="20" fillId="0" borderId="14" xfId="56" applyNumberFormat="1" applyFont="1" applyFill="1" applyBorder="1" applyAlignment="1">
      <alignment horizontal="right" vertical="center"/>
      <protection/>
    </xf>
    <xf numFmtId="164" fontId="20" fillId="0" borderId="12" xfId="64" applyNumberFormat="1" applyFont="1" applyBorder="1" applyAlignment="1">
      <alignment horizontal="right" vertical="center"/>
    </xf>
    <xf numFmtId="164" fontId="85" fillId="13" borderId="24" xfId="56" applyNumberFormat="1" applyFont="1" applyFill="1" applyBorder="1" applyAlignment="1">
      <alignment horizontal="right" vertical="center"/>
      <protection/>
    </xf>
    <xf numFmtId="164" fontId="20" fillId="13" borderId="12" xfId="84" applyFont="1" applyFill="1" applyBorder="1" applyAlignment="1">
      <alignment horizontal="right" vertical="center"/>
    </xf>
    <xf numFmtId="164" fontId="20" fillId="13" borderId="12" xfId="64" applyNumberFormat="1" applyFont="1" applyFill="1" applyBorder="1" applyAlignment="1">
      <alignment horizontal="right" vertical="center"/>
    </xf>
    <xf numFmtId="0" fontId="17" fillId="34" borderId="12" xfId="56" applyFont="1" applyFill="1" applyBorder="1" applyAlignment="1">
      <alignment horizontal="right" vertical="center"/>
      <protection/>
    </xf>
    <xf numFmtId="164" fontId="20" fillId="34" borderId="12" xfId="84" applyFont="1" applyFill="1" applyBorder="1" applyAlignment="1">
      <alignment horizontal="right" vertical="center"/>
    </xf>
    <xf numFmtId="164" fontId="20" fillId="34" borderId="12" xfId="56" applyNumberFormat="1" applyFont="1" applyFill="1" applyBorder="1" applyAlignment="1">
      <alignment horizontal="right" vertical="center"/>
      <protection/>
    </xf>
    <xf numFmtId="171" fontId="20" fillId="0" borderId="0" xfId="84" applyNumberFormat="1" applyFont="1" applyBorder="1" applyAlignment="1">
      <alignment/>
    </xf>
    <xf numFmtId="0" fontId="17" fillId="0" borderId="12" xfId="56" applyFont="1" applyBorder="1">
      <alignment/>
      <protection/>
    </xf>
    <xf numFmtId="10" fontId="21" fillId="35" borderId="38" xfId="56" applyNumberFormat="1" applyFont="1" applyFill="1" applyBorder="1" applyAlignment="1">
      <alignment horizontal="right" vertical="center"/>
      <protection/>
    </xf>
    <xf numFmtId="0" fontId="85" fillId="32" borderId="38" xfId="56" applyFont="1" applyFill="1" applyBorder="1" applyAlignment="1">
      <alignment horizontal="right" vertical="center"/>
      <protection/>
    </xf>
    <xf numFmtId="0" fontId="85" fillId="13" borderId="38" xfId="56" applyFont="1" applyFill="1" applyBorder="1" applyAlignment="1">
      <alignment horizontal="right" vertical="center"/>
      <protection/>
    </xf>
    <xf numFmtId="0" fontId="21" fillId="34" borderId="38" xfId="56" applyFont="1" applyFill="1" applyBorder="1" applyAlignment="1">
      <alignment horizontal="right" vertical="center"/>
      <protection/>
    </xf>
    <xf numFmtId="0" fontId="85" fillId="37" borderId="38" xfId="56" applyFont="1" applyFill="1" applyBorder="1" applyAlignment="1">
      <alignment horizontal="right" vertical="center"/>
      <protection/>
    </xf>
    <xf numFmtId="171" fontId="20" fillId="0" borderId="39" xfId="84" applyNumberFormat="1" applyFont="1" applyBorder="1" applyAlignment="1">
      <alignment/>
    </xf>
    <xf numFmtId="0" fontId="14" fillId="0" borderId="12" xfId="56" applyFont="1" applyBorder="1" applyAlignment="1">
      <alignment horizontal="center" vertical="center"/>
      <protection/>
    </xf>
    <xf numFmtId="164" fontId="5" fillId="0" borderId="12" xfId="84" applyFont="1" applyBorder="1" applyAlignment="1">
      <alignment vertical="center"/>
    </xf>
    <xf numFmtId="0" fontId="85" fillId="32" borderId="40" xfId="56" applyFont="1" applyFill="1" applyBorder="1" applyAlignment="1">
      <alignment horizontal="right" vertical="center"/>
      <protection/>
    </xf>
    <xf numFmtId="10" fontId="21" fillId="0" borderId="12" xfId="84" applyNumberFormat="1" applyFont="1" applyBorder="1" applyAlignment="1">
      <alignment horizontal="left" vertical="center"/>
    </xf>
    <xf numFmtId="43" fontId="7" fillId="0" borderId="0" xfId="77" applyFont="1" applyBorder="1" applyAlignment="1">
      <alignment vertical="center"/>
    </xf>
    <xf numFmtId="43" fontId="5" fillId="0" borderId="0" xfId="77" applyFont="1" applyAlignment="1">
      <alignment horizontal="center" vertical="center"/>
    </xf>
    <xf numFmtId="43" fontId="6" fillId="0" borderId="31" xfId="77" applyFont="1" applyBorder="1" applyAlignment="1">
      <alignment horizontal="center" vertical="center"/>
    </xf>
    <xf numFmtId="43" fontId="6" fillId="37" borderId="31" xfId="77" applyFont="1" applyFill="1" applyBorder="1" applyAlignment="1">
      <alignment horizontal="center" vertical="center"/>
    </xf>
    <xf numFmtId="43" fontId="5" fillId="0" borderId="34" xfId="77" applyFont="1" applyBorder="1" applyAlignment="1">
      <alignment horizontal="right" vertical="center" wrapText="1"/>
    </xf>
    <xf numFmtId="43" fontId="5" fillId="0" borderId="18" xfId="77" applyFont="1" applyFill="1" applyBorder="1" applyAlignment="1">
      <alignment horizontal="center" vertical="center"/>
    </xf>
    <xf numFmtId="43" fontId="6" fillId="37" borderId="31" xfId="77" applyFont="1" applyFill="1" applyBorder="1" applyAlignment="1">
      <alignment horizontal="center" vertical="center" wrapText="1"/>
    </xf>
    <xf numFmtId="43" fontId="5" fillId="37" borderId="31" xfId="77" applyFont="1" applyFill="1" applyBorder="1" applyAlignment="1">
      <alignment vertical="center" wrapText="1"/>
    </xf>
    <xf numFmtId="43" fontId="3" fillId="0" borderId="18" xfId="77" applyFont="1" applyFill="1" applyBorder="1" applyAlignment="1">
      <alignment horizontal="center" vertical="center"/>
    </xf>
    <xf numFmtId="43" fontId="5" fillId="37" borderId="31" xfId="77" applyFont="1" applyFill="1" applyBorder="1" applyAlignment="1">
      <alignment horizontal="right" vertical="center" wrapText="1"/>
    </xf>
    <xf numFmtId="43" fontId="5" fillId="0" borderId="18" xfId="77" applyFont="1" applyFill="1" applyBorder="1" applyAlignment="1">
      <alignment horizontal="right" vertical="center" wrapText="1"/>
    </xf>
    <xf numFmtId="43" fontId="6" fillId="37" borderId="31" xfId="77" applyFont="1" applyFill="1" applyBorder="1" applyAlignment="1">
      <alignment horizontal="right" vertical="center" wrapText="1"/>
    </xf>
    <xf numFmtId="43" fontId="5" fillId="0" borderId="10" xfId="77" applyFont="1" applyFill="1" applyBorder="1" applyAlignment="1">
      <alignment vertical="center" wrapText="1"/>
    </xf>
    <xf numFmtId="43" fontId="4" fillId="0" borderId="18" xfId="77" applyFont="1" applyFill="1" applyBorder="1" applyAlignment="1">
      <alignment horizontal="center" vertical="center"/>
    </xf>
    <xf numFmtId="43" fontId="5" fillId="0" borderId="34" xfId="77" applyFont="1" applyFill="1" applyBorder="1" applyAlignment="1">
      <alignment vertical="center" wrapText="1"/>
    </xf>
    <xf numFmtId="43" fontId="5" fillId="0" borderId="10" xfId="77" applyFont="1" applyFill="1" applyBorder="1" applyAlignment="1">
      <alignment vertical="center"/>
    </xf>
    <xf numFmtId="43" fontId="5" fillId="0" borderId="18" xfId="77" applyFont="1" applyFill="1" applyBorder="1" applyAlignment="1">
      <alignment vertical="center"/>
    </xf>
    <xf numFmtId="43" fontId="5" fillId="35" borderId="10" xfId="77" applyFont="1" applyFill="1" applyBorder="1" applyAlignment="1">
      <alignment horizontal="center" vertical="center"/>
    </xf>
    <xf numFmtId="43" fontId="5" fillId="0" borderId="34" xfId="77" applyFont="1" applyFill="1" applyBorder="1" applyAlignment="1">
      <alignment vertical="center"/>
    </xf>
    <xf numFmtId="43" fontId="5" fillId="35" borderId="18" xfId="77" applyFont="1" applyFill="1" applyBorder="1" applyAlignment="1">
      <alignment vertical="center" wrapText="1"/>
    </xf>
    <xf numFmtId="43" fontId="24" fillId="0" borderId="10" xfId="77" applyFont="1" applyBorder="1" applyAlignment="1">
      <alignment vertical="center" wrapText="1"/>
    </xf>
    <xf numFmtId="43" fontId="6" fillId="0" borderId="18" xfId="77" applyFont="1" applyFill="1" applyBorder="1" applyAlignment="1">
      <alignment horizontal="center" vertical="center"/>
    </xf>
    <xf numFmtId="43" fontId="72" fillId="36" borderId="34" xfId="77" applyFont="1" applyFill="1" applyBorder="1" applyAlignment="1">
      <alignment/>
    </xf>
    <xf numFmtId="43" fontId="6" fillId="7" borderId="10" xfId="77" applyFont="1" applyFill="1" applyBorder="1" applyAlignment="1">
      <alignment vertical="center"/>
    </xf>
    <xf numFmtId="43" fontId="6" fillId="36" borderId="10" xfId="77" applyFont="1" applyFill="1" applyBorder="1" applyAlignment="1">
      <alignment vertical="center"/>
    </xf>
    <xf numFmtId="43" fontId="6" fillId="38" borderId="18" xfId="77" applyFont="1" applyFill="1" applyBorder="1" applyAlignment="1">
      <alignment vertical="center"/>
    </xf>
    <xf numFmtId="43" fontId="5" fillId="35" borderId="34" xfId="77" applyFont="1" applyFill="1" applyBorder="1" applyAlignment="1">
      <alignment vertical="center"/>
    </xf>
    <xf numFmtId="43" fontId="5" fillId="35" borderId="18" xfId="77" applyFont="1" applyFill="1" applyBorder="1" applyAlignment="1">
      <alignment vertical="center"/>
    </xf>
    <xf numFmtId="43" fontId="79" fillId="36" borderId="34" xfId="77" applyFont="1" applyFill="1" applyBorder="1" applyAlignment="1">
      <alignment/>
    </xf>
    <xf numFmtId="43" fontId="79" fillId="36" borderId="10" xfId="77" applyFont="1" applyFill="1" applyBorder="1" applyAlignment="1">
      <alignment/>
    </xf>
    <xf numFmtId="43" fontId="80" fillId="0" borderId="18" xfId="77" applyFont="1" applyBorder="1" applyAlignment="1">
      <alignment/>
    </xf>
    <xf numFmtId="43" fontId="6" fillId="9" borderId="10" xfId="77" applyFont="1" applyFill="1" applyBorder="1" applyAlignment="1">
      <alignment horizontal="left" vertical="center"/>
    </xf>
    <xf numFmtId="43" fontId="6" fillId="32" borderId="10" xfId="77" applyFont="1" applyFill="1" applyBorder="1" applyAlignment="1">
      <alignment vertical="center"/>
    </xf>
    <xf numFmtId="43" fontId="5" fillId="35" borderId="22" xfId="77" applyFont="1" applyFill="1" applyBorder="1" applyAlignment="1">
      <alignment vertical="center" wrapText="1"/>
    </xf>
    <xf numFmtId="43" fontId="5" fillId="0" borderId="0" xfId="77" applyFont="1" applyAlignment="1">
      <alignment horizontal="right" vertical="center"/>
    </xf>
    <xf numFmtId="43" fontId="80" fillId="0" borderId="0" xfId="77" applyFont="1" applyAlignment="1">
      <alignment horizontal="right" vertical="center"/>
    </xf>
    <xf numFmtId="43" fontId="80" fillId="0" borderId="0" xfId="77" applyFont="1" applyAlignment="1">
      <alignment horizontal="center" vertical="center"/>
    </xf>
    <xf numFmtId="43" fontId="11" fillId="0" borderId="0" xfId="77" applyFont="1" applyAlignment="1">
      <alignment horizontal="center" vertical="center"/>
    </xf>
    <xf numFmtId="43" fontId="23" fillId="0" borderId="0" xfId="77" applyFont="1" applyAlignment="1">
      <alignment horizontal="center" vertical="center"/>
    </xf>
    <xf numFmtId="164" fontId="6" fillId="37" borderId="32" xfId="84" applyFont="1" applyFill="1" applyBorder="1" applyAlignment="1">
      <alignment horizontal="center" vertical="center"/>
    </xf>
    <xf numFmtId="164" fontId="6" fillId="37" borderId="31" xfId="84" applyFont="1" applyFill="1" applyBorder="1" applyAlignment="1">
      <alignment horizontal="center" vertical="center"/>
    </xf>
    <xf numFmtId="0" fontId="4" fillId="33" borderId="18" xfId="52" applyFont="1" applyFill="1" applyBorder="1" applyAlignment="1">
      <alignment horizontal="left" vertical="center" wrapText="1"/>
      <protection/>
    </xf>
    <xf numFmtId="0" fontId="4" fillId="33" borderId="34" xfId="52" applyFont="1" applyFill="1" applyBorder="1" applyAlignment="1">
      <alignment horizontal="left" vertical="center" wrapText="1"/>
      <protection/>
    </xf>
    <xf numFmtId="0" fontId="72" fillId="36" borderId="34" xfId="0" applyFont="1" applyFill="1" applyBorder="1" applyAlignment="1">
      <alignment horizontal="center" vertical="center"/>
    </xf>
    <xf numFmtId="0" fontId="5" fillId="33" borderId="10" xfId="52" applyFont="1" applyFill="1" applyBorder="1" applyAlignment="1">
      <alignment horizontal="left" vertical="center" wrapText="1"/>
      <protection/>
    </xf>
    <xf numFmtId="0" fontId="79" fillId="36" borderId="34" xfId="0" applyFont="1" applyFill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5" fillId="33" borderId="18" xfId="52" applyFont="1" applyFill="1" applyBorder="1" applyAlignment="1">
      <alignment horizontal="left" vertical="center" wrapText="1"/>
      <protection/>
    </xf>
    <xf numFmtId="0" fontId="5" fillId="33" borderId="34" xfId="52" applyFont="1" applyFill="1" applyBorder="1" applyAlignment="1">
      <alignment horizontal="left" vertical="center" wrapText="1"/>
      <protection/>
    </xf>
    <xf numFmtId="0" fontId="6" fillId="0" borderId="0" xfId="56" applyFont="1" applyAlignment="1">
      <alignment vertical="center"/>
      <protection/>
    </xf>
    <xf numFmtId="0" fontId="5" fillId="35" borderId="18" xfId="56" applyFont="1" applyFill="1" applyBorder="1" applyAlignment="1">
      <alignment vertical="center" wrapText="1"/>
      <protection/>
    </xf>
    <xf numFmtId="0" fontId="4" fillId="33" borderId="18" xfId="52" applyFont="1" applyFill="1" applyBorder="1" applyAlignment="1">
      <alignment vertical="center" wrapText="1"/>
      <protection/>
    </xf>
    <xf numFmtId="0" fontId="6" fillId="39" borderId="41" xfId="0" applyFont="1" applyFill="1" applyBorder="1" applyAlignment="1">
      <alignment vertical="center"/>
    </xf>
    <xf numFmtId="0" fontId="6" fillId="0" borderId="42" xfId="0" applyFont="1" applyBorder="1" applyAlignment="1">
      <alignment vertical="center" wrapText="1"/>
    </xf>
    <xf numFmtId="0" fontId="72" fillId="36" borderId="34" xfId="0" applyFont="1" applyFill="1" applyBorder="1" applyAlignment="1">
      <alignment vertical="center"/>
    </xf>
    <xf numFmtId="0" fontId="79" fillId="36" borderId="34" xfId="0" applyFont="1" applyFill="1" applyBorder="1" applyAlignment="1">
      <alignment vertical="center"/>
    </xf>
    <xf numFmtId="0" fontId="80" fillId="0" borderId="10" xfId="0" applyFont="1" applyBorder="1" applyAlignment="1">
      <alignment vertical="center"/>
    </xf>
    <xf numFmtId="0" fontId="79" fillId="36" borderId="10" xfId="0" applyFont="1" applyFill="1" applyBorder="1" applyAlignment="1">
      <alignment vertical="center"/>
    </xf>
    <xf numFmtId="0" fontId="80" fillId="0" borderId="10" xfId="0" applyFont="1" applyFill="1" applyBorder="1" applyAlignment="1">
      <alignment vertical="center"/>
    </xf>
    <xf numFmtId="0" fontId="80" fillId="0" borderId="18" xfId="0" applyFont="1" applyBorder="1" applyAlignment="1">
      <alignment vertical="center"/>
    </xf>
    <xf numFmtId="0" fontId="80" fillId="0" borderId="34" xfId="0" applyFont="1" applyBorder="1" applyAlignment="1">
      <alignment vertical="center"/>
    </xf>
    <xf numFmtId="164" fontId="6" fillId="37" borderId="32" xfId="84" applyFont="1" applyFill="1" applyBorder="1" applyAlignment="1">
      <alignment horizontal="center" vertical="center"/>
    </xf>
    <xf numFmtId="164" fontId="6" fillId="37" borderId="31" xfId="84" applyFont="1" applyFill="1" applyBorder="1" applyAlignment="1">
      <alignment horizontal="center" vertical="center"/>
    </xf>
    <xf numFmtId="164" fontId="6" fillId="0" borderId="43" xfId="84" applyFont="1" applyBorder="1" applyAlignment="1">
      <alignment horizontal="center" vertical="center" wrapText="1"/>
    </xf>
    <xf numFmtId="164" fontId="6" fillId="0" borderId="23" xfId="84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30" xfId="84" applyFont="1" applyBorder="1" applyAlignment="1">
      <alignment horizontal="center" vertical="center"/>
    </xf>
    <xf numFmtId="164" fontId="6" fillId="0" borderId="44" xfId="84" applyFont="1" applyBorder="1" applyAlignment="1">
      <alignment horizontal="center" vertical="center"/>
    </xf>
    <xf numFmtId="164" fontId="6" fillId="0" borderId="38" xfId="84" applyFont="1" applyBorder="1" applyAlignment="1">
      <alignment horizontal="center" vertical="center"/>
    </xf>
    <xf numFmtId="164" fontId="6" fillId="37" borderId="32" xfId="84" applyFont="1" applyFill="1" applyBorder="1" applyAlignment="1">
      <alignment horizontal="center" vertical="center"/>
    </xf>
    <xf numFmtId="164" fontId="6" fillId="37" borderId="31" xfId="84" applyFont="1" applyFill="1" applyBorder="1" applyAlignment="1">
      <alignment horizontal="center" vertical="center"/>
    </xf>
    <xf numFmtId="164" fontId="6" fillId="0" borderId="45" xfId="84" applyFont="1" applyBorder="1" applyAlignment="1">
      <alignment horizontal="center" vertical="center" wrapText="1"/>
    </xf>
    <xf numFmtId="164" fontId="6" fillId="0" borderId="46" xfId="84" applyFont="1" applyBorder="1" applyAlignment="1">
      <alignment horizontal="center" vertical="center" wrapText="1"/>
    </xf>
    <xf numFmtId="0" fontId="6" fillId="0" borderId="47" xfId="84" applyNumberFormat="1" applyFont="1" applyBorder="1" applyAlignment="1">
      <alignment horizontal="center" vertical="center" wrapText="1"/>
    </xf>
    <xf numFmtId="0" fontId="6" fillId="0" borderId="48" xfId="84" applyNumberFormat="1" applyFont="1" applyBorder="1" applyAlignment="1">
      <alignment horizontal="center" vertical="center" wrapText="1"/>
    </xf>
    <xf numFmtId="164" fontId="6" fillId="0" borderId="47" xfId="84" applyFont="1" applyBorder="1" applyAlignment="1">
      <alignment vertical="center" wrapText="1"/>
    </xf>
    <xf numFmtId="164" fontId="6" fillId="0" borderId="48" xfId="84" applyFont="1" applyBorder="1" applyAlignment="1">
      <alignment vertical="center" wrapText="1"/>
    </xf>
    <xf numFmtId="164" fontId="6" fillId="0" borderId="47" xfId="84" applyFont="1" applyBorder="1" applyAlignment="1">
      <alignment horizontal="center" vertical="center" wrapText="1"/>
    </xf>
    <xf numFmtId="164" fontId="6" fillId="0" borderId="48" xfId="84" applyFont="1" applyBorder="1" applyAlignment="1">
      <alignment horizontal="center" vertical="center" wrapText="1"/>
    </xf>
    <xf numFmtId="164" fontId="6" fillId="0" borderId="49" xfId="84" applyFont="1" applyBorder="1" applyAlignment="1">
      <alignment horizontal="center" vertical="center" wrapText="1"/>
    </xf>
    <xf numFmtId="164" fontId="6" fillId="0" borderId="22" xfId="84" applyFont="1" applyBorder="1" applyAlignment="1">
      <alignment horizontal="center" vertical="center" wrapText="1"/>
    </xf>
    <xf numFmtId="43" fontId="6" fillId="0" borderId="47" xfId="77" applyFont="1" applyBorder="1" applyAlignment="1">
      <alignment horizontal="center" vertical="center" wrapText="1"/>
    </xf>
    <xf numFmtId="43" fontId="6" fillId="0" borderId="48" xfId="77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72" fillId="0" borderId="50" xfId="0" applyFont="1" applyBorder="1" applyAlignment="1">
      <alignment horizontal="center"/>
    </xf>
    <xf numFmtId="0" fontId="72" fillId="0" borderId="51" xfId="0" applyFont="1" applyBorder="1" applyAlignment="1">
      <alignment horizontal="center"/>
    </xf>
    <xf numFmtId="0" fontId="72" fillId="0" borderId="52" xfId="0" applyFont="1" applyBorder="1" applyAlignment="1">
      <alignment horizontal="center"/>
    </xf>
    <xf numFmtId="0" fontId="72" fillId="0" borderId="53" xfId="0" applyFont="1" applyBorder="1" applyAlignment="1">
      <alignment horizontal="center" vertical="center"/>
    </xf>
    <xf numFmtId="43" fontId="72" fillId="0" borderId="0" xfId="77" applyFont="1" applyAlignment="1">
      <alignment horizontal="center" vertical="center"/>
    </xf>
    <xf numFmtId="9" fontId="21" fillId="16" borderId="54" xfId="63" applyFont="1" applyFill="1" applyBorder="1" applyAlignment="1">
      <alignment horizontal="center" vertical="center"/>
    </xf>
    <xf numFmtId="9" fontId="21" fillId="16" borderId="55" xfId="63" applyFont="1" applyFill="1" applyBorder="1" applyAlignment="1">
      <alignment horizontal="center" vertical="center"/>
    </xf>
    <xf numFmtId="0" fontId="21" fillId="16" borderId="56" xfId="56" applyFont="1" applyFill="1" applyBorder="1" applyAlignment="1">
      <alignment horizontal="center" vertical="center"/>
      <protection/>
    </xf>
    <xf numFmtId="0" fontId="21" fillId="16" borderId="57" xfId="56" applyFont="1" applyFill="1" applyBorder="1" applyAlignment="1">
      <alignment horizontal="center" vertical="center"/>
      <protection/>
    </xf>
    <xf numFmtId="0" fontId="21" fillId="32" borderId="13" xfId="56" applyFont="1" applyFill="1" applyBorder="1" applyAlignment="1">
      <alignment horizontal="center" vertical="center"/>
      <protection/>
    </xf>
    <xf numFmtId="0" fontId="21" fillId="32" borderId="26" xfId="56" applyFont="1" applyFill="1" applyBorder="1" applyAlignment="1">
      <alignment horizontal="center" vertical="center"/>
      <protection/>
    </xf>
    <xf numFmtId="0" fontId="21" fillId="32" borderId="25" xfId="56" applyFont="1" applyFill="1" applyBorder="1" applyAlignment="1">
      <alignment horizontal="center" vertical="center"/>
      <protection/>
    </xf>
    <xf numFmtId="0" fontId="21" fillId="13" borderId="37" xfId="56" applyFont="1" applyFill="1" applyBorder="1" applyAlignment="1">
      <alignment horizontal="center" vertical="center"/>
      <protection/>
    </xf>
    <xf numFmtId="0" fontId="21" fillId="13" borderId="27" xfId="56" applyFont="1" applyFill="1" applyBorder="1" applyAlignment="1">
      <alignment horizontal="center" vertical="center"/>
      <protection/>
    </xf>
    <xf numFmtId="0" fontId="21" fillId="13" borderId="58" xfId="56" applyFont="1" applyFill="1" applyBorder="1" applyAlignment="1">
      <alignment horizontal="center" vertical="center"/>
      <protection/>
    </xf>
    <xf numFmtId="10" fontId="21" fillId="32" borderId="24" xfId="56" applyNumberFormat="1" applyFont="1" applyFill="1" applyBorder="1" applyAlignment="1">
      <alignment horizontal="center" vertical="center" wrapText="1"/>
      <protection/>
    </xf>
    <xf numFmtId="164" fontId="21" fillId="32" borderId="24" xfId="56" applyNumberFormat="1" applyFont="1" applyFill="1" applyBorder="1" applyAlignment="1">
      <alignment horizontal="center" vertical="center" wrapText="1"/>
      <protection/>
    </xf>
    <xf numFmtId="10" fontId="21" fillId="13" borderId="24" xfId="56" applyNumberFormat="1" applyFont="1" applyFill="1" applyBorder="1" applyAlignment="1">
      <alignment horizontal="center" vertical="center" wrapText="1"/>
      <protection/>
    </xf>
    <xf numFmtId="164" fontId="21" fillId="13" borderId="24" xfId="56" applyNumberFormat="1" applyFont="1" applyFill="1" applyBorder="1" applyAlignment="1">
      <alignment horizontal="center" vertical="center" wrapText="1"/>
      <protection/>
    </xf>
    <xf numFmtId="0" fontId="78" fillId="0" borderId="59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horizont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9" xfId="56" applyFont="1" applyBorder="1" applyAlignment="1">
      <alignment horizontal="center"/>
      <protection/>
    </xf>
    <xf numFmtId="0" fontId="13" fillId="0" borderId="0" xfId="56" applyFont="1" applyBorder="1" applyAlignment="1">
      <alignment horizontal="left"/>
      <protection/>
    </xf>
    <xf numFmtId="0" fontId="14" fillId="0" borderId="0" xfId="56" applyFont="1" applyAlignment="1">
      <alignment horizontal="center" vertical="center"/>
      <protection/>
    </xf>
    <xf numFmtId="168" fontId="16" fillId="0" borderId="0" xfId="56" applyNumberFormat="1" applyFont="1" applyAlignment="1">
      <alignment horizontal="center" vertical="center"/>
      <protection/>
    </xf>
    <xf numFmtId="0" fontId="14" fillId="0" borderId="0" xfId="56" applyFont="1" applyBorder="1" applyAlignment="1">
      <alignment horizontal="center" vertical="center"/>
      <protection/>
    </xf>
    <xf numFmtId="164" fontId="14" fillId="0" borderId="0" xfId="84" applyFont="1" applyBorder="1" applyAlignment="1">
      <alignment horizontal="center" vertical="center"/>
    </xf>
    <xf numFmtId="0" fontId="16" fillId="0" borderId="0" xfId="56" applyFont="1" applyAlignment="1">
      <alignment horizontal="center" vertical="center"/>
      <protection/>
    </xf>
    <xf numFmtId="164" fontId="20" fillId="0" borderId="39" xfId="84" applyFont="1" applyBorder="1" applyAlignment="1">
      <alignment horizontal="right" vertical="center"/>
    </xf>
    <xf numFmtId="164" fontId="20" fillId="0" borderId="14" xfId="84" applyFont="1" applyBorder="1" applyAlignment="1">
      <alignment horizontal="right" vertical="center"/>
    </xf>
    <xf numFmtId="0" fontId="14" fillId="0" borderId="0" xfId="56" applyFont="1" applyBorder="1" applyAlignment="1">
      <alignment horizontal="left" vertical="center"/>
      <protection/>
    </xf>
    <xf numFmtId="0" fontId="16" fillId="0" borderId="0" xfId="56" applyFont="1" applyBorder="1" applyAlignment="1">
      <alignment horizontal="center" vertical="center"/>
      <protection/>
    </xf>
    <xf numFmtId="164" fontId="20" fillId="0" borderId="22" xfId="84" applyFont="1" applyBorder="1" applyAlignment="1">
      <alignment horizontal="right" vertical="center"/>
    </xf>
    <xf numFmtId="164" fontId="22" fillId="0" borderId="39" xfId="84" applyFont="1" applyBorder="1" applyAlignment="1">
      <alignment horizontal="left" vertical="center"/>
    </xf>
    <xf numFmtId="164" fontId="22" fillId="0" borderId="22" xfId="84" applyFont="1" applyBorder="1" applyAlignment="1">
      <alignment horizontal="left" vertical="center"/>
    </xf>
    <xf numFmtId="164" fontId="22" fillId="0" borderId="14" xfId="84" applyFont="1" applyBorder="1" applyAlignment="1">
      <alignment horizontal="left" vertical="center"/>
    </xf>
    <xf numFmtId="164" fontId="22" fillId="0" borderId="39" xfId="84" applyFont="1" applyBorder="1" applyAlignment="1">
      <alignment horizontal="center" vertical="center"/>
    </xf>
    <xf numFmtId="164" fontId="22" fillId="0" borderId="14" xfId="84" applyFont="1" applyBorder="1" applyAlignment="1">
      <alignment horizontal="center" vertical="center"/>
    </xf>
    <xf numFmtId="0" fontId="21" fillId="32" borderId="39" xfId="56" applyFont="1" applyFill="1" applyBorder="1" applyAlignment="1">
      <alignment horizontal="center" vertical="center"/>
      <protection/>
    </xf>
    <xf numFmtId="0" fontId="21" fillId="32" borderId="60" xfId="56" applyFont="1" applyFill="1" applyBorder="1" applyAlignment="1">
      <alignment horizontal="center" vertical="center"/>
      <protection/>
    </xf>
    <xf numFmtId="0" fontId="21" fillId="32" borderId="14" xfId="56" applyFont="1" applyFill="1" applyBorder="1" applyAlignment="1">
      <alignment horizontal="center" vertical="center"/>
      <protection/>
    </xf>
    <xf numFmtId="171" fontId="5" fillId="0" borderId="12" xfId="84" applyNumberFormat="1" applyFont="1" applyBorder="1" applyAlignment="1">
      <alignment horizontal="center" vertical="center"/>
    </xf>
    <xf numFmtId="164" fontId="5" fillId="0" borderId="39" xfId="84" applyFont="1" applyBorder="1" applyAlignment="1">
      <alignment horizontal="left" vertical="center"/>
    </xf>
    <xf numFmtId="164" fontId="5" fillId="0" borderId="14" xfId="84" applyFont="1" applyBorder="1" applyAlignment="1">
      <alignment horizontal="left" vertical="center"/>
    </xf>
    <xf numFmtId="171" fontId="22" fillId="0" borderId="39" xfId="84" applyNumberFormat="1" applyFont="1" applyBorder="1" applyAlignment="1">
      <alignment horizontal="center" vertical="center"/>
    </xf>
    <xf numFmtId="171" fontId="22" fillId="0" borderId="14" xfId="84" applyNumberFormat="1" applyFont="1" applyBorder="1" applyAlignment="1">
      <alignment horizontal="center" vertical="center"/>
    </xf>
    <xf numFmtId="164" fontId="5" fillId="0" borderId="49" xfId="84" applyFont="1" applyBorder="1" applyAlignment="1">
      <alignment horizontal="left" vertical="center"/>
    </xf>
    <xf numFmtId="164" fontId="20" fillId="0" borderId="49" xfId="84" applyFont="1" applyBorder="1" applyAlignment="1">
      <alignment horizontal="center" vertical="center"/>
    </xf>
    <xf numFmtId="164" fontId="20" fillId="0" borderId="14" xfId="84" applyFont="1" applyBorder="1" applyAlignment="1">
      <alignment horizontal="center" vertical="center"/>
    </xf>
    <xf numFmtId="164" fontId="20" fillId="0" borderId="39" xfId="84" applyFont="1" applyBorder="1" applyAlignment="1">
      <alignment horizontal="center" vertical="center"/>
    </xf>
    <xf numFmtId="171" fontId="20" fillId="0" borderId="12" xfId="84" applyNumberFormat="1" applyFont="1" applyBorder="1" applyAlignment="1">
      <alignment horizontal="center" vertical="center"/>
    </xf>
    <xf numFmtId="171" fontId="6" fillId="37" borderId="32" xfId="84" applyNumberFormat="1" applyFont="1" applyFill="1" applyBorder="1" applyAlignment="1">
      <alignment horizontal="center" vertical="center"/>
    </xf>
    <xf numFmtId="165" fontId="5" fillId="0" borderId="18" xfId="80" applyNumberFormat="1" applyFont="1" applyFill="1" applyBorder="1" applyAlignment="1">
      <alignment horizontal="center" vertical="center"/>
    </xf>
    <xf numFmtId="0" fontId="5" fillId="0" borderId="18" xfId="80" applyNumberFormat="1" applyFont="1" applyFill="1" applyBorder="1" applyAlignment="1">
      <alignment horizontal="left" vertical="center" wrapText="1"/>
    </xf>
    <xf numFmtId="0" fontId="5" fillId="35" borderId="33" xfId="80" applyNumberFormat="1" applyFont="1" applyFill="1" applyBorder="1" applyAlignment="1">
      <alignment horizontal="center" vertical="center"/>
    </xf>
    <xf numFmtId="164" fontId="5" fillId="0" borderId="0" xfId="84" applyFont="1" applyBorder="1" applyAlignment="1">
      <alignment vertical="center" wrapText="1"/>
    </xf>
    <xf numFmtId="164" fontId="5" fillId="0" borderId="0" xfId="84" applyFont="1" applyBorder="1" applyAlignment="1">
      <alignment horizontal="center" vertical="center"/>
    </xf>
    <xf numFmtId="43" fontId="5" fillId="0" borderId="0" xfId="77" applyFont="1" applyBorder="1" applyAlignment="1">
      <alignment horizontal="center" vertical="center"/>
    </xf>
    <xf numFmtId="0" fontId="80" fillId="0" borderId="0" xfId="0" applyFont="1" applyFill="1" applyBorder="1" applyAlignment="1">
      <alignment vertical="center" wrapText="1"/>
    </xf>
    <xf numFmtId="0" fontId="80" fillId="0" borderId="0" xfId="0" applyFont="1" applyFill="1" applyBorder="1" applyAlignment="1">
      <alignment horizontal="center" vertical="center" wrapText="1"/>
    </xf>
    <xf numFmtId="165" fontId="6" fillId="0" borderId="0" xfId="82" applyNumberFormat="1" applyFont="1" applyBorder="1" applyAlignment="1">
      <alignment horizontal="center" vertical="center"/>
    </xf>
    <xf numFmtId="164" fontId="6" fillId="0" borderId="0" xfId="56" applyNumberFormat="1" applyFont="1" applyBorder="1" applyAlignment="1">
      <alignment vertical="center"/>
      <protection/>
    </xf>
  </cellXfs>
  <cellStyles count="7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4" xfId="50"/>
    <cellStyle name="Neutra" xfId="51"/>
    <cellStyle name="Normal 2" xfId="52"/>
    <cellStyle name="Normal 2 2" xfId="53"/>
    <cellStyle name="Normal 3" xfId="54"/>
    <cellStyle name="Normal 3 2" xfId="55"/>
    <cellStyle name="Normal 4" xfId="56"/>
    <cellStyle name="Normal 4 2" xfId="57"/>
    <cellStyle name="Normal 4 3" xfId="58"/>
    <cellStyle name="Normal 7" xfId="59"/>
    <cellStyle name="Normal 8" xfId="60"/>
    <cellStyle name="Normal 9" xfId="61"/>
    <cellStyle name="Nota" xfId="62"/>
    <cellStyle name="Percent" xfId="63"/>
    <cellStyle name="Porcentagem 2" xfId="64"/>
    <cellStyle name="Porcentagem 3" xfId="65"/>
    <cellStyle name="Saída" xfId="66"/>
    <cellStyle name="Comma [0]" xfId="67"/>
    <cellStyle name="Separador de milhares 2" xfId="68"/>
    <cellStyle name="Texto de Aviso" xfId="69"/>
    <cellStyle name="Texto Explicativo" xfId="70"/>
    <cellStyle name="Título" xfId="71"/>
    <cellStyle name="Título 1" xfId="72"/>
    <cellStyle name="Título 2" xfId="73"/>
    <cellStyle name="Título 3" xfId="74"/>
    <cellStyle name="Título 4" xfId="75"/>
    <cellStyle name="Total" xfId="76"/>
    <cellStyle name="Comma" xfId="77"/>
    <cellStyle name="Vírgula 2" xfId="78"/>
    <cellStyle name="Vírgula 2 2" xfId="79"/>
    <cellStyle name="Vírgula 2 2 2" xfId="80"/>
    <cellStyle name="Vírgula 2 2 3" xfId="81"/>
    <cellStyle name="Vírgula 2 3" xfId="82"/>
    <cellStyle name="Vírgula 3" xfId="83"/>
    <cellStyle name="Vírgula 4" xfId="84"/>
    <cellStyle name="Vírgula 6" xfId="85"/>
  </cellStyles>
  <dxfs count="41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88"/>
  <sheetViews>
    <sheetView tabSelected="1" view="pageBreakPreview" zoomScale="110" zoomScaleNormal="130" zoomScaleSheetLayoutView="110" zoomScalePageLayoutView="0" workbookViewId="0" topLeftCell="A22">
      <selection activeCell="A10" sqref="A1:IV16384"/>
    </sheetView>
  </sheetViews>
  <sheetFormatPr defaultColWidth="9.140625" defaultRowHeight="15"/>
  <cols>
    <col min="1" max="1" width="6.7109375" style="8" customWidth="1"/>
    <col min="2" max="2" width="9.8515625" style="16" customWidth="1"/>
    <col min="3" max="3" width="42.00390625" style="218" customWidth="1"/>
    <col min="4" max="4" width="7.7109375" style="17" bestFit="1" customWidth="1"/>
    <col min="5" max="5" width="11.7109375" style="17" customWidth="1"/>
    <col min="6" max="6" width="13.7109375" style="415" customWidth="1"/>
    <col min="7" max="7" width="15.421875" style="17" customWidth="1"/>
    <col min="8" max="226" width="9.140625" style="7" customWidth="1"/>
    <col min="227" max="227" width="6.7109375" style="7" customWidth="1"/>
    <col min="228" max="228" width="8.140625" style="7" customWidth="1"/>
    <col min="229" max="229" width="62.7109375" style="7" customWidth="1"/>
    <col min="230" max="230" width="7.28125" style="7" customWidth="1"/>
    <col min="231" max="231" width="11.7109375" style="7" customWidth="1"/>
    <col min="232" max="232" width="12.140625" style="7" customWidth="1"/>
    <col min="233" max="233" width="14.57421875" style="7" customWidth="1"/>
    <col min="234" max="238" width="0" style="7" hidden="1" customWidth="1"/>
    <col min="239" max="240" width="9.140625" style="7" customWidth="1"/>
    <col min="241" max="241" width="16.00390625" style="7" customWidth="1"/>
    <col min="242" max="16384" width="9.140625" style="7" customWidth="1"/>
  </cols>
  <sheetData>
    <row r="1" spans="1:7" ht="12.75">
      <c r="A1" s="2"/>
      <c r="B1" s="3"/>
      <c r="C1" s="4"/>
      <c r="D1" s="5"/>
      <c r="E1" s="5"/>
      <c r="F1" s="414"/>
      <c r="G1" s="6"/>
    </row>
    <row r="2" spans="1:7" ht="12.75">
      <c r="A2" s="2"/>
      <c r="B2" s="3"/>
      <c r="C2" s="4"/>
      <c r="D2" s="5"/>
      <c r="E2" s="5"/>
      <c r="F2" s="414"/>
      <c r="G2" s="6"/>
    </row>
    <row r="3" spans="1:7" ht="12.75">
      <c r="A3" s="2"/>
      <c r="B3" s="3"/>
      <c r="C3" s="4"/>
      <c r="D3" s="5"/>
      <c r="E3" s="5"/>
      <c r="F3" s="414"/>
      <c r="G3" s="6"/>
    </row>
    <row r="4" spans="1:7" ht="12.75">
      <c r="A4" s="2"/>
      <c r="B4" s="3"/>
      <c r="C4" s="4"/>
      <c r="D4" s="5"/>
      <c r="E4" s="5"/>
      <c r="F4" s="414"/>
      <c r="G4" s="6"/>
    </row>
    <row r="5" spans="1:7" ht="12.75">
      <c r="A5" s="2"/>
      <c r="B5" s="3"/>
      <c r="C5" s="482"/>
      <c r="D5" s="482"/>
      <c r="E5" s="482"/>
      <c r="F5" s="482"/>
      <c r="G5" s="482"/>
    </row>
    <row r="6" spans="1:7" ht="12.75">
      <c r="A6" s="2"/>
      <c r="B6" s="3"/>
      <c r="C6" s="561"/>
      <c r="D6" s="562"/>
      <c r="E6" s="562"/>
      <c r="F6" s="563"/>
      <c r="G6" s="562"/>
    </row>
    <row r="7" spans="1:7" ht="12.75">
      <c r="A7" s="2"/>
      <c r="B7" s="3"/>
      <c r="C7" s="483" t="s">
        <v>1504</v>
      </c>
      <c r="D7" s="483"/>
      <c r="E7" s="483"/>
      <c r="F7" s="483"/>
      <c r="G7" s="483"/>
    </row>
    <row r="8" spans="1:7" ht="12.75">
      <c r="A8" s="2"/>
      <c r="B8" s="3"/>
      <c r="C8" s="483" t="s">
        <v>1503</v>
      </c>
      <c r="D8" s="483"/>
      <c r="E8" s="483"/>
      <c r="F8" s="483"/>
      <c r="G8" s="483"/>
    </row>
    <row r="9" spans="1:7" ht="12.75">
      <c r="A9" s="2"/>
      <c r="B9" s="3"/>
      <c r="C9" s="564"/>
      <c r="D9" s="565"/>
      <c r="E9" s="36"/>
      <c r="F9" s="36"/>
      <c r="G9" s="19"/>
    </row>
    <row r="10" spans="1:7" ht="12.75">
      <c r="A10" s="2"/>
      <c r="B10" s="3"/>
      <c r="C10" s="481"/>
      <c r="D10" s="481"/>
      <c r="E10" s="481"/>
      <c r="F10" s="481"/>
      <c r="G10" s="481"/>
    </row>
    <row r="11" spans="1:7" ht="13.5" thickBot="1">
      <c r="A11" s="2"/>
      <c r="B11" s="3"/>
      <c r="C11" s="566"/>
      <c r="D11" s="566"/>
      <c r="E11" s="566"/>
      <c r="F11" s="566"/>
      <c r="G11" s="567"/>
    </row>
    <row r="12" spans="1:7" s="8" customFormat="1" ht="13.5" thickBot="1">
      <c r="A12" s="484" t="s">
        <v>935</v>
      </c>
      <c r="B12" s="485"/>
      <c r="C12" s="485"/>
      <c r="D12" s="485"/>
      <c r="E12" s="485"/>
      <c r="F12" s="485"/>
      <c r="G12" s="486"/>
    </row>
    <row r="13" spans="1:53" ht="12.75">
      <c r="A13" s="489" t="s">
        <v>936</v>
      </c>
      <c r="B13" s="491" t="s">
        <v>1915</v>
      </c>
      <c r="C13" s="493" t="s">
        <v>937</v>
      </c>
      <c r="D13" s="495" t="s">
        <v>938</v>
      </c>
      <c r="E13" s="497" t="s">
        <v>939</v>
      </c>
      <c r="F13" s="499" t="s">
        <v>940</v>
      </c>
      <c r="G13" s="479" t="s">
        <v>941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7" ht="13.5" thickBot="1">
      <c r="A14" s="490"/>
      <c r="B14" s="492"/>
      <c r="C14" s="494"/>
      <c r="D14" s="496"/>
      <c r="E14" s="498"/>
      <c r="F14" s="500"/>
      <c r="G14" s="480"/>
    </row>
    <row r="15" spans="1:7" ht="13.5" thickBot="1">
      <c r="A15" s="245"/>
      <c r="B15" s="246"/>
      <c r="C15" s="247"/>
      <c r="D15" s="248"/>
      <c r="E15" s="249"/>
      <c r="F15" s="416"/>
      <c r="G15" s="250"/>
    </row>
    <row r="16" spans="1:7" s="10" customFormat="1" ht="13.5" thickBot="1">
      <c r="A16" s="257" t="s">
        <v>942</v>
      </c>
      <c r="B16" s="258"/>
      <c r="C16" s="259" t="s">
        <v>927</v>
      </c>
      <c r="D16" s="260"/>
      <c r="E16" s="261"/>
      <c r="F16" s="417"/>
      <c r="G16" s="162">
        <f>SUM(G17:G31)</f>
        <v>0</v>
      </c>
    </row>
    <row r="17" spans="1:7" s="11" customFormat="1" ht="12.75">
      <c r="A17" s="251" t="s">
        <v>943</v>
      </c>
      <c r="B17" s="252" t="s">
        <v>0</v>
      </c>
      <c r="C17" s="253" t="s">
        <v>1</v>
      </c>
      <c r="D17" s="254" t="s">
        <v>1980</v>
      </c>
      <c r="E17" s="255">
        <v>109</v>
      </c>
      <c r="F17" s="418"/>
      <c r="G17" s="256">
        <f>ROUND(E17*F17,2)</f>
        <v>0</v>
      </c>
    </row>
    <row r="18" spans="1:7" s="11" customFormat="1" ht="12.75">
      <c r="A18" s="98" t="s">
        <v>944</v>
      </c>
      <c r="B18" s="20" t="s">
        <v>2</v>
      </c>
      <c r="C18" s="253" t="s">
        <v>3</v>
      </c>
      <c r="D18" s="254" t="s">
        <v>1980</v>
      </c>
      <c r="E18" s="208">
        <v>47</v>
      </c>
      <c r="F18" s="418"/>
      <c r="G18" s="256">
        <f aca="true" t="shared" si="0" ref="G18:G30">ROUND(E18*F18,2)</f>
        <v>0</v>
      </c>
    </row>
    <row r="19" spans="1:7" s="11" customFormat="1" ht="12.75">
      <c r="A19" s="98" t="s">
        <v>945</v>
      </c>
      <c r="B19" s="20" t="s">
        <v>4</v>
      </c>
      <c r="C19" s="253" t="s">
        <v>5</v>
      </c>
      <c r="D19" s="254" t="s">
        <v>1980</v>
      </c>
      <c r="E19" s="208">
        <v>79</v>
      </c>
      <c r="F19" s="418"/>
      <c r="G19" s="256">
        <f t="shared" si="0"/>
        <v>0</v>
      </c>
    </row>
    <row r="20" spans="1:7" s="11" customFormat="1" ht="12.75">
      <c r="A20" s="98" t="s">
        <v>946</v>
      </c>
      <c r="B20" s="20" t="s">
        <v>6</v>
      </c>
      <c r="C20" s="253" t="s">
        <v>7</v>
      </c>
      <c r="D20" s="254" t="s">
        <v>1980</v>
      </c>
      <c r="E20" s="208">
        <v>52</v>
      </c>
      <c r="F20" s="418"/>
      <c r="G20" s="256">
        <f t="shared" si="0"/>
        <v>0</v>
      </c>
    </row>
    <row r="21" spans="1:7" s="11" customFormat="1" ht="25.5">
      <c r="A21" s="98" t="s">
        <v>947</v>
      </c>
      <c r="B21" s="20" t="s">
        <v>8</v>
      </c>
      <c r="C21" s="253" t="s">
        <v>9</v>
      </c>
      <c r="D21" s="254" t="s">
        <v>1980</v>
      </c>
      <c r="E21" s="208">
        <v>51</v>
      </c>
      <c r="F21" s="418"/>
      <c r="G21" s="256">
        <f t="shared" si="0"/>
        <v>0</v>
      </c>
    </row>
    <row r="22" spans="1:7" s="11" customFormat="1" ht="25.5">
      <c r="A22" s="98" t="s">
        <v>948</v>
      </c>
      <c r="B22" s="20" t="s">
        <v>10</v>
      </c>
      <c r="C22" s="253" t="s">
        <v>11</v>
      </c>
      <c r="D22" s="254" t="s">
        <v>1980</v>
      </c>
      <c r="E22" s="208">
        <v>75</v>
      </c>
      <c r="F22" s="418"/>
      <c r="G22" s="256">
        <f t="shared" si="0"/>
        <v>0</v>
      </c>
    </row>
    <row r="23" spans="1:7" s="11" customFormat="1" ht="25.5">
      <c r="A23" s="98" t="s">
        <v>949</v>
      </c>
      <c r="B23" s="20" t="s">
        <v>12</v>
      </c>
      <c r="C23" s="253" t="s">
        <v>13</v>
      </c>
      <c r="D23" s="254" t="s">
        <v>1980</v>
      </c>
      <c r="E23" s="208">
        <v>90</v>
      </c>
      <c r="F23" s="418"/>
      <c r="G23" s="256">
        <f t="shared" si="0"/>
        <v>0</v>
      </c>
    </row>
    <row r="24" spans="1:7" s="11" customFormat="1" ht="38.25">
      <c r="A24" s="98" t="s">
        <v>950</v>
      </c>
      <c r="B24" s="20" t="s">
        <v>14</v>
      </c>
      <c r="C24" s="253" t="s">
        <v>15</v>
      </c>
      <c r="D24" s="254" t="s">
        <v>1981</v>
      </c>
      <c r="E24" s="208">
        <v>1</v>
      </c>
      <c r="F24" s="418"/>
      <c r="G24" s="256">
        <f t="shared" si="0"/>
        <v>0</v>
      </c>
    </row>
    <row r="25" spans="1:7" s="11" customFormat="1" ht="25.5">
      <c r="A25" s="98" t="s">
        <v>951</v>
      </c>
      <c r="B25" s="20" t="s">
        <v>16</v>
      </c>
      <c r="C25" s="253" t="s">
        <v>17</v>
      </c>
      <c r="D25" s="254" t="s">
        <v>1982</v>
      </c>
      <c r="E25" s="208">
        <v>47300</v>
      </c>
      <c r="F25" s="418"/>
      <c r="G25" s="256">
        <f t="shared" si="0"/>
        <v>0</v>
      </c>
    </row>
    <row r="26" spans="1:7" s="11" customFormat="1" ht="51">
      <c r="A26" s="98" t="s">
        <v>952</v>
      </c>
      <c r="B26" s="206" t="s">
        <v>1805</v>
      </c>
      <c r="C26" s="219" t="s">
        <v>1918</v>
      </c>
      <c r="D26" s="100" t="s">
        <v>954</v>
      </c>
      <c r="E26" s="208">
        <v>1</v>
      </c>
      <c r="F26" s="242"/>
      <c r="G26" s="256">
        <f t="shared" si="0"/>
        <v>0</v>
      </c>
    </row>
    <row r="27" spans="1:7" s="11" customFormat="1" ht="38.25">
      <c r="A27" s="98" t="s">
        <v>953</v>
      </c>
      <c r="B27" s="206" t="s">
        <v>1805</v>
      </c>
      <c r="C27" s="219" t="s">
        <v>1917</v>
      </c>
      <c r="D27" s="100" t="s">
        <v>954</v>
      </c>
      <c r="E27" s="208">
        <v>1</v>
      </c>
      <c r="F27" s="242"/>
      <c r="G27" s="256">
        <f t="shared" si="0"/>
        <v>0</v>
      </c>
    </row>
    <row r="28" spans="1:7" s="11" customFormat="1" ht="76.5">
      <c r="A28" s="98" t="s">
        <v>955</v>
      </c>
      <c r="B28" s="206" t="s">
        <v>1805</v>
      </c>
      <c r="C28" s="219" t="s">
        <v>957</v>
      </c>
      <c r="D28" s="100" t="s">
        <v>954</v>
      </c>
      <c r="E28" s="208">
        <v>1</v>
      </c>
      <c r="F28" s="242"/>
      <c r="G28" s="256">
        <f t="shared" si="0"/>
        <v>0</v>
      </c>
    </row>
    <row r="29" spans="1:7" s="11" customFormat="1" ht="25.5">
      <c r="A29" s="98" t="s">
        <v>956</v>
      </c>
      <c r="B29" s="206" t="s">
        <v>1805</v>
      </c>
      <c r="C29" s="219" t="s">
        <v>959</v>
      </c>
      <c r="D29" s="100" t="s">
        <v>954</v>
      </c>
      <c r="E29" s="208">
        <v>1</v>
      </c>
      <c r="F29" s="242"/>
      <c r="G29" s="256">
        <f t="shared" si="0"/>
        <v>0</v>
      </c>
    </row>
    <row r="30" spans="1:7" s="11" customFormat="1" ht="25.5">
      <c r="A30" s="98" t="s">
        <v>958</v>
      </c>
      <c r="B30" s="206" t="s">
        <v>1805</v>
      </c>
      <c r="C30" s="219" t="s">
        <v>960</v>
      </c>
      <c r="D30" s="100" t="s">
        <v>954</v>
      </c>
      <c r="E30" s="208">
        <v>1</v>
      </c>
      <c r="F30" s="242"/>
      <c r="G30" s="256">
        <f t="shared" si="0"/>
        <v>0</v>
      </c>
    </row>
    <row r="31" spans="1:7" s="11" customFormat="1" ht="13.5" thickBot="1">
      <c r="A31" s="337"/>
      <c r="B31" s="338"/>
      <c r="C31" s="347"/>
      <c r="D31" s="348"/>
      <c r="E31" s="307"/>
      <c r="F31" s="419"/>
      <c r="G31" s="349"/>
    </row>
    <row r="32" spans="1:7" s="10" customFormat="1" ht="13.5" thickBot="1">
      <c r="A32" s="350" t="s">
        <v>961</v>
      </c>
      <c r="B32" s="351"/>
      <c r="C32" s="352" t="s">
        <v>962</v>
      </c>
      <c r="D32" s="353"/>
      <c r="E32" s="354"/>
      <c r="F32" s="420"/>
      <c r="G32" s="162">
        <f>SUM(G33:G49)</f>
        <v>0</v>
      </c>
    </row>
    <row r="33" spans="1:7" s="11" customFormat="1" ht="25.5">
      <c r="A33" s="251" t="s">
        <v>963</v>
      </c>
      <c r="B33" s="252" t="s">
        <v>18</v>
      </c>
      <c r="C33" s="253" t="s">
        <v>19</v>
      </c>
      <c r="D33" s="254" t="s">
        <v>1982</v>
      </c>
      <c r="E33" s="255">
        <v>715.25</v>
      </c>
      <c r="F33" s="418"/>
      <c r="G33" s="256">
        <f>ROUND(E33*F33,2)</f>
        <v>0</v>
      </c>
    </row>
    <row r="34" spans="1:7" s="11" customFormat="1" ht="12.75">
      <c r="A34" s="98" t="s">
        <v>964</v>
      </c>
      <c r="B34" s="20" t="s">
        <v>20</v>
      </c>
      <c r="C34" s="253" t="s">
        <v>21</v>
      </c>
      <c r="D34" s="254" t="s">
        <v>1982</v>
      </c>
      <c r="E34" s="208">
        <v>185</v>
      </c>
      <c r="F34" s="418"/>
      <c r="G34" s="256">
        <f aca="true" t="shared" si="1" ref="G34:G48">ROUND(E34*F34,2)</f>
        <v>0</v>
      </c>
    </row>
    <row r="35" spans="1:7" s="11" customFormat="1" ht="12.75">
      <c r="A35" s="98" t="s">
        <v>965</v>
      </c>
      <c r="B35" s="20" t="s">
        <v>22</v>
      </c>
      <c r="C35" s="253" t="s">
        <v>23</v>
      </c>
      <c r="D35" s="254" t="s">
        <v>1982</v>
      </c>
      <c r="E35" s="208">
        <v>900.25</v>
      </c>
      <c r="F35" s="418"/>
      <c r="G35" s="256">
        <f t="shared" si="1"/>
        <v>0</v>
      </c>
    </row>
    <row r="36" spans="1:7" s="11" customFormat="1" ht="12.75">
      <c r="A36" s="98" t="s">
        <v>966</v>
      </c>
      <c r="B36" s="20" t="s">
        <v>24</v>
      </c>
      <c r="C36" s="253" t="s">
        <v>25</v>
      </c>
      <c r="D36" s="254" t="s">
        <v>1982</v>
      </c>
      <c r="E36" s="208">
        <v>12110.66</v>
      </c>
      <c r="F36" s="418"/>
      <c r="G36" s="256">
        <f t="shared" si="1"/>
        <v>0</v>
      </c>
    </row>
    <row r="37" spans="1:7" s="11" customFormat="1" ht="25.5">
      <c r="A37" s="98" t="s">
        <v>967</v>
      </c>
      <c r="B37" s="20" t="s">
        <v>26</v>
      </c>
      <c r="C37" s="253" t="s">
        <v>27</v>
      </c>
      <c r="D37" s="254" t="s">
        <v>1982</v>
      </c>
      <c r="E37" s="208">
        <v>120</v>
      </c>
      <c r="F37" s="418"/>
      <c r="G37" s="256">
        <f t="shared" si="1"/>
        <v>0</v>
      </c>
    </row>
    <row r="38" spans="1:7" s="11" customFormat="1" ht="25.5">
      <c r="A38" s="98" t="s">
        <v>968</v>
      </c>
      <c r="B38" s="20" t="s">
        <v>28</v>
      </c>
      <c r="C38" s="253" t="s">
        <v>29</v>
      </c>
      <c r="D38" s="254" t="s">
        <v>1982</v>
      </c>
      <c r="E38" s="208">
        <v>1478.75</v>
      </c>
      <c r="F38" s="418"/>
      <c r="G38" s="256">
        <f t="shared" si="1"/>
        <v>0</v>
      </c>
    </row>
    <row r="39" spans="1:7" s="11" customFormat="1" ht="25.5">
      <c r="A39" s="98" t="s">
        <v>969</v>
      </c>
      <c r="B39" s="20" t="s">
        <v>30</v>
      </c>
      <c r="C39" s="253" t="s">
        <v>31</v>
      </c>
      <c r="D39" s="254" t="s">
        <v>1986</v>
      </c>
      <c r="E39" s="208">
        <v>21578.96</v>
      </c>
      <c r="F39" s="418"/>
      <c r="G39" s="256">
        <f t="shared" si="1"/>
        <v>0</v>
      </c>
    </row>
    <row r="40" spans="1:7" s="11" customFormat="1" ht="25.5">
      <c r="A40" s="98" t="s">
        <v>970</v>
      </c>
      <c r="B40" s="20" t="s">
        <v>42</v>
      </c>
      <c r="C40" s="253" t="s">
        <v>43</v>
      </c>
      <c r="D40" s="254" t="s">
        <v>1986</v>
      </c>
      <c r="E40" s="208">
        <v>69314.42</v>
      </c>
      <c r="F40" s="418"/>
      <c r="G40" s="256">
        <f t="shared" si="1"/>
        <v>0</v>
      </c>
    </row>
    <row r="41" spans="1:7" s="11" customFormat="1" ht="25.5">
      <c r="A41" s="98" t="s">
        <v>971</v>
      </c>
      <c r="B41" s="20" t="s">
        <v>40</v>
      </c>
      <c r="C41" s="253" t="s">
        <v>41</v>
      </c>
      <c r="D41" s="254" t="s">
        <v>1987</v>
      </c>
      <c r="E41" s="208">
        <v>46025</v>
      </c>
      <c r="F41" s="418"/>
      <c r="G41" s="256">
        <f t="shared" si="1"/>
        <v>0</v>
      </c>
    </row>
    <row r="42" spans="1:7" s="12" customFormat="1" ht="25.5">
      <c r="A42" s="98" t="s">
        <v>972</v>
      </c>
      <c r="B42" s="20" t="s">
        <v>32</v>
      </c>
      <c r="C42" s="253" t="s">
        <v>33</v>
      </c>
      <c r="D42" s="254" t="s">
        <v>933</v>
      </c>
      <c r="E42" s="208">
        <v>13284</v>
      </c>
      <c r="F42" s="418"/>
      <c r="G42" s="256">
        <f t="shared" si="1"/>
        <v>0</v>
      </c>
    </row>
    <row r="43" spans="1:7" s="12" customFormat="1" ht="25.5">
      <c r="A43" s="98" t="s">
        <v>973</v>
      </c>
      <c r="B43" s="20" t="s">
        <v>34</v>
      </c>
      <c r="C43" s="253" t="s">
        <v>35</v>
      </c>
      <c r="D43" s="254" t="s">
        <v>1982</v>
      </c>
      <c r="E43" s="208">
        <v>3978.37</v>
      </c>
      <c r="F43" s="418"/>
      <c r="G43" s="256">
        <f t="shared" si="1"/>
        <v>0</v>
      </c>
    </row>
    <row r="44" spans="1:7" s="11" customFormat="1" ht="25.5">
      <c r="A44" s="98" t="s">
        <v>974</v>
      </c>
      <c r="B44" s="20" t="s">
        <v>36</v>
      </c>
      <c r="C44" s="253" t="s">
        <v>37</v>
      </c>
      <c r="D44" s="254" t="s">
        <v>1982</v>
      </c>
      <c r="E44" s="208">
        <v>7345.22</v>
      </c>
      <c r="F44" s="418"/>
      <c r="G44" s="256">
        <f t="shared" si="1"/>
        <v>0</v>
      </c>
    </row>
    <row r="45" spans="1:7" s="11" customFormat="1" ht="12.75">
      <c r="A45" s="98" t="s">
        <v>975</v>
      </c>
      <c r="B45" s="20" t="s">
        <v>44</v>
      </c>
      <c r="C45" s="253" t="s">
        <v>45</v>
      </c>
      <c r="D45" s="254" t="s">
        <v>1982</v>
      </c>
      <c r="E45" s="208">
        <v>72</v>
      </c>
      <c r="F45" s="418"/>
      <c r="G45" s="256">
        <f t="shared" si="1"/>
        <v>0</v>
      </c>
    </row>
    <row r="46" spans="1:7" s="11" customFormat="1" ht="12.75">
      <c r="A46" s="98" t="s">
        <v>976</v>
      </c>
      <c r="B46" s="20" t="s">
        <v>48</v>
      </c>
      <c r="C46" s="253" t="s">
        <v>49</v>
      </c>
      <c r="D46" s="254" t="s">
        <v>1982</v>
      </c>
      <c r="E46" s="208">
        <v>4986.24</v>
      </c>
      <c r="F46" s="418"/>
      <c r="G46" s="256">
        <f t="shared" si="1"/>
        <v>0</v>
      </c>
    </row>
    <row r="47" spans="1:7" s="11" customFormat="1" ht="25.5">
      <c r="A47" s="98" t="s">
        <v>977</v>
      </c>
      <c r="B47" s="20" t="s">
        <v>38</v>
      </c>
      <c r="C47" s="253" t="s">
        <v>39</v>
      </c>
      <c r="D47" s="254" t="s">
        <v>1985</v>
      </c>
      <c r="E47" s="208">
        <v>46</v>
      </c>
      <c r="F47" s="418"/>
      <c r="G47" s="256">
        <f t="shared" si="1"/>
        <v>0</v>
      </c>
    </row>
    <row r="48" spans="1:7" s="11" customFormat="1" ht="25.5">
      <c r="A48" s="98" t="s">
        <v>978</v>
      </c>
      <c r="B48" s="206" t="s">
        <v>1805</v>
      </c>
      <c r="C48" s="219" t="s">
        <v>1919</v>
      </c>
      <c r="D48" s="107" t="s">
        <v>979</v>
      </c>
      <c r="E48" s="208">
        <v>18</v>
      </c>
      <c r="F48" s="204"/>
      <c r="G48" s="256">
        <f t="shared" si="1"/>
        <v>0</v>
      </c>
    </row>
    <row r="49" spans="1:7" s="11" customFormat="1" ht="13.5" thickBot="1">
      <c r="A49" s="304"/>
      <c r="B49" s="310"/>
      <c r="C49" s="306"/>
      <c r="D49" s="307"/>
      <c r="E49" s="343"/>
      <c r="F49" s="419"/>
      <c r="G49" s="161"/>
    </row>
    <row r="50" spans="1:7" s="10" customFormat="1" ht="26.25" thickBot="1">
      <c r="A50" s="257" t="s">
        <v>980</v>
      </c>
      <c r="B50" s="344"/>
      <c r="C50" s="345" t="s">
        <v>1921</v>
      </c>
      <c r="D50" s="346"/>
      <c r="E50" s="331"/>
      <c r="F50" s="421"/>
      <c r="G50" s="162">
        <f>SUM(G51:G60)</f>
        <v>0</v>
      </c>
    </row>
    <row r="51" spans="1:7" s="11" customFormat="1" ht="25.5">
      <c r="A51" s="251" t="s">
        <v>981</v>
      </c>
      <c r="B51" s="252" t="s">
        <v>98</v>
      </c>
      <c r="C51" s="253" t="s">
        <v>99</v>
      </c>
      <c r="D51" s="254" t="s">
        <v>1983</v>
      </c>
      <c r="E51" s="255">
        <v>22689.11</v>
      </c>
      <c r="F51" s="418"/>
      <c r="G51" s="256">
        <f>ROUND(E51*F51,2)</f>
        <v>0</v>
      </c>
    </row>
    <row r="52" spans="1:7" s="11" customFormat="1" ht="25.5">
      <c r="A52" s="98" t="s">
        <v>982</v>
      </c>
      <c r="B52" s="20" t="s">
        <v>100</v>
      </c>
      <c r="C52" s="253" t="s">
        <v>101</v>
      </c>
      <c r="D52" s="254" t="s">
        <v>1983</v>
      </c>
      <c r="E52" s="208">
        <v>22689.11</v>
      </c>
      <c r="F52" s="418"/>
      <c r="G52" s="256">
        <f aca="true" t="shared" si="2" ref="G52:G59">ROUND(E52*F52,2)</f>
        <v>0</v>
      </c>
    </row>
    <row r="53" spans="1:7" s="11" customFormat="1" ht="38.25">
      <c r="A53" s="98" t="s">
        <v>983</v>
      </c>
      <c r="B53" s="206" t="s">
        <v>1805</v>
      </c>
      <c r="C53" s="219" t="s">
        <v>984</v>
      </c>
      <c r="D53" s="107" t="s">
        <v>931</v>
      </c>
      <c r="E53" s="208">
        <v>47300</v>
      </c>
      <c r="F53" s="204"/>
      <c r="G53" s="256">
        <f t="shared" si="2"/>
        <v>0</v>
      </c>
    </row>
    <row r="54" spans="1:7" s="11" customFormat="1" ht="38.25">
      <c r="A54" s="98" t="s">
        <v>985</v>
      </c>
      <c r="B54" s="20" t="s">
        <v>88</v>
      </c>
      <c r="C54" s="253" t="s">
        <v>89</v>
      </c>
      <c r="D54" s="254" t="s">
        <v>1983</v>
      </c>
      <c r="E54" s="208">
        <v>45484.5855992</v>
      </c>
      <c r="F54" s="418"/>
      <c r="G54" s="256">
        <f t="shared" si="2"/>
        <v>0</v>
      </c>
    </row>
    <row r="55" spans="1:7" s="11" customFormat="1" ht="51">
      <c r="A55" s="98" t="s">
        <v>986</v>
      </c>
      <c r="B55" s="20" t="s">
        <v>46</v>
      </c>
      <c r="C55" s="253" t="s">
        <v>47</v>
      </c>
      <c r="D55" s="254" t="s">
        <v>1982</v>
      </c>
      <c r="E55" s="208">
        <v>47300</v>
      </c>
      <c r="F55" s="418"/>
      <c r="G55" s="256">
        <f t="shared" si="2"/>
        <v>0</v>
      </c>
    </row>
    <row r="56" spans="1:7" s="11" customFormat="1" ht="25.5">
      <c r="A56" s="98" t="s">
        <v>987</v>
      </c>
      <c r="B56" s="206" t="s">
        <v>1805</v>
      </c>
      <c r="C56" s="221" t="s">
        <v>988</v>
      </c>
      <c r="D56" s="108" t="s">
        <v>989</v>
      </c>
      <c r="E56" s="208">
        <v>20</v>
      </c>
      <c r="F56" s="204"/>
      <c r="G56" s="256">
        <f t="shared" si="2"/>
        <v>0</v>
      </c>
    </row>
    <row r="57" spans="1:7" s="11" customFormat="1" ht="38.25">
      <c r="A57" s="98" t="s">
        <v>990</v>
      </c>
      <c r="B57" s="206" t="s">
        <v>1805</v>
      </c>
      <c r="C57" s="222" t="s">
        <v>991</v>
      </c>
      <c r="D57" s="109" t="s">
        <v>931</v>
      </c>
      <c r="E57" s="208">
        <v>29495.84</v>
      </c>
      <c r="F57" s="204"/>
      <c r="G57" s="256">
        <f t="shared" si="2"/>
        <v>0</v>
      </c>
    </row>
    <row r="58" spans="1:7" s="13" customFormat="1" ht="25.5">
      <c r="A58" s="98" t="s">
        <v>992</v>
      </c>
      <c r="B58" s="20" t="s">
        <v>96</v>
      </c>
      <c r="C58" s="253" t="s">
        <v>97</v>
      </c>
      <c r="D58" s="254" t="s">
        <v>1983</v>
      </c>
      <c r="E58" s="208">
        <v>47300</v>
      </c>
      <c r="F58" s="418"/>
      <c r="G58" s="256">
        <f t="shared" si="2"/>
        <v>0</v>
      </c>
    </row>
    <row r="59" spans="1:7" s="13" customFormat="1" ht="25.5">
      <c r="A59" s="98" t="s">
        <v>1640</v>
      </c>
      <c r="B59" s="206" t="s">
        <v>1805</v>
      </c>
      <c r="C59" s="220" t="s">
        <v>1639</v>
      </c>
      <c r="D59" s="106" t="s">
        <v>1218</v>
      </c>
      <c r="E59" s="208">
        <v>1</v>
      </c>
      <c r="F59" s="203"/>
      <c r="G59" s="256">
        <f t="shared" si="2"/>
        <v>0</v>
      </c>
    </row>
    <row r="60" spans="1:7" s="13" customFormat="1" ht="13.5" thickBot="1">
      <c r="A60" s="337"/>
      <c r="B60" s="338"/>
      <c r="C60" s="339"/>
      <c r="D60" s="340"/>
      <c r="E60" s="341"/>
      <c r="F60" s="422"/>
      <c r="G60" s="342"/>
    </row>
    <row r="61" spans="1:7" s="10" customFormat="1" ht="13.5" thickBot="1">
      <c r="A61" s="453" t="s">
        <v>993</v>
      </c>
      <c r="B61" s="454"/>
      <c r="C61" s="264" t="s">
        <v>1508</v>
      </c>
      <c r="D61" s="205"/>
      <c r="E61" s="331"/>
      <c r="F61" s="423"/>
      <c r="G61" s="162">
        <f>SUM(G62:G72)</f>
        <v>0</v>
      </c>
    </row>
    <row r="62" spans="1:7" s="10" customFormat="1" ht="38.25">
      <c r="A62" s="336" t="s">
        <v>994</v>
      </c>
      <c r="B62" s="252" t="s">
        <v>135</v>
      </c>
      <c r="C62" s="253" t="s">
        <v>136</v>
      </c>
      <c r="D62" s="254" t="s">
        <v>1981</v>
      </c>
      <c r="E62" s="255">
        <v>2</v>
      </c>
      <c r="F62" s="418"/>
      <c r="G62" s="256">
        <f>ROUND(E62*F62,2)</f>
        <v>0</v>
      </c>
    </row>
    <row r="63" spans="1:7" s="10" customFormat="1" ht="25.5">
      <c r="A63" s="110" t="s">
        <v>995</v>
      </c>
      <c r="B63" s="20" t="s">
        <v>137</v>
      </c>
      <c r="C63" s="253" t="s">
        <v>138</v>
      </c>
      <c r="D63" s="254" t="s">
        <v>933</v>
      </c>
      <c r="E63" s="208">
        <v>1771</v>
      </c>
      <c r="F63" s="418"/>
      <c r="G63" s="256">
        <f aca="true" t="shared" si="3" ref="G63:G72">ROUND(E63*F63,2)</f>
        <v>0</v>
      </c>
    </row>
    <row r="64" spans="1:7" s="10" customFormat="1" ht="25.5">
      <c r="A64" s="110" t="s">
        <v>996</v>
      </c>
      <c r="B64" s="20" t="s">
        <v>139</v>
      </c>
      <c r="C64" s="253" t="s">
        <v>140</v>
      </c>
      <c r="D64" s="254" t="s">
        <v>933</v>
      </c>
      <c r="E64" s="208">
        <v>1782</v>
      </c>
      <c r="F64" s="418"/>
      <c r="G64" s="256">
        <f t="shared" si="3"/>
        <v>0</v>
      </c>
    </row>
    <row r="65" spans="1:7" s="10" customFormat="1" ht="25.5">
      <c r="A65" s="110" t="s">
        <v>997</v>
      </c>
      <c r="B65" s="20" t="s">
        <v>1990</v>
      </c>
      <c r="C65" s="253" t="s">
        <v>1991</v>
      </c>
      <c r="D65" s="254" t="s">
        <v>1983</v>
      </c>
      <c r="E65" s="208">
        <v>1396.47</v>
      </c>
      <c r="F65" s="418"/>
      <c r="G65" s="256">
        <f t="shared" si="3"/>
        <v>0</v>
      </c>
    </row>
    <row r="66" spans="1:7" s="10" customFormat="1" ht="12.75">
      <c r="A66" s="110" t="s">
        <v>998</v>
      </c>
      <c r="B66" s="20" t="s">
        <v>106</v>
      </c>
      <c r="C66" s="253" t="s">
        <v>107</v>
      </c>
      <c r="D66" s="254" t="s">
        <v>1982</v>
      </c>
      <c r="E66" s="208">
        <v>3431.25</v>
      </c>
      <c r="F66" s="418"/>
      <c r="G66" s="256">
        <f t="shared" si="3"/>
        <v>0</v>
      </c>
    </row>
    <row r="67" spans="1:7" s="10" customFormat="1" ht="25.5">
      <c r="A67" s="110" t="s">
        <v>999</v>
      </c>
      <c r="B67" s="20" t="s">
        <v>118</v>
      </c>
      <c r="C67" s="253" t="s">
        <v>119</v>
      </c>
      <c r="D67" s="254" t="s">
        <v>1983</v>
      </c>
      <c r="E67" s="208">
        <v>747.77</v>
      </c>
      <c r="F67" s="418"/>
      <c r="G67" s="256">
        <f t="shared" si="3"/>
        <v>0</v>
      </c>
    </row>
    <row r="68" spans="1:7" s="10" customFormat="1" ht="25.5">
      <c r="A68" s="110" t="s">
        <v>1000</v>
      </c>
      <c r="B68" s="20" t="s">
        <v>123</v>
      </c>
      <c r="C68" s="253" t="s">
        <v>124</v>
      </c>
      <c r="D68" s="254" t="s">
        <v>1983</v>
      </c>
      <c r="E68" s="208">
        <v>747.77</v>
      </c>
      <c r="F68" s="418"/>
      <c r="G68" s="256">
        <f t="shared" si="3"/>
        <v>0</v>
      </c>
    </row>
    <row r="69" spans="1:7" s="10" customFormat="1" ht="25.5">
      <c r="A69" s="110" t="s">
        <v>1001</v>
      </c>
      <c r="B69" s="20" t="s">
        <v>112</v>
      </c>
      <c r="C69" s="253" t="s">
        <v>113</v>
      </c>
      <c r="D69" s="254" t="s">
        <v>1988</v>
      </c>
      <c r="E69" s="208">
        <v>91508.36919999996</v>
      </c>
      <c r="F69" s="418"/>
      <c r="G69" s="256">
        <f t="shared" si="3"/>
        <v>0</v>
      </c>
    </row>
    <row r="70" spans="1:7" s="10" customFormat="1" ht="12.75">
      <c r="A70" s="110" t="s">
        <v>1002</v>
      </c>
      <c r="B70" s="20" t="s">
        <v>114</v>
      </c>
      <c r="C70" s="253" t="s">
        <v>115</v>
      </c>
      <c r="D70" s="254" t="s">
        <v>1988</v>
      </c>
      <c r="E70" s="208">
        <v>49936.13</v>
      </c>
      <c r="F70" s="418"/>
      <c r="G70" s="256">
        <f t="shared" si="3"/>
        <v>0</v>
      </c>
    </row>
    <row r="71" spans="1:7" s="10" customFormat="1" ht="12.75">
      <c r="A71" s="110" t="s">
        <v>1003</v>
      </c>
      <c r="B71" s="20" t="s">
        <v>128</v>
      </c>
      <c r="C71" s="253" t="s">
        <v>129</v>
      </c>
      <c r="D71" s="254" t="s">
        <v>1983</v>
      </c>
      <c r="E71" s="208">
        <v>729.85</v>
      </c>
      <c r="F71" s="418"/>
      <c r="G71" s="256">
        <f t="shared" si="3"/>
        <v>0</v>
      </c>
    </row>
    <row r="72" spans="1:7" s="10" customFormat="1" ht="12.75">
      <c r="A72" s="110" t="s">
        <v>1004</v>
      </c>
      <c r="B72" s="20" t="s">
        <v>130</v>
      </c>
      <c r="C72" s="253" t="s">
        <v>131</v>
      </c>
      <c r="D72" s="254" t="s">
        <v>1982</v>
      </c>
      <c r="E72" s="208">
        <v>7298.47</v>
      </c>
      <c r="F72" s="418"/>
      <c r="G72" s="256">
        <f t="shared" si="3"/>
        <v>0</v>
      </c>
    </row>
    <row r="73" spans="1:7" s="10" customFormat="1" ht="13.5" thickBot="1">
      <c r="A73" s="332"/>
      <c r="B73" s="455"/>
      <c r="C73" s="333"/>
      <c r="D73" s="334"/>
      <c r="E73" s="279"/>
      <c r="F73" s="335"/>
      <c r="G73" s="161"/>
    </row>
    <row r="74" spans="1:7" s="10" customFormat="1" ht="13.5" thickBot="1">
      <c r="A74" s="453" t="s">
        <v>994</v>
      </c>
      <c r="B74" s="454"/>
      <c r="C74" s="264" t="s">
        <v>1509</v>
      </c>
      <c r="D74" s="205"/>
      <c r="E74" s="331"/>
      <c r="F74" s="423"/>
      <c r="G74" s="162">
        <f>SUM(G75:G83)</f>
        <v>0</v>
      </c>
    </row>
    <row r="75" spans="1:7" s="10" customFormat="1" ht="25.5">
      <c r="A75" s="336" t="s">
        <v>1510</v>
      </c>
      <c r="B75" s="252" t="s">
        <v>108</v>
      </c>
      <c r="C75" s="253" t="s">
        <v>109</v>
      </c>
      <c r="D75" s="254" t="s">
        <v>1982</v>
      </c>
      <c r="E75" s="255">
        <v>14712.5</v>
      </c>
      <c r="F75" s="418"/>
      <c r="G75" s="256">
        <f>ROUND(E75*F75,2)</f>
        <v>0</v>
      </c>
    </row>
    <row r="76" spans="1:7" s="10" customFormat="1" ht="38.25">
      <c r="A76" s="110" t="s">
        <v>1511</v>
      </c>
      <c r="B76" s="20" t="s">
        <v>110</v>
      </c>
      <c r="C76" s="253" t="s">
        <v>111</v>
      </c>
      <c r="D76" s="254" t="s">
        <v>1983</v>
      </c>
      <c r="E76" s="208">
        <v>20723.51</v>
      </c>
      <c r="F76" s="418"/>
      <c r="G76" s="256">
        <f aca="true" t="shared" si="4" ref="G76:G82">ROUND(E76*F76,2)</f>
        <v>0</v>
      </c>
    </row>
    <row r="77" spans="1:7" s="10" customFormat="1" ht="25.5">
      <c r="A77" s="110" t="s">
        <v>1512</v>
      </c>
      <c r="B77" s="20" t="s">
        <v>112</v>
      </c>
      <c r="C77" s="253" t="s">
        <v>113</v>
      </c>
      <c r="D77" s="254" t="s">
        <v>1988</v>
      </c>
      <c r="E77" s="208">
        <v>475094.7</v>
      </c>
      <c r="F77" s="418"/>
      <c r="G77" s="256">
        <f t="shared" si="4"/>
        <v>0</v>
      </c>
    </row>
    <row r="78" spans="1:7" s="10" customFormat="1" ht="25.5">
      <c r="A78" s="110" t="s">
        <v>1513</v>
      </c>
      <c r="B78" s="20" t="s">
        <v>276</v>
      </c>
      <c r="C78" s="253" t="s">
        <v>277</v>
      </c>
      <c r="D78" s="254" t="s">
        <v>933</v>
      </c>
      <c r="E78" s="208">
        <v>48894.38</v>
      </c>
      <c r="F78" s="418"/>
      <c r="G78" s="256">
        <f t="shared" si="4"/>
        <v>0</v>
      </c>
    </row>
    <row r="79" spans="1:7" s="10" customFormat="1" ht="25.5">
      <c r="A79" s="110" t="s">
        <v>1514</v>
      </c>
      <c r="B79" s="20" t="s">
        <v>118</v>
      </c>
      <c r="C79" s="253" t="s">
        <v>119</v>
      </c>
      <c r="D79" s="254" t="s">
        <v>1983</v>
      </c>
      <c r="E79" s="208">
        <v>5292.83</v>
      </c>
      <c r="F79" s="418"/>
      <c r="G79" s="256">
        <f t="shared" si="4"/>
        <v>0</v>
      </c>
    </row>
    <row r="80" spans="1:7" s="10" customFormat="1" ht="25.5">
      <c r="A80" s="110" t="s">
        <v>1515</v>
      </c>
      <c r="B80" s="20" t="s">
        <v>125</v>
      </c>
      <c r="C80" s="253" t="s">
        <v>126</v>
      </c>
      <c r="D80" s="254" t="s">
        <v>1983</v>
      </c>
      <c r="E80" s="208">
        <v>5292.83</v>
      </c>
      <c r="F80" s="418"/>
      <c r="G80" s="256">
        <f t="shared" si="4"/>
        <v>0</v>
      </c>
    </row>
    <row r="81" spans="1:7" s="10" customFormat="1" ht="12.75">
      <c r="A81" s="110" t="s">
        <v>1516</v>
      </c>
      <c r="B81" s="20" t="s">
        <v>102</v>
      </c>
      <c r="C81" s="253" t="s">
        <v>103</v>
      </c>
      <c r="D81" s="254" t="s">
        <v>1989</v>
      </c>
      <c r="E81" s="208">
        <v>139261.9872</v>
      </c>
      <c r="F81" s="418"/>
      <c r="G81" s="256">
        <f t="shared" si="4"/>
        <v>0</v>
      </c>
    </row>
    <row r="82" spans="1:7" s="10" customFormat="1" ht="25.5">
      <c r="A82" s="110" t="s">
        <v>1517</v>
      </c>
      <c r="B82" s="20" t="s">
        <v>104</v>
      </c>
      <c r="C82" s="253" t="s">
        <v>105</v>
      </c>
      <c r="D82" s="254" t="s">
        <v>1983</v>
      </c>
      <c r="E82" s="208">
        <v>20723.51</v>
      </c>
      <c r="F82" s="418"/>
      <c r="G82" s="256">
        <f t="shared" si="4"/>
        <v>0</v>
      </c>
    </row>
    <row r="83" spans="1:7" s="10" customFormat="1" ht="13.5" thickBot="1">
      <c r="A83" s="311"/>
      <c r="B83" s="328"/>
      <c r="C83" s="466"/>
      <c r="D83" s="329"/>
      <c r="E83" s="330"/>
      <c r="F83" s="424"/>
      <c r="G83" s="161"/>
    </row>
    <row r="84" spans="1:7" s="10" customFormat="1" ht="13.5" thickBot="1">
      <c r="A84" s="453" t="s">
        <v>1005</v>
      </c>
      <c r="B84" s="454"/>
      <c r="C84" s="264" t="s">
        <v>1006</v>
      </c>
      <c r="D84" s="205"/>
      <c r="E84" s="331"/>
      <c r="F84" s="423"/>
      <c r="G84" s="162">
        <f>SUM(G85:G93)</f>
        <v>0</v>
      </c>
    </row>
    <row r="85" spans="1:7" s="11" customFormat="1" ht="25.5">
      <c r="A85" s="251" t="s">
        <v>1007</v>
      </c>
      <c r="B85" s="252" t="s">
        <v>145</v>
      </c>
      <c r="C85" s="253" t="s">
        <v>146</v>
      </c>
      <c r="D85" s="254" t="s">
        <v>1982</v>
      </c>
      <c r="E85" s="255">
        <v>23447.04</v>
      </c>
      <c r="F85" s="418"/>
      <c r="G85" s="256">
        <f>ROUND(E85*F85,2)</f>
        <v>0</v>
      </c>
    </row>
    <row r="86" spans="1:7" s="11" customFormat="1" ht="25.5">
      <c r="A86" s="98" t="s">
        <v>1008</v>
      </c>
      <c r="B86" s="20" t="s">
        <v>147</v>
      </c>
      <c r="C86" s="253" t="s">
        <v>148</v>
      </c>
      <c r="D86" s="254" t="s">
        <v>1982</v>
      </c>
      <c r="E86" s="208">
        <v>9225.32</v>
      </c>
      <c r="F86" s="418"/>
      <c r="G86" s="256">
        <f aca="true" t="shared" si="5" ref="G86:G92">ROUND(E86*F86,2)</f>
        <v>0</v>
      </c>
    </row>
    <row r="87" spans="1:7" s="11" customFormat="1" ht="25.5">
      <c r="A87" s="98" t="s">
        <v>1009</v>
      </c>
      <c r="B87" s="20" t="s">
        <v>155</v>
      </c>
      <c r="C87" s="253" t="s">
        <v>156</v>
      </c>
      <c r="D87" s="254" t="s">
        <v>1983</v>
      </c>
      <c r="E87" s="208">
        <v>107.63</v>
      </c>
      <c r="F87" s="418"/>
      <c r="G87" s="256">
        <f t="shared" si="5"/>
        <v>0</v>
      </c>
    </row>
    <row r="88" spans="1:7" s="11" customFormat="1" ht="38.25">
      <c r="A88" s="98" t="s">
        <v>1806</v>
      </c>
      <c r="B88" s="20" t="s">
        <v>159</v>
      </c>
      <c r="C88" s="253" t="s">
        <v>160</v>
      </c>
      <c r="D88" s="254" t="s">
        <v>1982</v>
      </c>
      <c r="E88" s="208">
        <v>27.94</v>
      </c>
      <c r="F88" s="418"/>
      <c r="G88" s="256">
        <f t="shared" si="5"/>
        <v>0</v>
      </c>
    </row>
    <row r="89" spans="1:7" s="11" customFormat="1" ht="25.5">
      <c r="A89" s="241" t="s">
        <v>1010</v>
      </c>
      <c r="B89" s="237" t="s">
        <v>162</v>
      </c>
      <c r="C89" s="253" t="s">
        <v>163</v>
      </c>
      <c r="D89" s="254" t="s">
        <v>1988</v>
      </c>
      <c r="E89" s="242">
        <v>106059.15</v>
      </c>
      <c r="F89" s="418"/>
      <c r="G89" s="256">
        <f t="shared" si="5"/>
        <v>0</v>
      </c>
    </row>
    <row r="90" spans="1:7" s="11" customFormat="1" ht="38.25">
      <c r="A90" s="98" t="s">
        <v>1011</v>
      </c>
      <c r="B90" s="20" t="s">
        <v>164</v>
      </c>
      <c r="C90" s="253" t="s">
        <v>165</v>
      </c>
      <c r="D90" s="254" t="s">
        <v>1982</v>
      </c>
      <c r="E90" s="208">
        <v>4923.93</v>
      </c>
      <c r="F90" s="418"/>
      <c r="G90" s="256">
        <f t="shared" si="5"/>
        <v>0</v>
      </c>
    </row>
    <row r="91" spans="1:7" s="13" customFormat="1" ht="25.5">
      <c r="A91" s="98" t="s">
        <v>1012</v>
      </c>
      <c r="B91" s="20" t="s">
        <v>141</v>
      </c>
      <c r="C91" s="253" t="s">
        <v>142</v>
      </c>
      <c r="D91" s="254" t="s">
        <v>1982</v>
      </c>
      <c r="E91" s="208">
        <v>863.12</v>
      </c>
      <c r="F91" s="418"/>
      <c r="G91" s="256">
        <f t="shared" si="5"/>
        <v>0</v>
      </c>
    </row>
    <row r="92" spans="1:7" s="13" customFormat="1" ht="25.5">
      <c r="A92" s="98" t="s">
        <v>1013</v>
      </c>
      <c r="B92" s="20" t="s">
        <v>143</v>
      </c>
      <c r="C92" s="253" t="s">
        <v>144</v>
      </c>
      <c r="D92" s="254" t="s">
        <v>1982</v>
      </c>
      <c r="E92" s="208">
        <v>310.46</v>
      </c>
      <c r="F92" s="418"/>
      <c r="G92" s="256">
        <f t="shared" si="5"/>
        <v>0</v>
      </c>
    </row>
    <row r="93" spans="1:7" s="11" customFormat="1" ht="13.5" thickBot="1">
      <c r="A93" s="304"/>
      <c r="B93" s="310"/>
      <c r="C93" s="306"/>
      <c r="D93" s="307"/>
      <c r="E93" s="307"/>
      <c r="F93" s="419"/>
      <c r="G93" s="161"/>
    </row>
    <row r="94" spans="1:7" s="10" customFormat="1" ht="13.5" thickBot="1">
      <c r="A94" s="453" t="s">
        <v>1014</v>
      </c>
      <c r="B94" s="454"/>
      <c r="C94" s="264" t="s">
        <v>1015</v>
      </c>
      <c r="D94" s="205"/>
      <c r="E94" s="205"/>
      <c r="F94" s="423"/>
      <c r="G94" s="162">
        <f>SUM(G95:G125)</f>
        <v>0</v>
      </c>
    </row>
    <row r="95" spans="1:7" s="11" customFormat="1" ht="12.75">
      <c r="A95" s="251" t="s">
        <v>1016</v>
      </c>
      <c r="B95" s="252" t="s">
        <v>166</v>
      </c>
      <c r="C95" s="253" t="s">
        <v>167</v>
      </c>
      <c r="D95" s="254" t="s">
        <v>1983</v>
      </c>
      <c r="E95" s="255">
        <v>2185.2653</v>
      </c>
      <c r="F95" s="418"/>
      <c r="G95" s="256">
        <f>ROUND(E95*F95,2)</f>
        <v>0</v>
      </c>
    </row>
    <row r="96" spans="1:7" s="12" customFormat="1" ht="25.5">
      <c r="A96" s="98" t="s">
        <v>1017</v>
      </c>
      <c r="B96" s="20" t="s">
        <v>168</v>
      </c>
      <c r="C96" s="253" t="s">
        <v>169</v>
      </c>
      <c r="D96" s="254" t="s">
        <v>1982</v>
      </c>
      <c r="E96" s="208">
        <v>23915.01</v>
      </c>
      <c r="F96" s="418"/>
      <c r="G96" s="256">
        <f aca="true" t="shared" si="6" ref="G96:G124">ROUND(E96*F96,2)</f>
        <v>0</v>
      </c>
    </row>
    <row r="97" spans="1:7" s="12" customFormat="1" ht="12.75">
      <c r="A97" s="98" t="s">
        <v>1018</v>
      </c>
      <c r="B97" s="20" t="s">
        <v>170</v>
      </c>
      <c r="C97" s="253" t="s">
        <v>171</v>
      </c>
      <c r="D97" s="254" t="s">
        <v>1982</v>
      </c>
      <c r="E97" s="208">
        <v>56119.4</v>
      </c>
      <c r="F97" s="418"/>
      <c r="G97" s="256">
        <f t="shared" si="6"/>
        <v>0</v>
      </c>
    </row>
    <row r="98" spans="1:7" s="12" customFormat="1" ht="12.75">
      <c r="A98" s="98" t="s">
        <v>1019</v>
      </c>
      <c r="B98" s="20" t="s">
        <v>172</v>
      </c>
      <c r="C98" s="253" t="s">
        <v>173</v>
      </c>
      <c r="D98" s="254" t="s">
        <v>1982</v>
      </c>
      <c r="E98" s="208">
        <v>56119.4</v>
      </c>
      <c r="F98" s="418"/>
      <c r="G98" s="256">
        <f t="shared" si="6"/>
        <v>0</v>
      </c>
    </row>
    <row r="99" spans="1:7" s="12" customFormat="1" ht="12.75">
      <c r="A99" s="98" t="s">
        <v>1020</v>
      </c>
      <c r="B99" s="20" t="s">
        <v>174</v>
      </c>
      <c r="C99" s="253" t="s">
        <v>175</v>
      </c>
      <c r="D99" s="254" t="s">
        <v>1982</v>
      </c>
      <c r="E99" s="208">
        <v>28014.58</v>
      </c>
      <c r="F99" s="418"/>
      <c r="G99" s="256">
        <f t="shared" si="6"/>
        <v>0</v>
      </c>
    </row>
    <row r="100" spans="1:7" s="12" customFormat="1" ht="25.5">
      <c r="A100" s="98" t="s">
        <v>1807</v>
      </c>
      <c r="B100" s="20" t="s">
        <v>189</v>
      </c>
      <c r="C100" s="253" t="s">
        <v>190</v>
      </c>
      <c r="D100" s="254" t="s">
        <v>1982</v>
      </c>
      <c r="E100" s="208">
        <v>555.22</v>
      </c>
      <c r="F100" s="418"/>
      <c r="G100" s="256">
        <f t="shared" si="6"/>
        <v>0</v>
      </c>
    </row>
    <row r="101" spans="1:7" s="12" customFormat="1" ht="38.25">
      <c r="A101" s="98" t="s">
        <v>1021</v>
      </c>
      <c r="B101" s="20" t="s">
        <v>187</v>
      </c>
      <c r="C101" s="253" t="s">
        <v>188</v>
      </c>
      <c r="D101" s="254" t="s">
        <v>1982</v>
      </c>
      <c r="E101" s="208">
        <v>14719.08</v>
      </c>
      <c r="F101" s="418"/>
      <c r="G101" s="256">
        <f t="shared" si="6"/>
        <v>0</v>
      </c>
    </row>
    <row r="102" spans="1:7" s="12" customFormat="1" ht="25.5">
      <c r="A102" s="98" t="s">
        <v>1022</v>
      </c>
      <c r="B102" s="20" t="s">
        <v>208</v>
      </c>
      <c r="C102" s="253" t="s">
        <v>209</v>
      </c>
      <c r="D102" s="254" t="s">
        <v>933</v>
      </c>
      <c r="E102" s="208">
        <v>1283.29</v>
      </c>
      <c r="F102" s="418"/>
      <c r="G102" s="256">
        <f t="shared" si="6"/>
        <v>0</v>
      </c>
    </row>
    <row r="103" spans="1:7" s="12" customFormat="1" ht="38.25">
      <c r="A103" s="98" t="s">
        <v>1023</v>
      </c>
      <c r="B103" s="20" t="s">
        <v>210</v>
      </c>
      <c r="C103" s="253" t="s">
        <v>211</v>
      </c>
      <c r="D103" s="254" t="s">
        <v>933</v>
      </c>
      <c r="E103" s="208">
        <v>1150</v>
      </c>
      <c r="F103" s="418"/>
      <c r="G103" s="256">
        <f t="shared" si="6"/>
        <v>0</v>
      </c>
    </row>
    <row r="104" spans="1:7" s="12" customFormat="1" ht="51">
      <c r="A104" s="98" t="s">
        <v>1024</v>
      </c>
      <c r="B104" s="20" t="s">
        <v>195</v>
      </c>
      <c r="C104" s="253" t="s">
        <v>196</v>
      </c>
      <c r="D104" s="254" t="s">
        <v>1982</v>
      </c>
      <c r="E104" s="208">
        <v>1582.52</v>
      </c>
      <c r="F104" s="418"/>
      <c r="G104" s="256">
        <f t="shared" si="6"/>
        <v>0</v>
      </c>
    </row>
    <row r="105" spans="1:7" s="12" customFormat="1" ht="25.5">
      <c r="A105" s="98" t="s">
        <v>1025</v>
      </c>
      <c r="B105" s="20" t="s">
        <v>181</v>
      </c>
      <c r="C105" s="253" t="s">
        <v>182</v>
      </c>
      <c r="D105" s="254" t="s">
        <v>933</v>
      </c>
      <c r="E105" s="208">
        <v>5991.34</v>
      </c>
      <c r="F105" s="418"/>
      <c r="G105" s="256">
        <f t="shared" si="6"/>
        <v>0</v>
      </c>
    </row>
    <row r="106" spans="1:7" s="12" customFormat="1" ht="25.5">
      <c r="A106" s="98" t="s">
        <v>1026</v>
      </c>
      <c r="B106" s="20" t="s">
        <v>183</v>
      </c>
      <c r="C106" s="253" t="s">
        <v>184</v>
      </c>
      <c r="D106" s="254" t="s">
        <v>933</v>
      </c>
      <c r="E106" s="208">
        <v>2995.67</v>
      </c>
      <c r="F106" s="418"/>
      <c r="G106" s="256">
        <f t="shared" si="6"/>
        <v>0</v>
      </c>
    </row>
    <row r="107" spans="1:7" s="12" customFormat="1" ht="25.5">
      <c r="A107" s="98" t="s">
        <v>1027</v>
      </c>
      <c r="B107" s="20" t="s">
        <v>185</v>
      </c>
      <c r="C107" s="253" t="s">
        <v>186</v>
      </c>
      <c r="D107" s="254" t="s">
        <v>1982</v>
      </c>
      <c r="E107" s="208">
        <v>11982.68</v>
      </c>
      <c r="F107" s="418"/>
      <c r="G107" s="256">
        <f>ROUND(E107*F107,2)</f>
        <v>0</v>
      </c>
    </row>
    <row r="108" spans="1:7" s="12" customFormat="1" ht="38.25">
      <c r="A108" s="98" t="s">
        <v>1028</v>
      </c>
      <c r="B108" s="20" t="s">
        <v>309</v>
      </c>
      <c r="C108" s="253" t="s">
        <v>310</v>
      </c>
      <c r="D108" s="254" t="s">
        <v>1982</v>
      </c>
      <c r="E108" s="208">
        <v>11982.68</v>
      </c>
      <c r="F108" s="418"/>
      <c r="G108" s="256">
        <f t="shared" si="6"/>
        <v>0</v>
      </c>
    </row>
    <row r="109" spans="1:7" s="12" customFormat="1" ht="51">
      <c r="A109" s="98" t="s">
        <v>1029</v>
      </c>
      <c r="B109" s="20" t="s">
        <v>191</v>
      </c>
      <c r="C109" s="253" t="s">
        <v>192</v>
      </c>
      <c r="D109" s="254" t="s">
        <v>1982</v>
      </c>
      <c r="E109" s="208">
        <v>555.22</v>
      </c>
      <c r="F109" s="418"/>
      <c r="G109" s="256">
        <f t="shared" si="6"/>
        <v>0</v>
      </c>
    </row>
    <row r="110" spans="1:7" s="12" customFormat="1" ht="63.75">
      <c r="A110" s="98" t="s">
        <v>1030</v>
      </c>
      <c r="B110" s="20" t="s">
        <v>193</v>
      </c>
      <c r="C110" s="253" t="s">
        <v>194</v>
      </c>
      <c r="D110" s="254" t="s">
        <v>933</v>
      </c>
      <c r="E110" s="208">
        <v>559.3</v>
      </c>
      <c r="F110" s="418"/>
      <c r="G110" s="256">
        <f t="shared" si="6"/>
        <v>0</v>
      </c>
    </row>
    <row r="111" spans="1:7" s="12" customFormat="1" ht="25.5">
      <c r="A111" s="98" t="s">
        <v>1031</v>
      </c>
      <c r="B111" s="20" t="s">
        <v>206</v>
      </c>
      <c r="C111" s="253" t="s">
        <v>207</v>
      </c>
      <c r="D111" s="254" t="s">
        <v>1982</v>
      </c>
      <c r="E111" s="208">
        <v>593.9</v>
      </c>
      <c r="F111" s="418"/>
      <c r="G111" s="256">
        <f t="shared" si="6"/>
        <v>0</v>
      </c>
    </row>
    <row r="112" spans="1:7" s="12" customFormat="1" ht="63.75">
      <c r="A112" s="98" t="s">
        <v>1032</v>
      </c>
      <c r="B112" s="20" t="s">
        <v>197</v>
      </c>
      <c r="C112" s="253" t="s">
        <v>198</v>
      </c>
      <c r="D112" s="254" t="s">
        <v>1982</v>
      </c>
      <c r="E112" s="208">
        <v>1605.1</v>
      </c>
      <c r="F112" s="418"/>
      <c r="G112" s="256">
        <f t="shared" si="6"/>
        <v>0</v>
      </c>
    </row>
    <row r="113" spans="1:7" s="12" customFormat="1" ht="51">
      <c r="A113" s="98" t="s">
        <v>1034</v>
      </c>
      <c r="B113" s="20" t="s">
        <v>199</v>
      </c>
      <c r="C113" s="253" t="s">
        <v>200</v>
      </c>
      <c r="D113" s="254" t="s">
        <v>933</v>
      </c>
      <c r="E113" s="208">
        <v>1153.92</v>
      </c>
      <c r="F113" s="418"/>
      <c r="G113" s="256">
        <f>ROUND(E113*F113,2)</f>
        <v>0</v>
      </c>
    </row>
    <row r="114" spans="1:7" s="12" customFormat="1" ht="38.25">
      <c r="A114" s="98" t="s">
        <v>1035</v>
      </c>
      <c r="B114" s="20" t="s">
        <v>214</v>
      </c>
      <c r="C114" s="253" t="s">
        <v>215</v>
      </c>
      <c r="D114" s="254" t="s">
        <v>1982</v>
      </c>
      <c r="E114" s="208">
        <v>10121.73</v>
      </c>
      <c r="F114" s="418"/>
      <c r="G114" s="256">
        <f t="shared" si="6"/>
        <v>0</v>
      </c>
    </row>
    <row r="115" spans="1:7" s="12" customFormat="1" ht="25.5">
      <c r="A115" s="98" t="s">
        <v>1037</v>
      </c>
      <c r="B115" s="20" t="s">
        <v>216</v>
      </c>
      <c r="C115" s="253" t="s">
        <v>1992</v>
      </c>
      <c r="D115" s="254" t="s">
        <v>1982</v>
      </c>
      <c r="E115" s="208">
        <v>302.56</v>
      </c>
      <c r="F115" s="418"/>
      <c r="G115" s="256">
        <f t="shared" si="6"/>
        <v>0</v>
      </c>
    </row>
    <row r="116" spans="1:7" s="12" customFormat="1" ht="25.5">
      <c r="A116" s="98" t="s">
        <v>1039</v>
      </c>
      <c r="B116" s="20" t="s">
        <v>1805</v>
      </c>
      <c r="C116" s="219" t="s">
        <v>1036</v>
      </c>
      <c r="D116" s="107" t="s">
        <v>930</v>
      </c>
      <c r="E116" s="208">
        <v>9383.13</v>
      </c>
      <c r="F116" s="204"/>
      <c r="G116" s="256">
        <f t="shared" si="6"/>
        <v>0</v>
      </c>
    </row>
    <row r="117" spans="1:7" s="12" customFormat="1" ht="25.5">
      <c r="A117" s="98" t="s">
        <v>1041</v>
      </c>
      <c r="B117" s="20" t="s">
        <v>1805</v>
      </c>
      <c r="C117" s="219" t="s">
        <v>1038</v>
      </c>
      <c r="D117" s="107" t="s">
        <v>930</v>
      </c>
      <c r="E117" s="208">
        <v>9383.13</v>
      </c>
      <c r="F117" s="204"/>
      <c r="G117" s="256">
        <f t="shared" si="6"/>
        <v>0</v>
      </c>
    </row>
    <row r="118" spans="1:7" s="12" customFormat="1" ht="25.5">
      <c r="A118" s="98" t="s">
        <v>1043</v>
      </c>
      <c r="B118" s="20" t="s">
        <v>1805</v>
      </c>
      <c r="C118" s="219" t="s">
        <v>1040</v>
      </c>
      <c r="D118" s="107" t="s">
        <v>930</v>
      </c>
      <c r="E118" s="208">
        <v>12509.15</v>
      </c>
      <c r="F118" s="204"/>
      <c r="G118" s="256">
        <f t="shared" si="6"/>
        <v>0</v>
      </c>
    </row>
    <row r="119" spans="1:7" s="12" customFormat="1" ht="38.25">
      <c r="A119" s="98" t="s">
        <v>1044</v>
      </c>
      <c r="B119" s="20" t="s">
        <v>1805</v>
      </c>
      <c r="C119" s="219" t="s">
        <v>1042</v>
      </c>
      <c r="D119" s="107" t="s">
        <v>1033</v>
      </c>
      <c r="E119" s="208">
        <v>10424.289999999999</v>
      </c>
      <c r="F119" s="204"/>
      <c r="G119" s="256">
        <f t="shared" si="6"/>
        <v>0</v>
      </c>
    </row>
    <row r="120" spans="1:7" s="12" customFormat="1" ht="25.5">
      <c r="A120" s="98" t="s">
        <v>1045</v>
      </c>
      <c r="B120" s="20" t="s">
        <v>1805</v>
      </c>
      <c r="C120" s="219" t="s">
        <v>1913</v>
      </c>
      <c r="D120" s="107" t="s">
        <v>929</v>
      </c>
      <c r="E120" s="208">
        <v>222.95</v>
      </c>
      <c r="F120" s="204"/>
      <c r="G120" s="256">
        <f t="shared" si="6"/>
        <v>0</v>
      </c>
    </row>
    <row r="121" spans="1:7" s="12" customFormat="1" ht="25.5">
      <c r="A121" s="98" t="s">
        <v>1498</v>
      </c>
      <c r="B121" s="20" t="s">
        <v>212</v>
      </c>
      <c r="C121" s="253" t="s">
        <v>213</v>
      </c>
      <c r="D121" s="254" t="s">
        <v>933</v>
      </c>
      <c r="E121" s="208">
        <v>531.5</v>
      </c>
      <c r="F121" s="418"/>
      <c r="G121" s="256">
        <f t="shared" si="6"/>
        <v>0</v>
      </c>
    </row>
    <row r="122" spans="1:7" s="12" customFormat="1" ht="12.75">
      <c r="A122" s="98" t="s">
        <v>1499</v>
      </c>
      <c r="B122" s="20" t="s">
        <v>176</v>
      </c>
      <c r="C122" s="253" t="s">
        <v>177</v>
      </c>
      <c r="D122" s="254" t="s">
        <v>1982</v>
      </c>
      <c r="E122" s="208">
        <v>6234.15</v>
      </c>
      <c r="F122" s="418"/>
      <c r="G122" s="256">
        <f t="shared" si="6"/>
        <v>0</v>
      </c>
    </row>
    <row r="123" spans="1:7" s="12" customFormat="1" ht="25.5">
      <c r="A123" s="98" t="s">
        <v>1500</v>
      </c>
      <c r="B123" s="20" t="s">
        <v>217</v>
      </c>
      <c r="C123" s="253" t="s">
        <v>218</v>
      </c>
      <c r="D123" s="254" t="s">
        <v>1982</v>
      </c>
      <c r="E123" s="208">
        <v>1617.33</v>
      </c>
      <c r="F123" s="418"/>
      <c r="G123" s="256">
        <f t="shared" si="6"/>
        <v>0</v>
      </c>
    </row>
    <row r="124" spans="1:7" s="12" customFormat="1" ht="38.25">
      <c r="A124" s="98" t="s">
        <v>1659</v>
      </c>
      <c r="B124" s="20" t="s">
        <v>202</v>
      </c>
      <c r="C124" s="253" t="s">
        <v>203</v>
      </c>
      <c r="D124" s="254" t="s">
        <v>1982</v>
      </c>
      <c r="E124" s="208">
        <v>10937.56</v>
      </c>
      <c r="F124" s="418"/>
      <c r="G124" s="256">
        <f t="shared" si="6"/>
        <v>0</v>
      </c>
    </row>
    <row r="125" spans="1:7" s="12" customFormat="1" ht="13.5" thickBot="1">
      <c r="A125" s="311"/>
      <c r="B125" s="312"/>
      <c r="C125" s="313"/>
      <c r="D125" s="312"/>
      <c r="E125" s="299"/>
      <c r="F125" s="424"/>
      <c r="G125" s="161"/>
    </row>
    <row r="126" spans="1:7" s="10" customFormat="1" ht="13.5" thickBot="1">
      <c r="A126" s="453" t="s">
        <v>1046</v>
      </c>
      <c r="B126" s="454"/>
      <c r="C126" s="264" t="s">
        <v>1047</v>
      </c>
      <c r="D126" s="205"/>
      <c r="E126" s="205"/>
      <c r="F126" s="425"/>
      <c r="G126" s="162">
        <f>SUM(G127:G130)</f>
        <v>0</v>
      </c>
    </row>
    <row r="127" spans="1:7" s="11" customFormat="1" ht="25.5">
      <c r="A127" s="251" t="s">
        <v>1048</v>
      </c>
      <c r="B127" s="252" t="s">
        <v>219</v>
      </c>
      <c r="C127" s="253" t="s">
        <v>220</v>
      </c>
      <c r="D127" s="254" t="s">
        <v>1982</v>
      </c>
      <c r="E127" s="255">
        <v>12177.87</v>
      </c>
      <c r="F127" s="418"/>
      <c r="G127" s="256">
        <f>ROUND(E127*F127,2)</f>
        <v>0</v>
      </c>
    </row>
    <row r="128" spans="1:7" s="11" customFormat="1" ht="38.25">
      <c r="A128" s="98" t="s">
        <v>1049</v>
      </c>
      <c r="B128" s="20" t="s">
        <v>221</v>
      </c>
      <c r="C128" s="253" t="s">
        <v>222</v>
      </c>
      <c r="D128" s="254" t="s">
        <v>1982</v>
      </c>
      <c r="E128" s="208">
        <v>3247.43</v>
      </c>
      <c r="F128" s="418"/>
      <c r="G128" s="256">
        <f>ROUND(E128*F128,2)</f>
        <v>0</v>
      </c>
    </row>
    <row r="129" spans="1:7" s="11" customFormat="1" ht="25.5">
      <c r="A129" s="98" t="s">
        <v>1050</v>
      </c>
      <c r="B129" s="20" t="s">
        <v>223</v>
      </c>
      <c r="C129" s="253" t="s">
        <v>224</v>
      </c>
      <c r="D129" s="254" t="s">
        <v>1982</v>
      </c>
      <c r="E129" s="208">
        <v>811.86</v>
      </c>
      <c r="F129" s="418"/>
      <c r="G129" s="256">
        <f>ROUND(E129*F129,2)</f>
        <v>0</v>
      </c>
    </row>
    <row r="130" spans="1:7" s="11" customFormat="1" ht="13.5" thickBot="1">
      <c r="A130" s="304"/>
      <c r="B130" s="310"/>
      <c r="C130" s="306"/>
      <c r="D130" s="307"/>
      <c r="E130" s="307"/>
      <c r="F130" s="419"/>
      <c r="G130" s="161"/>
    </row>
    <row r="131" spans="1:7" s="11" customFormat="1" ht="13.5" thickBot="1">
      <c r="A131" s="453" t="s">
        <v>1051</v>
      </c>
      <c r="B131" s="454"/>
      <c r="C131" s="264" t="s">
        <v>1920</v>
      </c>
      <c r="D131" s="205"/>
      <c r="E131" s="205"/>
      <c r="F131" s="425"/>
      <c r="G131" s="162">
        <f>SUM(G132:G174)</f>
        <v>0</v>
      </c>
    </row>
    <row r="132" spans="1:7" s="11" customFormat="1" ht="38.25">
      <c r="A132" s="251" t="s">
        <v>1052</v>
      </c>
      <c r="B132" s="252" t="s">
        <v>228</v>
      </c>
      <c r="C132" s="253" t="s">
        <v>229</v>
      </c>
      <c r="D132" s="254" t="s">
        <v>1980</v>
      </c>
      <c r="E132" s="255">
        <v>51</v>
      </c>
      <c r="F132" s="418"/>
      <c r="G132" s="256">
        <f>ROUND(E132*F132,2)</f>
        <v>0</v>
      </c>
    </row>
    <row r="133" spans="1:7" s="11" customFormat="1" ht="38.25">
      <c r="A133" s="98" t="s">
        <v>1053</v>
      </c>
      <c r="B133" s="20" t="s">
        <v>230</v>
      </c>
      <c r="C133" s="253" t="s">
        <v>231</v>
      </c>
      <c r="D133" s="254" t="s">
        <v>1980</v>
      </c>
      <c r="E133" s="208">
        <v>279</v>
      </c>
      <c r="F133" s="418"/>
      <c r="G133" s="256">
        <f aca="true" t="shared" si="7" ref="G133:G173">ROUND(E133*F133,2)</f>
        <v>0</v>
      </c>
    </row>
    <row r="134" spans="1:7" s="11" customFormat="1" ht="38.25">
      <c r="A134" s="98" t="s">
        <v>1054</v>
      </c>
      <c r="B134" s="20" t="s">
        <v>240</v>
      </c>
      <c r="C134" s="253" t="s">
        <v>241</v>
      </c>
      <c r="D134" s="254" t="s">
        <v>1982</v>
      </c>
      <c r="E134" s="208">
        <v>300.14</v>
      </c>
      <c r="F134" s="418"/>
      <c r="G134" s="256">
        <f t="shared" si="7"/>
        <v>0</v>
      </c>
    </row>
    <row r="135" spans="1:7" s="11" customFormat="1" ht="38.25">
      <c r="A135" s="98" t="s">
        <v>1055</v>
      </c>
      <c r="B135" s="20" t="s">
        <v>234</v>
      </c>
      <c r="C135" s="253" t="s">
        <v>235</v>
      </c>
      <c r="D135" s="254" t="s">
        <v>1982</v>
      </c>
      <c r="E135" s="208">
        <v>74.49219963803425</v>
      </c>
      <c r="F135" s="418"/>
      <c r="G135" s="256">
        <f t="shared" si="7"/>
        <v>0</v>
      </c>
    </row>
    <row r="136" spans="1:7" s="11" customFormat="1" ht="38.25">
      <c r="A136" s="98" t="s">
        <v>1056</v>
      </c>
      <c r="B136" s="20" t="s">
        <v>236</v>
      </c>
      <c r="C136" s="253" t="s">
        <v>237</v>
      </c>
      <c r="D136" s="254" t="s">
        <v>1982</v>
      </c>
      <c r="E136" s="208">
        <v>183.41</v>
      </c>
      <c r="F136" s="418"/>
      <c r="G136" s="256">
        <f t="shared" si="7"/>
        <v>0</v>
      </c>
    </row>
    <row r="137" spans="1:7" s="11" customFormat="1" ht="38.25">
      <c r="A137" s="98" t="s">
        <v>1057</v>
      </c>
      <c r="B137" s="20" t="s">
        <v>238</v>
      </c>
      <c r="C137" s="253" t="s">
        <v>239</v>
      </c>
      <c r="D137" s="254" t="s">
        <v>1982</v>
      </c>
      <c r="E137" s="208">
        <v>72</v>
      </c>
      <c r="F137" s="418"/>
      <c r="G137" s="256">
        <f t="shared" si="7"/>
        <v>0</v>
      </c>
    </row>
    <row r="138" spans="1:7" s="11" customFormat="1" ht="38.25">
      <c r="A138" s="98" t="s">
        <v>1058</v>
      </c>
      <c r="B138" s="20" t="s">
        <v>242</v>
      </c>
      <c r="C138" s="253" t="s">
        <v>243</v>
      </c>
      <c r="D138" s="254" t="s">
        <v>1982</v>
      </c>
      <c r="E138" s="208">
        <v>99.42</v>
      </c>
      <c r="F138" s="418"/>
      <c r="G138" s="256">
        <f t="shared" si="7"/>
        <v>0</v>
      </c>
    </row>
    <row r="139" spans="1:7" s="11" customFormat="1" ht="38.25">
      <c r="A139" s="98" t="s">
        <v>1059</v>
      </c>
      <c r="B139" s="20" t="s">
        <v>278</v>
      </c>
      <c r="C139" s="253" t="s">
        <v>279</v>
      </c>
      <c r="D139" s="254" t="s">
        <v>933</v>
      </c>
      <c r="E139" s="208">
        <v>360.84</v>
      </c>
      <c r="F139" s="418"/>
      <c r="G139" s="256">
        <f t="shared" si="7"/>
        <v>0</v>
      </c>
    </row>
    <row r="140" spans="1:7" s="11" customFormat="1" ht="12.75">
      <c r="A140" s="98" t="s">
        <v>1651</v>
      </c>
      <c r="B140" s="20" t="s">
        <v>264</v>
      </c>
      <c r="C140" s="253" t="s">
        <v>265</v>
      </c>
      <c r="D140" s="254" t="s">
        <v>1982</v>
      </c>
      <c r="E140" s="208">
        <v>57.76</v>
      </c>
      <c r="F140" s="418"/>
      <c r="G140" s="256">
        <f t="shared" si="7"/>
        <v>0</v>
      </c>
    </row>
    <row r="141" spans="1:7" s="11" customFormat="1" ht="25.5">
      <c r="A141" s="98" t="s">
        <v>1060</v>
      </c>
      <c r="B141" s="20" t="s">
        <v>266</v>
      </c>
      <c r="C141" s="253" t="s">
        <v>267</v>
      </c>
      <c r="D141" s="254" t="s">
        <v>1982</v>
      </c>
      <c r="E141" s="208">
        <v>146.74</v>
      </c>
      <c r="F141" s="418"/>
      <c r="G141" s="256">
        <f t="shared" si="7"/>
        <v>0</v>
      </c>
    </row>
    <row r="142" spans="1:7" s="11" customFormat="1" ht="25.5">
      <c r="A142" s="98" t="s">
        <v>1061</v>
      </c>
      <c r="B142" s="20" t="s">
        <v>272</v>
      </c>
      <c r="C142" s="253" t="s">
        <v>273</v>
      </c>
      <c r="D142" s="254" t="s">
        <v>1984</v>
      </c>
      <c r="E142" s="208">
        <v>534</v>
      </c>
      <c r="F142" s="418"/>
      <c r="G142" s="256">
        <f t="shared" si="7"/>
        <v>0</v>
      </c>
    </row>
    <row r="143" spans="1:7" s="11" customFormat="1" ht="25.5">
      <c r="A143" s="98" t="s">
        <v>1062</v>
      </c>
      <c r="B143" s="20" t="s">
        <v>274</v>
      </c>
      <c r="C143" s="253" t="s">
        <v>275</v>
      </c>
      <c r="D143" s="254" t="s">
        <v>1984</v>
      </c>
      <c r="E143" s="208">
        <v>62</v>
      </c>
      <c r="F143" s="418"/>
      <c r="G143" s="256">
        <f t="shared" si="7"/>
        <v>0</v>
      </c>
    </row>
    <row r="144" spans="1:7" s="11" customFormat="1" ht="25.5">
      <c r="A144" s="98" t="s">
        <v>1063</v>
      </c>
      <c r="B144" s="20" t="s">
        <v>248</v>
      </c>
      <c r="C144" s="253" t="s">
        <v>249</v>
      </c>
      <c r="D144" s="254" t="s">
        <v>933</v>
      </c>
      <c r="E144" s="208">
        <v>582.61</v>
      </c>
      <c r="F144" s="418"/>
      <c r="G144" s="256">
        <f t="shared" si="7"/>
        <v>0</v>
      </c>
    </row>
    <row r="145" spans="1:7" s="11" customFormat="1" ht="12.75">
      <c r="A145" s="98" t="s">
        <v>1064</v>
      </c>
      <c r="B145" s="20" t="s">
        <v>262</v>
      </c>
      <c r="C145" s="253" t="s">
        <v>263</v>
      </c>
      <c r="D145" s="254" t="s">
        <v>1982</v>
      </c>
      <c r="E145" s="208">
        <v>1416.93</v>
      </c>
      <c r="F145" s="418"/>
      <c r="G145" s="256">
        <f t="shared" si="7"/>
        <v>0</v>
      </c>
    </row>
    <row r="146" spans="1:7" s="11" customFormat="1" ht="38.25">
      <c r="A146" s="98" t="s">
        <v>1065</v>
      </c>
      <c r="B146" s="210" t="s">
        <v>1805</v>
      </c>
      <c r="C146" s="202" t="s">
        <v>1641</v>
      </c>
      <c r="D146" s="100" t="s">
        <v>929</v>
      </c>
      <c r="E146" s="208">
        <v>891.3</v>
      </c>
      <c r="F146" s="203"/>
      <c r="G146" s="256">
        <f t="shared" si="7"/>
        <v>0</v>
      </c>
    </row>
    <row r="147" spans="1:7" s="11" customFormat="1" ht="38.25">
      <c r="A147" s="98" t="s">
        <v>1066</v>
      </c>
      <c r="B147" s="210" t="s">
        <v>1805</v>
      </c>
      <c r="C147" s="202" t="s">
        <v>1644</v>
      </c>
      <c r="D147" s="100" t="s">
        <v>929</v>
      </c>
      <c r="E147" s="208">
        <v>348.56</v>
      </c>
      <c r="F147" s="203"/>
      <c r="G147" s="256">
        <f>ROUND(E147*F147,2)</f>
        <v>0</v>
      </c>
    </row>
    <row r="148" spans="1:7" s="11" customFormat="1" ht="25.5">
      <c r="A148" s="98" t="s">
        <v>1067</v>
      </c>
      <c r="B148" s="20" t="s">
        <v>256</v>
      </c>
      <c r="C148" s="253" t="s">
        <v>257</v>
      </c>
      <c r="D148" s="254" t="s">
        <v>1982</v>
      </c>
      <c r="E148" s="208">
        <v>121.32</v>
      </c>
      <c r="F148" s="418"/>
      <c r="G148" s="256">
        <f t="shared" si="7"/>
        <v>0</v>
      </c>
    </row>
    <row r="149" spans="1:7" s="11" customFormat="1" ht="38.25">
      <c r="A149" s="98" t="s">
        <v>1068</v>
      </c>
      <c r="B149" s="210" t="s">
        <v>1805</v>
      </c>
      <c r="C149" s="223" t="s">
        <v>1643</v>
      </c>
      <c r="D149" s="107" t="s">
        <v>1033</v>
      </c>
      <c r="E149" s="208">
        <v>899.22</v>
      </c>
      <c r="F149" s="242"/>
      <c r="G149" s="256">
        <f t="shared" si="7"/>
        <v>0</v>
      </c>
    </row>
    <row r="150" spans="1:7" s="11" customFormat="1" ht="25.5">
      <c r="A150" s="98" t="s">
        <v>1069</v>
      </c>
      <c r="B150" s="20" t="s">
        <v>260</v>
      </c>
      <c r="C150" s="253" t="s">
        <v>261</v>
      </c>
      <c r="D150" s="254" t="s">
        <v>1982</v>
      </c>
      <c r="E150" s="208">
        <v>23.86</v>
      </c>
      <c r="F150" s="418"/>
      <c r="G150" s="256">
        <f t="shared" si="7"/>
        <v>0</v>
      </c>
    </row>
    <row r="151" spans="1:7" s="11" customFormat="1" ht="38.25">
      <c r="A151" s="98" t="s">
        <v>1070</v>
      </c>
      <c r="B151" s="20" t="s">
        <v>232</v>
      </c>
      <c r="C151" s="253" t="s">
        <v>233</v>
      </c>
      <c r="D151" s="254" t="s">
        <v>1980</v>
      </c>
      <c r="E151" s="208">
        <v>87</v>
      </c>
      <c r="F151" s="418"/>
      <c r="G151" s="256">
        <f t="shared" si="7"/>
        <v>0</v>
      </c>
    </row>
    <row r="152" spans="1:7" s="11" customFormat="1" ht="38.25">
      <c r="A152" s="98" t="s">
        <v>1071</v>
      </c>
      <c r="B152" s="210" t="s">
        <v>1805</v>
      </c>
      <c r="C152" s="219" t="s">
        <v>1073</v>
      </c>
      <c r="D152" s="107" t="s">
        <v>989</v>
      </c>
      <c r="E152" s="208">
        <v>33</v>
      </c>
      <c r="F152" s="204"/>
      <c r="G152" s="256">
        <f t="shared" si="7"/>
        <v>0</v>
      </c>
    </row>
    <row r="153" spans="1:7" s="11" customFormat="1" ht="38.25">
      <c r="A153" s="98" t="s">
        <v>1652</v>
      </c>
      <c r="B153" s="210" t="s">
        <v>1805</v>
      </c>
      <c r="C153" s="219" t="s">
        <v>1075</v>
      </c>
      <c r="D153" s="107" t="s">
        <v>989</v>
      </c>
      <c r="E153" s="208">
        <v>10</v>
      </c>
      <c r="F153" s="204"/>
      <c r="G153" s="256">
        <f>ROUND(E153*F153,2)</f>
        <v>0</v>
      </c>
    </row>
    <row r="154" spans="1:7" s="11" customFormat="1" ht="38.25">
      <c r="A154" s="98" t="s">
        <v>1653</v>
      </c>
      <c r="B154" s="210" t="s">
        <v>1805</v>
      </c>
      <c r="C154" s="219" t="s">
        <v>1077</v>
      </c>
      <c r="D154" s="107" t="s">
        <v>989</v>
      </c>
      <c r="E154" s="208">
        <v>2</v>
      </c>
      <c r="F154" s="204"/>
      <c r="G154" s="256">
        <f t="shared" si="7"/>
        <v>0</v>
      </c>
    </row>
    <row r="155" spans="1:7" s="11" customFormat="1" ht="51">
      <c r="A155" s="98" t="s">
        <v>1072</v>
      </c>
      <c r="B155" s="210" t="s">
        <v>1805</v>
      </c>
      <c r="C155" s="219" t="s">
        <v>1079</v>
      </c>
      <c r="D155" s="107" t="s">
        <v>989</v>
      </c>
      <c r="E155" s="208">
        <v>15</v>
      </c>
      <c r="F155" s="204"/>
      <c r="G155" s="256">
        <f t="shared" si="7"/>
        <v>0</v>
      </c>
    </row>
    <row r="156" spans="1:7" s="11" customFormat="1" ht="25.5">
      <c r="A156" s="241" t="s">
        <v>1654</v>
      </c>
      <c r="B156" s="213" t="s">
        <v>1805</v>
      </c>
      <c r="C156" s="223" t="s">
        <v>1909</v>
      </c>
      <c r="D156" s="131" t="s">
        <v>929</v>
      </c>
      <c r="E156" s="208">
        <v>1.43</v>
      </c>
      <c r="F156" s="204"/>
      <c r="G156" s="256">
        <f t="shared" si="7"/>
        <v>0</v>
      </c>
    </row>
    <row r="157" spans="1:7" s="11" customFormat="1" ht="25.5">
      <c r="A157" s="241" t="s">
        <v>1074</v>
      </c>
      <c r="B157" s="213" t="s">
        <v>1805</v>
      </c>
      <c r="C157" s="223" t="s">
        <v>1909</v>
      </c>
      <c r="D157" s="131" t="s">
        <v>929</v>
      </c>
      <c r="E157" s="208">
        <v>2.16</v>
      </c>
      <c r="F157" s="204"/>
      <c r="G157" s="256">
        <f t="shared" si="7"/>
        <v>0</v>
      </c>
    </row>
    <row r="158" spans="1:7" s="11" customFormat="1" ht="25.5">
      <c r="A158" s="241" t="s">
        <v>1076</v>
      </c>
      <c r="B158" s="210" t="s">
        <v>1805</v>
      </c>
      <c r="C158" s="219" t="s">
        <v>1082</v>
      </c>
      <c r="D158" s="107" t="s">
        <v>989</v>
      </c>
      <c r="E158" s="208">
        <v>3</v>
      </c>
      <c r="F158" s="204"/>
      <c r="G158" s="256">
        <f t="shared" si="7"/>
        <v>0</v>
      </c>
    </row>
    <row r="159" spans="1:7" s="11" customFormat="1" ht="38.25">
      <c r="A159" s="241" t="s">
        <v>1078</v>
      </c>
      <c r="B159" s="20" t="s">
        <v>268</v>
      </c>
      <c r="C159" s="253" t="s">
        <v>269</v>
      </c>
      <c r="D159" s="254" t="s">
        <v>933</v>
      </c>
      <c r="E159" s="208">
        <v>916.55</v>
      </c>
      <c r="F159" s="418"/>
      <c r="G159" s="256">
        <f t="shared" si="7"/>
        <v>0</v>
      </c>
    </row>
    <row r="160" spans="1:7" s="11" customFormat="1" ht="38.25">
      <c r="A160" s="241" t="s">
        <v>1080</v>
      </c>
      <c r="B160" s="20" t="s">
        <v>270</v>
      </c>
      <c r="C160" s="253" t="s">
        <v>271</v>
      </c>
      <c r="D160" s="254" t="s">
        <v>933</v>
      </c>
      <c r="E160" s="208">
        <v>805.25</v>
      </c>
      <c r="F160" s="418"/>
      <c r="G160" s="256">
        <f t="shared" si="7"/>
        <v>0</v>
      </c>
    </row>
    <row r="161" spans="1:7" s="11" customFormat="1" ht="12.75">
      <c r="A161" s="241" t="s">
        <v>1081</v>
      </c>
      <c r="B161" s="20" t="s">
        <v>252</v>
      </c>
      <c r="C161" s="253" t="s">
        <v>253</v>
      </c>
      <c r="D161" s="254" t="s">
        <v>933</v>
      </c>
      <c r="E161" s="208">
        <v>3160.46</v>
      </c>
      <c r="F161" s="418"/>
      <c r="G161" s="256">
        <f t="shared" si="7"/>
        <v>0</v>
      </c>
    </row>
    <row r="162" spans="1:7" s="11" customFormat="1" ht="25.5">
      <c r="A162" s="241" t="s">
        <v>1083</v>
      </c>
      <c r="B162" s="20" t="s">
        <v>226</v>
      </c>
      <c r="C162" s="253" t="s">
        <v>227</v>
      </c>
      <c r="D162" s="254" t="s">
        <v>1980</v>
      </c>
      <c r="E162" s="208">
        <v>92</v>
      </c>
      <c r="F162" s="418"/>
      <c r="G162" s="256">
        <f>ROUND(E162*F162,2)</f>
        <v>0</v>
      </c>
    </row>
    <row r="163" spans="1:7" s="11" customFormat="1" ht="38.25">
      <c r="A163" s="241" t="s">
        <v>1084</v>
      </c>
      <c r="B163" s="210" t="s">
        <v>1805</v>
      </c>
      <c r="C163" s="219" t="s">
        <v>1647</v>
      </c>
      <c r="D163" s="107" t="s">
        <v>989</v>
      </c>
      <c r="E163" s="208">
        <v>5</v>
      </c>
      <c r="F163" s="204"/>
      <c r="G163" s="256">
        <f t="shared" si="7"/>
        <v>0</v>
      </c>
    </row>
    <row r="164" spans="1:7" s="11" customFormat="1" ht="38.25">
      <c r="A164" s="241" t="s">
        <v>1085</v>
      </c>
      <c r="B164" s="210" t="s">
        <v>1805</v>
      </c>
      <c r="C164" s="219" t="s">
        <v>1646</v>
      </c>
      <c r="D164" s="107" t="s">
        <v>989</v>
      </c>
      <c r="E164" s="208">
        <v>9</v>
      </c>
      <c r="F164" s="204"/>
      <c r="G164" s="256">
        <f t="shared" si="7"/>
        <v>0</v>
      </c>
    </row>
    <row r="165" spans="1:7" s="11" customFormat="1" ht="38.25">
      <c r="A165" s="241" t="s">
        <v>1086</v>
      </c>
      <c r="B165" s="210" t="s">
        <v>1805</v>
      </c>
      <c r="C165" s="219" t="s">
        <v>1645</v>
      </c>
      <c r="D165" s="107" t="s">
        <v>989</v>
      </c>
      <c r="E165" s="208">
        <v>38</v>
      </c>
      <c r="F165" s="204"/>
      <c r="G165" s="256">
        <f t="shared" si="7"/>
        <v>0</v>
      </c>
    </row>
    <row r="166" spans="1:7" s="11" customFormat="1" ht="38.25">
      <c r="A166" s="241" t="s">
        <v>1087</v>
      </c>
      <c r="B166" s="210" t="s">
        <v>1805</v>
      </c>
      <c r="C166" s="219" t="s">
        <v>1648</v>
      </c>
      <c r="D166" s="107" t="s">
        <v>989</v>
      </c>
      <c r="E166" s="208">
        <v>62</v>
      </c>
      <c r="F166" s="204"/>
      <c r="G166" s="256">
        <f t="shared" si="7"/>
        <v>0</v>
      </c>
    </row>
    <row r="167" spans="1:7" s="11" customFormat="1" ht="25.5">
      <c r="A167" s="241" t="s">
        <v>1501</v>
      </c>
      <c r="B167" s="210" t="s">
        <v>1805</v>
      </c>
      <c r="C167" s="219" t="s">
        <v>1649</v>
      </c>
      <c r="D167" s="107" t="s">
        <v>989</v>
      </c>
      <c r="E167" s="208">
        <v>2</v>
      </c>
      <c r="F167" s="204"/>
      <c r="G167" s="256">
        <f t="shared" si="7"/>
        <v>0</v>
      </c>
    </row>
    <row r="168" spans="1:7" s="11" customFormat="1" ht="25.5">
      <c r="A168" s="241" t="s">
        <v>1655</v>
      </c>
      <c r="B168" s="210" t="s">
        <v>1805</v>
      </c>
      <c r="C168" s="219" t="s">
        <v>1650</v>
      </c>
      <c r="D168" s="107" t="s">
        <v>989</v>
      </c>
      <c r="E168" s="208">
        <v>1</v>
      </c>
      <c r="F168" s="204"/>
      <c r="G168" s="256">
        <f t="shared" si="7"/>
        <v>0</v>
      </c>
    </row>
    <row r="169" spans="1:7" s="11" customFormat="1" ht="25.5">
      <c r="A169" s="241" t="s">
        <v>1656</v>
      </c>
      <c r="B169" s="210" t="s">
        <v>1805</v>
      </c>
      <c r="C169" s="219" t="s">
        <v>1911</v>
      </c>
      <c r="D169" s="107" t="s">
        <v>989</v>
      </c>
      <c r="E169" s="208">
        <v>1</v>
      </c>
      <c r="F169" s="204"/>
      <c r="G169" s="256">
        <f t="shared" si="7"/>
        <v>0</v>
      </c>
    </row>
    <row r="170" spans="1:7" s="11" customFormat="1" ht="25.5">
      <c r="A170" s="241" t="s">
        <v>1657</v>
      </c>
      <c r="B170" s="210" t="s">
        <v>1805</v>
      </c>
      <c r="C170" s="200" t="s">
        <v>1088</v>
      </c>
      <c r="D170" s="107" t="s">
        <v>930</v>
      </c>
      <c r="E170" s="208">
        <v>3795.08</v>
      </c>
      <c r="F170" s="426"/>
      <c r="G170" s="256">
        <f t="shared" si="7"/>
        <v>0</v>
      </c>
    </row>
    <row r="171" spans="1:7" s="11" customFormat="1" ht="25.5">
      <c r="A171" s="241" t="s">
        <v>1658</v>
      </c>
      <c r="B171" s="210" t="s">
        <v>1805</v>
      </c>
      <c r="C171" s="200" t="s">
        <v>1642</v>
      </c>
      <c r="D171" s="100" t="s">
        <v>929</v>
      </c>
      <c r="E171" s="208">
        <v>730.36</v>
      </c>
      <c r="F171" s="426"/>
      <c r="G171" s="256">
        <f t="shared" si="7"/>
        <v>0</v>
      </c>
    </row>
    <row r="172" spans="1:7" s="11" customFormat="1" ht="25.5">
      <c r="A172" s="241" t="s">
        <v>1808</v>
      </c>
      <c r="B172" s="210" t="s">
        <v>258</v>
      </c>
      <c r="C172" s="253" t="s">
        <v>259</v>
      </c>
      <c r="D172" s="254" t="s">
        <v>1982</v>
      </c>
      <c r="E172" s="208">
        <v>51.97</v>
      </c>
      <c r="F172" s="418"/>
      <c r="G172" s="256">
        <f t="shared" si="7"/>
        <v>0</v>
      </c>
    </row>
    <row r="173" spans="1:7" s="11" customFormat="1" ht="12.75">
      <c r="A173" s="241" t="s">
        <v>1910</v>
      </c>
      <c r="B173" s="20" t="s">
        <v>254</v>
      </c>
      <c r="C173" s="253" t="s">
        <v>255</v>
      </c>
      <c r="D173" s="254" t="s">
        <v>1982</v>
      </c>
      <c r="E173" s="208">
        <v>150</v>
      </c>
      <c r="F173" s="418"/>
      <c r="G173" s="256">
        <f t="shared" si="7"/>
        <v>0</v>
      </c>
    </row>
    <row r="174" spans="1:7" s="11" customFormat="1" ht="13.5" thickBot="1">
      <c r="A174" s="304"/>
      <c r="B174" s="310"/>
      <c r="C174" s="306"/>
      <c r="D174" s="307"/>
      <c r="E174" s="307"/>
      <c r="F174" s="419"/>
      <c r="G174" s="161"/>
    </row>
    <row r="175" spans="1:7" s="10" customFormat="1" ht="13.5" thickBot="1">
      <c r="A175" s="453" t="s">
        <v>1089</v>
      </c>
      <c r="B175" s="454"/>
      <c r="C175" s="264" t="s">
        <v>1090</v>
      </c>
      <c r="D175" s="205"/>
      <c r="E175" s="205"/>
      <c r="F175" s="425"/>
      <c r="G175" s="162">
        <f>SUM(G176:G184)</f>
        <v>0</v>
      </c>
    </row>
    <row r="176" spans="1:7" s="11" customFormat="1" ht="25.5">
      <c r="A176" s="251" t="s">
        <v>1091</v>
      </c>
      <c r="B176" s="252" t="s">
        <v>292</v>
      </c>
      <c r="C176" s="253" t="s">
        <v>293</v>
      </c>
      <c r="D176" s="254" t="s">
        <v>1982</v>
      </c>
      <c r="E176" s="255">
        <v>5599.51</v>
      </c>
      <c r="F176" s="418"/>
      <c r="G176" s="256">
        <f>ROUND(E176*F176,2)</f>
        <v>0</v>
      </c>
    </row>
    <row r="177" spans="1:7" s="11" customFormat="1" ht="38.25">
      <c r="A177" s="98" t="s">
        <v>1092</v>
      </c>
      <c r="B177" s="20" t="s">
        <v>296</v>
      </c>
      <c r="C177" s="253" t="s">
        <v>297</v>
      </c>
      <c r="D177" s="254" t="s">
        <v>1982</v>
      </c>
      <c r="E177" s="208">
        <v>1605.1</v>
      </c>
      <c r="F177" s="418"/>
      <c r="G177" s="256">
        <f aca="true" t="shared" si="8" ref="G177:G183">ROUND(E177*F177,2)</f>
        <v>0</v>
      </c>
    </row>
    <row r="178" spans="1:7" s="11" customFormat="1" ht="38.25">
      <c r="A178" s="98" t="s">
        <v>1093</v>
      </c>
      <c r="B178" s="20" t="s">
        <v>298</v>
      </c>
      <c r="C178" s="253" t="s">
        <v>299</v>
      </c>
      <c r="D178" s="254" t="s">
        <v>1982</v>
      </c>
      <c r="E178" s="208">
        <v>207.39</v>
      </c>
      <c r="F178" s="418"/>
      <c r="G178" s="256">
        <f t="shared" si="8"/>
        <v>0</v>
      </c>
    </row>
    <row r="179" spans="1:7" s="12" customFormat="1" ht="38.25">
      <c r="A179" s="98" t="s">
        <v>1094</v>
      </c>
      <c r="B179" s="20" t="s">
        <v>286</v>
      </c>
      <c r="C179" s="253" t="s">
        <v>287</v>
      </c>
      <c r="D179" s="254" t="s">
        <v>933</v>
      </c>
      <c r="E179" s="208">
        <v>1000</v>
      </c>
      <c r="F179" s="418"/>
      <c r="G179" s="256">
        <f t="shared" si="8"/>
        <v>0</v>
      </c>
    </row>
    <row r="180" spans="1:7" s="11" customFormat="1" ht="12.75">
      <c r="A180" s="98" t="s">
        <v>1095</v>
      </c>
      <c r="B180" s="20" t="s">
        <v>288</v>
      </c>
      <c r="C180" s="253" t="s">
        <v>289</v>
      </c>
      <c r="D180" s="254" t="s">
        <v>933</v>
      </c>
      <c r="E180" s="208">
        <v>1000</v>
      </c>
      <c r="F180" s="418"/>
      <c r="G180" s="256">
        <f t="shared" si="8"/>
        <v>0</v>
      </c>
    </row>
    <row r="181" spans="1:7" s="11" customFormat="1" ht="12.75">
      <c r="A181" s="98" t="s">
        <v>1096</v>
      </c>
      <c r="B181" s="20" t="s">
        <v>300</v>
      </c>
      <c r="C181" s="253" t="s">
        <v>301</v>
      </c>
      <c r="D181" s="254" t="s">
        <v>1982</v>
      </c>
      <c r="E181" s="208">
        <v>5599.51</v>
      </c>
      <c r="F181" s="418"/>
      <c r="G181" s="256">
        <f t="shared" si="8"/>
        <v>0</v>
      </c>
    </row>
    <row r="182" spans="1:7" s="11" customFormat="1" ht="25.5">
      <c r="A182" s="98" t="s">
        <v>1660</v>
      </c>
      <c r="B182" s="20" t="s">
        <v>302</v>
      </c>
      <c r="C182" s="253" t="s">
        <v>303</v>
      </c>
      <c r="D182" s="254" t="s">
        <v>1982</v>
      </c>
      <c r="E182" s="208">
        <v>5599.51</v>
      </c>
      <c r="F182" s="418"/>
      <c r="G182" s="256">
        <f t="shared" si="8"/>
        <v>0</v>
      </c>
    </row>
    <row r="183" spans="1:7" s="14" customFormat="1" ht="25.5">
      <c r="A183" s="98" t="s">
        <v>1661</v>
      </c>
      <c r="B183" s="20" t="s">
        <v>294</v>
      </c>
      <c r="C183" s="253" t="s">
        <v>295</v>
      </c>
      <c r="D183" s="254" t="s">
        <v>1982</v>
      </c>
      <c r="E183" s="208">
        <v>3180.79</v>
      </c>
      <c r="F183" s="418"/>
      <c r="G183" s="256">
        <f t="shared" si="8"/>
        <v>0</v>
      </c>
    </row>
    <row r="184" spans="1:7" s="14" customFormat="1" ht="13.5" thickBot="1">
      <c r="A184" s="304"/>
      <c r="B184" s="455"/>
      <c r="C184" s="467"/>
      <c r="D184" s="308"/>
      <c r="E184" s="307"/>
      <c r="F184" s="419"/>
      <c r="G184" s="161"/>
    </row>
    <row r="185" spans="1:7" s="10" customFormat="1" ht="13.5" thickBot="1">
      <c r="A185" s="477" t="s">
        <v>1097</v>
      </c>
      <c r="B185" s="454"/>
      <c r="C185" s="264" t="s">
        <v>304</v>
      </c>
      <c r="D185" s="205"/>
      <c r="E185" s="205"/>
      <c r="F185" s="425"/>
      <c r="G185" s="162">
        <f>SUM(G186:G194)</f>
        <v>0</v>
      </c>
    </row>
    <row r="186" spans="1:7" s="13" customFormat="1" ht="12.75">
      <c r="A186" s="251" t="s">
        <v>1098</v>
      </c>
      <c r="B186" s="252" t="s">
        <v>305</v>
      </c>
      <c r="C186" s="253" t="s">
        <v>306</v>
      </c>
      <c r="D186" s="254" t="s">
        <v>1982</v>
      </c>
      <c r="E186" s="255">
        <v>15413.73</v>
      </c>
      <c r="F186" s="418"/>
      <c r="G186" s="256">
        <f>ROUND(E186*F186,2)</f>
        <v>0</v>
      </c>
    </row>
    <row r="187" spans="1:7" s="13" customFormat="1" ht="25.5">
      <c r="A187" s="98" t="s">
        <v>1099</v>
      </c>
      <c r="B187" s="20" t="s">
        <v>313</v>
      </c>
      <c r="C187" s="253" t="s">
        <v>314</v>
      </c>
      <c r="D187" s="254" t="s">
        <v>1982</v>
      </c>
      <c r="E187" s="208">
        <v>15413.73</v>
      </c>
      <c r="F187" s="418"/>
      <c r="G187" s="256">
        <f aca="true" t="shared" si="9" ref="G187:G193">ROUND(E187*F187,2)</f>
        <v>0</v>
      </c>
    </row>
    <row r="188" spans="1:7" s="13" customFormat="1" ht="25.5">
      <c r="A188" s="98" t="s">
        <v>1100</v>
      </c>
      <c r="B188" s="20" t="s">
        <v>321</v>
      </c>
      <c r="C188" s="253" t="s">
        <v>322</v>
      </c>
      <c r="D188" s="254" t="s">
        <v>1982</v>
      </c>
      <c r="E188" s="208">
        <v>1346.55</v>
      </c>
      <c r="F188" s="418"/>
      <c r="G188" s="256">
        <f t="shared" si="9"/>
        <v>0</v>
      </c>
    </row>
    <row r="189" spans="1:7" s="13" customFormat="1" ht="12.75">
      <c r="A189" s="98" t="s">
        <v>1101</v>
      </c>
      <c r="B189" s="20" t="s">
        <v>307</v>
      </c>
      <c r="C189" s="253" t="s">
        <v>308</v>
      </c>
      <c r="D189" s="254" t="s">
        <v>1982</v>
      </c>
      <c r="E189" s="208">
        <v>43564.51</v>
      </c>
      <c r="F189" s="418"/>
      <c r="G189" s="256">
        <f t="shared" si="9"/>
        <v>0</v>
      </c>
    </row>
    <row r="190" spans="1:7" s="13" customFormat="1" ht="12.75">
      <c r="A190" s="98" t="s">
        <v>1102</v>
      </c>
      <c r="B190" s="20" t="s">
        <v>315</v>
      </c>
      <c r="C190" s="253" t="s">
        <v>316</v>
      </c>
      <c r="D190" s="254" t="s">
        <v>1982</v>
      </c>
      <c r="E190" s="208">
        <v>43565.51</v>
      </c>
      <c r="F190" s="418"/>
      <c r="G190" s="256">
        <f t="shared" si="9"/>
        <v>0</v>
      </c>
    </row>
    <row r="191" spans="1:7" s="13" customFormat="1" ht="12.75">
      <c r="A191" s="98" t="s">
        <v>1103</v>
      </c>
      <c r="B191" s="20" t="s">
        <v>317</v>
      </c>
      <c r="C191" s="253" t="s">
        <v>318</v>
      </c>
      <c r="D191" s="254" t="s">
        <v>1982</v>
      </c>
      <c r="E191" s="208">
        <v>394.37</v>
      </c>
      <c r="F191" s="418"/>
      <c r="G191" s="256">
        <f t="shared" si="9"/>
        <v>0</v>
      </c>
    </row>
    <row r="192" spans="1:7" s="13" customFormat="1" ht="25.5">
      <c r="A192" s="98" t="s">
        <v>1104</v>
      </c>
      <c r="B192" s="20" t="s">
        <v>311</v>
      </c>
      <c r="C192" s="253" t="s">
        <v>312</v>
      </c>
      <c r="D192" s="254" t="s">
        <v>1988</v>
      </c>
      <c r="E192" s="208">
        <v>106059.15</v>
      </c>
      <c r="F192" s="418"/>
      <c r="G192" s="256">
        <f t="shared" si="9"/>
        <v>0</v>
      </c>
    </row>
    <row r="193" spans="1:7" s="13" customFormat="1" ht="12.75">
      <c r="A193" s="98" t="s">
        <v>1105</v>
      </c>
      <c r="B193" s="20" t="s">
        <v>319</v>
      </c>
      <c r="C193" s="253" t="s">
        <v>320</v>
      </c>
      <c r="D193" s="254" t="s">
        <v>1982</v>
      </c>
      <c r="E193" s="208">
        <v>551.2</v>
      </c>
      <c r="F193" s="418"/>
      <c r="G193" s="256">
        <f t="shared" si="9"/>
        <v>0</v>
      </c>
    </row>
    <row r="194" spans="1:7" s="13" customFormat="1" ht="13.5" thickBot="1">
      <c r="A194" s="378"/>
      <c r="B194" s="321"/>
      <c r="C194" s="322"/>
      <c r="D194" s="323"/>
      <c r="E194" s="307"/>
      <c r="F194" s="427"/>
      <c r="G194" s="161"/>
    </row>
    <row r="195" spans="1:7" s="10" customFormat="1" ht="13.5" thickBot="1">
      <c r="A195" s="477" t="s">
        <v>1106</v>
      </c>
      <c r="B195" s="454"/>
      <c r="C195" s="264" t="s">
        <v>1107</v>
      </c>
      <c r="D195" s="205"/>
      <c r="E195" s="205"/>
      <c r="F195" s="425"/>
      <c r="G195" s="162">
        <f>SUM(G196:G463)</f>
        <v>0</v>
      </c>
    </row>
    <row r="196" spans="1:7" s="11" customFormat="1" ht="12.75">
      <c r="A196" s="324"/>
      <c r="B196" s="280"/>
      <c r="C196" s="325" t="s">
        <v>1108</v>
      </c>
      <c r="D196" s="326"/>
      <c r="E196" s="327"/>
      <c r="F196" s="428"/>
      <c r="G196" s="303"/>
    </row>
    <row r="197" spans="1:7" s="11" customFormat="1" ht="25.5">
      <c r="A197" s="98" t="s">
        <v>1109</v>
      </c>
      <c r="B197" s="20" t="s">
        <v>503</v>
      </c>
      <c r="C197" s="253" t="s">
        <v>504</v>
      </c>
      <c r="D197" s="254" t="s">
        <v>933</v>
      </c>
      <c r="E197" s="208">
        <v>162.98</v>
      </c>
      <c r="F197" s="418"/>
      <c r="G197" s="256">
        <f>ROUND(E197*F197,2)</f>
        <v>0</v>
      </c>
    </row>
    <row r="198" spans="1:7" s="11" customFormat="1" ht="25.5">
      <c r="A198" s="98" t="s">
        <v>1110</v>
      </c>
      <c r="B198" s="20" t="s">
        <v>501</v>
      </c>
      <c r="C198" s="253" t="s">
        <v>502</v>
      </c>
      <c r="D198" s="254" t="s">
        <v>933</v>
      </c>
      <c r="E198" s="208">
        <v>595.5</v>
      </c>
      <c r="F198" s="418"/>
      <c r="G198" s="256">
        <f aca="true" t="shared" si="10" ref="G198:G261">ROUND(E198*F198,2)</f>
        <v>0</v>
      </c>
    </row>
    <row r="199" spans="1:7" s="11" customFormat="1" ht="25.5">
      <c r="A199" s="98" t="s">
        <v>1111</v>
      </c>
      <c r="B199" s="20" t="s">
        <v>337</v>
      </c>
      <c r="C199" s="253" t="s">
        <v>338</v>
      </c>
      <c r="D199" s="254" t="s">
        <v>1984</v>
      </c>
      <c r="E199" s="208">
        <v>4</v>
      </c>
      <c r="F199" s="418"/>
      <c r="G199" s="256">
        <f t="shared" si="10"/>
        <v>0</v>
      </c>
    </row>
    <row r="200" spans="1:7" s="11" customFormat="1" ht="25.5">
      <c r="A200" s="98" t="s">
        <v>1112</v>
      </c>
      <c r="B200" s="20" t="s">
        <v>515</v>
      </c>
      <c r="C200" s="253" t="s">
        <v>516</v>
      </c>
      <c r="D200" s="254" t="s">
        <v>1980</v>
      </c>
      <c r="E200" s="208">
        <v>4</v>
      </c>
      <c r="F200" s="418"/>
      <c r="G200" s="256">
        <f t="shared" si="10"/>
        <v>0</v>
      </c>
    </row>
    <row r="201" spans="1:7" s="11" customFormat="1" ht="25.5">
      <c r="A201" s="98" t="s">
        <v>1113</v>
      </c>
      <c r="B201" s="20" t="s">
        <v>513</v>
      </c>
      <c r="C201" s="253" t="s">
        <v>514</v>
      </c>
      <c r="D201" s="254" t="s">
        <v>1980</v>
      </c>
      <c r="E201" s="208">
        <v>18</v>
      </c>
      <c r="F201" s="418"/>
      <c r="G201" s="256">
        <f t="shared" si="10"/>
        <v>0</v>
      </c>
    </row>
    <row r="202" spans="1:7" s="11" customFormat="1" ht="25.5">
      <c r="A202" s="98" t="s">
        <v>1114</v>
      </c>
      <c r="B202" s="20" t="s">
        <v>343</v>
      </c>
      <c r="C202" s="253" t="s">
        <v>344</v>
      </c>
      <c r="D202" s="254" t="s">
        <v>1980</v>
      </c>
      <c r="E202" s="208">
        <v>3</v>
      </c>
      <c r="F202" s="418"/>
      <c r="G202" s="256">
        <f t="shared" si="10"/>
        <v>0</v>
      </c>
    </row>
    <row r="203" spans="1:7" s="11" customFormat="1" ht="25.5">
      <c r="A203" s="98" t="s">
        <v>1115</v>
      </c>
      <c r="B203" s="20" t="s">
        <v>493</v>
      </c>
      <c r="C203" s="253" t="s">
        <v>494</v>
      </c>
      <c r="D203" s="254" t="s">
        <v>933</v>
      </c>
      <c r="E203" s="208">
        <v>703.06</v>
      </c>
      <c r="F203" s="418"/>
      <c r="G203" s="256">
        <f t="shared" si="10"/>
        <v>0</v>
      </c>
    </row>
    <row r="204" spans="1:7" s="11" customFormat="1" ht="25.5">
      <c r="A204" s="98" t="s">
        <v>1116</v>
      </c>
      <c r="B204" s="20" t="s">
        <v>495</v>
      </c>
      <c r="C204" s="253" t="s">
        <v>496</v>
      </c>
      <c r="D204" s="254" t="s">
        <v>933</v>
      </c>
      <c r="E204" s="208">
        <v>496.75</v>
      </c>
      <c r="F204" s="418"/>
      <c r="G204" s="256">
        <f t="shared" si="10"/>
        <v>0</v>
      </c>
    </row>
    <row r="205" spans="1:7" s="11" customFormat="1" ht="12.75">
      <c r="A205" s="98" t="s">
        <v>1117</v>
      </c>
      <c r="B205" s="20" t="s">
        <v>661</v>
      </c>
      <c r="C205" s="253" t="s">
        <v>662</v>
      </c>
      <c r="D205" s="254" t="s">
        <v>1980</v>
      </c>
      <c r="E205" s="208">
        <v>20</v>
      </c>
      <c r="F205" s="418"/>
      <c r="G205" s="256">
        <f t="shared" si="10"/>
        <v>0</v>
      </c>
    </row>
    <row r="206" spans="1:7" s="11" customFormat="1" ht="25.5">
      <c r="A206" s="98" t="s">
        <v>1118</v>
      </c>
      <c r="B206" s="20" t="s">
        <v>835</v>
      </c>
      <c r="C206" s="253" t="s">
        <v>836</v>
      </c>
      <c r="D206" s="254" t="s">
        <v>1980</v>
      </c>
      <c r="E206" s="208">
        <v>7</v>
      </c>
      <c r="F206" s="418"/>
      <c r="G206" s="256">
        <f t="shared" si="10"/>
        <v>0</v>
      </c>
    </row>
    <row r="207" spans="1:7" s="11" customFormat="1" ht="12.75">
      <c r="A207" s="98" t="s">
        <v>934</v>
      </c>
      <c r="B207" s="20" t="s">
        <v>244</v>
      </c>
      <c r="C207" s="253" t="s">
        <v>245</v>
      </c>
      <c r="D207" s="254" t="s">
        <v>1982</v>
      </c>
      <c r="E207" s="208">
        <v>51.25</v>
      </c>
      <c r="F207" s="418"/>
      <c r="G207" s="256">
        <f t="shared" si="10"/>
        <v>0</v>
      </c>
    </row>
    <row r="208" spans="1:7" s="11" customFormat="1" ht="25.5">
      <c r="A208" s="98" t="s">
        <v>1809</v>
      </c>
      <c r="B208" s="20" t="s">
        <v>629</v>
      </c>
      <c r="C208" s="253" t="s">
        <v>630</v>
      </c>
      <c r="D208" s="254" t="s">
        <v>1980</v>
      </c>
      <c r="E208" s="208">
        <v>20</v>
      </c>
      <c r="F208" s="418"/>
      <c r="G208" s="256">
        <f t="shared" si="10"/>
        <v>0</v>
      </c>
    </row>
    <row r="209" spans="1:7" s="11" customFormat="1" ht="25.5">
      <c r="A209" s="98" t="s">
        <v>1119</v>
      </c>
      <c r="B209" s="20" t="s">
        <v>355</v>
      </c>
      <c r="C209" s="253" t="s">
        <v>356</v>
      </c>
      <c r="D209" s="254" t="s">
        <v>1995</v>
      </c>
      <c r="E209" s="208">
        <v>2</v>
      </c>
      <c r="F209" s="418"/>
      <c r="G209" s="256">
        <f t="shared" si="10"/>
        <v>0</v>
      </c>
    </row>
    <row r="210" spans="1:7" s="11" customFormat="1" ht="12.75">
      <c r="A210" s="98" t="s">
        <v>1120</v>
      </c>
      <c r="B210" s="20" t="s">
        <v>361</v>
      </c>
      <c r="C210" s="253" t="s">
        <v>362</v>
      </c>
      <c r="D210" s="254" t="s">
        <v>1995</v>
      </c>
      <c r="E210" s="208">
        <v>2</v>
      </c>
      <c r="F210" s="418"/>
      <c r="G210" s="256">
        <f t="shared" si="10"/>
        <v>0</v>
      </c>
    </row>
    <row r="211" spans="1:7" s="11" customFormat="1" ht="25.5">
      <c r="A211" s="98" t="s">
        <v>1121</v>
      </c>
      <c r="B211" s="20" t="s">
        <v>359</v>
      </c>
      <c r="C211" s="253" t="s">
        <v>360</v>
      </c>
      <c r="D211" s="254" t="s">
        <v>1982</v>
      </c>
      <c r="E211" s="208">
        <v>8</v>
      </c>
      <c r="F211" s="418"/>
      <c r="G211" s="256">
        <f t="shared" si="10"/>
        <v>0</v>
      </c>
    </row>
    <row r="212" spans="1:7" s="11" customFormat="1" ht="12.75">
      <c r="A212" s="98" t="s">
        <v>122</v>
      </c>
      <c r="B212" s="20" t="s">
        <v>365</v>
      </c>
      <c r="C212" s="253" t="s">
        <v>366</v>
      </c>
      <c r="D212" s="254" t="s">
        <v>1980</v>
      </c>
      <c r="E212" s="208">
        <v>1</v>
      </c>
      <c r="F212" s="418"/>
      <c r="G212" s="256">
        <f t="shared" si="10"/>
        <v>0</v>
      </c>
    </row>
    <row r="213" spans="1:7" s="11" customFormat="1" ht="25.5">
      <c r="A213" s="98" t="s">
        <v>1122</v>
      </c>
      <c r="B213" s="20" t="s">
        <v>351</v>
      </c>
      <c r="C213" s="253" t="s">
        <v>352</v>
      </c>
      <c r="D213" s="254" t="s">
        <v>1980</v>
      </c>
      <c r="E213" s="208">
        <v>2</v>
      </c>
      <c r="F213" s="418"/>
      <c r="G213" s="256">
        <f t="shared" si="10"/>
        <v>0</v>
      </c>
    </row>
    <row r="214" spans="1:7" s="11" customFormat="1" ht="25.5">
      <c r="A214" s="98" t="s">
        <v>127</v>
      </c>
      <c r="B214" s="20" t="s">
        <v>369</v>
      </c>
      <c r="C214" s="253" t="s">
        <v>370</v>
      </c>
      <c r="D214" s="254" t="s">
        <v>1980</v>
      </c>
      <c r="E214" s="208">
        <v>2</v>
      </c>
      <c r="F214" s="418"/>
      <c r="G214" s="256">
        <f t="shared" si="10"/>
        <v>0</v>
      </c>
    </row>
    <row r="215" spans="1:7" s="11" customFormat="1" ht="38.25">
      <c r="A215" s="98" t="s">
        <v>1123</v>
      </c>
      <c r="B215" s="20" t="s">
        <v>419</v>
      </c>
      <c r="C215" s="253" t="s">
        <v>420</v>
      </c>
      <c r="D215" s="254" t="s">
        <v>1980</v>
      </c>
      <c r="E215" s="208">
        <v>7</v>
      </c>
      <c r="F215" s="418"/>
      <c r="G215" s="256">
        <f t="shared" si="10"/>
        <v>0</v>
      </c>
    </row>
    <row r="216" spans="1:7" s="11" customFormat="1" ht="25.5">
      <c r="A216" s="98" t="s">
        <v>132</v>
      </c>
      <c r="B216" s="20" t="s">
        <v>1996</v>
      </c>
      <c r="C216" s="253" t="s">
        <v>1997</v>
      </c>
      <c r="D216" s="254" t="s">
        <v>1980</v>
      </c>
      <c r="E216" s="208">
        <v>24</v>
      </c>
      <c r="F216" s="418"/>
      <c r="G216" s="256">
        <f t="shared" si="10"/>
        <v>0</v>
      </c>
    </row>
    <row r="217" spans="1:7" s="11" customFormat="1" ht="12.75">
      <c r="A217" s="98" t="s">
        <v>1124</v>
      </c>
      <c r="B217" s="20" t="s">
        <v>389</v>
      </c>
      <c r="C217" s="253" t="s">
        <v>390</v>
      </c>
      <c r="D217" s="254" t="s">
        <v>1980</v>
      </c>
      <c r="E217" s="208">
        <v>2</v>
      </c>
      <c r="F217" s="418"/>
      <c r="G217" s="256">
        <f t="shared" si="10"/>
        <v>0</v>
      </c>
    </row>
    <row r="218" spans="1:7" s="11" customFormat="1" ht="25.5">
      <c r="A218" s="98" t="s">
        <v>1125</v>
      </c>
      <c r="B218" s="20" t="s">
        <v>553</v>
      </c>
      <c r="C218" s="253" t="s">
        <v>554</v>
      </c>
      <c r="D218" s="254" t="s">
        <v>933</v>
      </c>
      <c r="E218" s="208">
        <v>198</v>
      </c>
      <c r="F218" s="418"/>
      <c r="G218" s="256">
        <f t="shared" si="10"/>
        <v>0</v>
      </c>
    </row>
    <row r="219" spans="1:7" s="11" customFormat="1" ht="25.5">
      <c r="A219" s="98" t="s">
        <v>1126</v>
      </c>
      <c r="B219" s="20" t="s">
        <v>635</v>
      </c>
      <c r="C219" s="253" t="s">
        <v>636</v>
      </c>
      <c r="D219" s="254" t="s">
        <v>1980</v>
      </c>
      <c r="E219" s="208">
        <v>25</v>
      </c>
      <c r="F219" s="418"/>
      <c r="G219" s="256">
        <f t="shared" si="10"/>
        <v>0</v>
      </c>
    </row>
    <row r="220" spans="1:7" s="11" customFormat="1" ht="25.5">
      <c r="A220" s="98" t="s">
        <v>1810</v>
      </c>
      <c r="B220" s="20" t="s">
        <v>349</v>
      </c>
      <c r="C220" s="253" t="s">
        <v>350</v>
      </c>
      <c r="D220" s="254" t="s">
        <v>1980</v>
      </c>
      <c r="E220" s="208">
        <v>2</v>
      </c>
      <c r="F220" s="418"/>
      <c r="G220" s="256">
        <f t="shared" si="10"/>
        <v>0</v>
      </c>
    </row>
    <row r="221" spans="1:7" s="11" customFormat="1" ht="25.5">
      <c r="A221" s="98" t="s">
        <v>1127</v>
      </c>
      <c r="B221" s="20" t="s">
        <v>246</v>
      </c>
      <c r="C221" s="253" t="s">
        <v>247</v>
      </c>
      <c r="D221" s="254" t="s">
        <v>1982</v>
      </c>
      <c r="E221" s="208">
        <v>58.75</v>
      </c>
      <c r="F221" s="418"/>
      <c r="G221" s="256">
        <f t="shared" si="10"/>
        <v>0</v>
      </c>
    </row>
    <row r="222" spans="1:7" s="11" customFormat="1" ht="12.75">
      <c r="A222" s="111"/>
      <c r="B222" s="113"/>
      <c r="C222" s="224" t="s">
        <v>1131</v>
      </c>
      <c r="D222" s="114"/>
      <c r="E222" s="208"/>
      <c r="F222" s="429"/>
      <c r="G222" s="256">
        <f t="shared" si="10"/>
        <v>0</v>
      </c>
    </row>
    <row r="223" spans="1:7" s="11" customFormat="1" ht="63.75">
      <c r="A223" s="98" t="s">
        <v>1954</v>
      </c>
      <c r="B223" s="213" t="s">
        <v>1805</v>
      </c>
      <c r="C223" s="225" t="s">
        <v>1133</v>
      </c>
      <c r="D223" s="112" t="s">
        <v>928</v>
      </c>
      <c r="E223" s="208">
        <v>1</v>
      </c>
      <c r="F223" s="429"/>
      <c r="G223" s="256">
        <f t="shared" si="10"/>
        <v>0</v>
      </c>
    </row>
    <row r="224" spans="1:7" s="11" customFormat="1" ht="63.75">
      <c r="A224" s="98" t="s">
        <v>1128</v>
      </c>
      <c r="B224" s="213" t="s">
        <v>1805</v>
      </c>
      <c r="C224" s="225" t="s">
        <v>1135</v>
      </c>
      <c r="D224" s="112" t="s">
        <v>928</v>
      </c>
      <c r="E224" s="208">
        <v>1</v>
      </c>
      <c r="F224" s="429"/>
      <c r="G224" s="256">
        <f t="shared" si="10"/>
        <v>0</v>
      </c>
    </row>
    <row r="225" spans="1:7" s="11" customFormat="1" ht="63.75">
      <c r="A225" s="98" t="s">
        <v>1129</v>
      </c>
      <c r="B225" s="213" t="s">
        <v>1805</v>
      </c>
      <c r="C225" s="225" t="s">
        <v>1137</v>
      </c>
      <c r="D225" s="112" t="s">
        <v>928</v>
      </c>
      <c r="E225" s="208">
        <v>2</v>
      </c>
      <c r="F225" s="429"/>
      <c r="G225" s="256">
        <f t="shared" si="10"/>
        <v>0</v>
      </c>
    </row>
    <row r="226" spans="1:7" s="11" customFormat="1" ht="38.25">
      <c r="A226" s="98" t="s">
        <v>1811</v>
      </c>
      <c r="B226" s="213" t="s">
        <v>1805</v>
      </c>
      <c r="C226" s="225" t="s">
        <v>1138</v>
      </c>
      <c r="D226" s="112" t="s">
        <v>928</v>
      </c>
      <c r="E226" s="208">
        <v>1</v>
      </c>
      <c r="F226" s="429"/>
      <c r="G226" s="256">
        <f t="shared" si="10"/>
        <v>0</v>
      </c>
    </row>
    <row r="227" spans="1:7" s="11" customFormat="1" ht="38.25">
      <c r="A227" s="98" t="s">
        <v>1132</v>
      </c>
      <c r="B227" s="213" t="s">
        <v>1805</v>
      </c>
      <c r="C227" s="225" t="s">
        <v>1140</v>
      </c>
      <c r="D227" s="112" t="s">
        <v>928</v>
      </c>
      <c r="E227" s="208">
        <v>1</v>
      </c>
      <c r="F227" s="429"/>
      <c r="G227" s="256">
        <f t="shared" si="10"/>
        <v>0</v>
      </c>
    </row>
    <row r="228" spans="1:7" s="11" customFormat="1" ht="51">
      <c r="A228" s="98" t="s">
        <v>1134</v>
      </c>
      <c r="B228" s="213" t="s">
        <v>1805</v>
      </c>
      <c r="C228" s="225" t="s">
        <v>1142</v>
      </c>
      <c r="D228" s="112" t="s">
        <v>928</v>
      </c>
      <c r="E228" s="208">
        <v>1</v>
      </c>
      <c r="F228" s="429"/>
      <c r="G228" s="256">
        <f t="shared" si="10"/>
        <v>0</v>
      </c>
    </row>
    <row r="229" spans="1:7" s="11" customFormat="1" ht="12.75">
      <c r="A229" s="111"/>
      <c r="B229" s="104"/>
      <c r="C229" s="224" t="s">
        <v>1143</v>
      </c>
      <c r="D229" s="112"/>
      <c r="E229" s="208"/>
      <c r="F229" s="429"/>
      <c r="G229" s="256">
        <f t="shared" si="10"/>
        <v>0</v>
      </c>
    </row>
    <row r="230" spans="1:7" s="11" customFormat="1" ht="25.5">
      <c r="A230" s="98" t="s">
        <v>1136</v>
      </c>
      <c r="B230" s="20" t="s">
        <v>529</v>
      </c>
      <c r="C230" s="253" t="s">
        <v>530</v>
      </c>
      <c r="D230" s="254" t="s">
        <v>933</v>
      </c>
      <c r="E230" s="208">
        <v>165487.78</v>
      </c>
      <c r="F230" s="418"/>
      <c r="G230" s="256">
        <f t="shared" si="10"/>
        <v>0</v>
      </c>
    </row>
    <row r="231" spans="1:7" s="11" customFormat="1" ht="25.5">
      <c r="A231" s="98" t="s">
        <v>1955</v>
      </c>
      <c r="B231" s="20" t="s">
        <v>531</v>
      </c>
      <c r="C231" s="253" t="s">
        <v>532</v>
      </c>
      <c r="D231" s="254" t="s">
        <v>933</v>
      </c>
      <c r="E231" s="208">
        <v>13809.91</v>
      </c>
      <c r="F231" s="418"/>
      <c r="G231" s="256">
        <f t="shared" si="10"/>
        <v>0</v>
      </c>
    </row>
    <row r="232" spans="1:7" s="11" customFormat="1" ht="25.5">
      <c r="A232" s="98" t="s">
        <v>1139</v>
      </c>
      <c r="B232" s="20" t="s">
        <v>533</v>
      </c>
      <c r="C232" s="253" t="s">
        <v>534</v>
      </c>
      <c r="D232" s="254" t="s">
        <v>933</v>
      </c>
      <c r="E232" s="208">
        <v>10484.65</v>
      </c>
      <c r="F232" s="418"/>
      <c r="G232" s="256">
        <f t="shared" si="10"/>
        <v>0</v>
      </c>
    </row>
    <row r="233" spans="1:7" s="11" customFormat="1" ht="25.5">
      <c r="A233" s="98" t="s">
        <v>1141</v>
      </c>
      <c r="B233" s="20" t="s">
        <v>495</v>
      </c>
      <c r="C233" s="253" t="s">
        <v>496</v>
      </c>
      <c r="D233" s="254" t="s">
        <v>933</v>
      </c>
      <c r="E233" s="208">
        <v>371.78</v>
      </c>
      <c r="F233" s="418"/>
      <c r="G233" s="256">
        <f t="shared" si="10"/>
        <v>0</v>
      </c>
    </row>
    <row r="234" spans="1:7" s="11" customFormat="1" ht="12.75">
      <c r="A234" s="111"/>
      <c r="B234" s="104"/>
      <c r="C234" s="224" t="s">
        <v>1147</v>
      </c>
      <c r="D234" s="112"/>
      <c r="E234" s="208">
        <v>0</v>
      </c>
      <c r="F234" s="429"/>
      <c r="G234" s="256">
        <f t="shared" si="10"/>
        <v>0</v>
      </c>
    </row>
    <row r="235" spans="1:7" s="11" customFormat="1" ht="25.5">
      <c r="A235" s="98" t="s">
        <v>1144</v>
      </c>
      <c r="B235" s="20" t="s">
        <v>438</v>
      </c>
      <c r="C235" s="253" t="s">
        <v>439</v>
      </c>
      <c r="D235" s="254" t="s">
        <v>933</v>
      </c>
      <c r="E235" s="208">
        <v>11479.65</v>
      </c>
      <c r="F235" s="418"/>
      <c r="G235" s="256">
        <f t="shared" si="10"/>
        <v>0</v>
      </c>
    </row>
    <row r="236" spans="1:7" s="11" customFormat="1" ht="25.5">
      <c r="A236" s="98" t="s">
        <v>1145</v>
      </c>
      <c r="B236" s="20" t="s">
        <v>440</v>
      </c>
      <c r="C236" s="253" t="s">
        <v>441</v>
      </c>
      <c r="D236" s="254" t="s">
        <v>933</v>
      </c>
      <c r="E236" s="208">
        <v>2079.81</v>
      </c>
      <c r="F236" s="418"/>
      <c r="G236" s="256">
        <f t="shared" si="10"/>
        <v>0</v>
      </c>
    </row>
    <row r="237" spans="1:7" s="11" customFormat="1" ht="25.5">
      <c r="A237" s="98" t="s">
        <v>1956</v>
      </c>
      <c r="B237" s="20" t="s">
        <v>446</v>
      </c>
      <c r="C237" s="253" t="s">
        <v>447</v>
      </c>
      <c r="D237" s="254" t="s">
        <v>933</v>
      </c>
      <c r="E237" s="208">
        <v>2016.9</v>
      </c>
      <c r="F237" s="418"/>
      <c r="G237" s="256">
        <f t="shared" si="10"/>
        <v>0</v>
      </c>
    </row>
    <row r="238" spans="1:7" s="11" customFormat="1" ht="25.5">
      <c r="A238" s="98" t="s">
        <v>1812</v>
      </c>
      <c r="B238" s="20" t="s">
        <v>469</v>
      </c>
      <c r="C238" s="253" t="s">
        <v>470</v>
      </c>
      <c r="D238" s="254" t="s">
        <v>933</v>
      </c>
      <c r="E238" s="208">
        <v>468</v>
      </c>
      <c r="F238" s="418"/>
      <c r="G238" s="256">
        <f t="shared" si="10"/>
        <v>0</v>
      </c>
    </row>
    <row r="239" spans="1:7" s="11" customFormat="1" ht="25.5">
      <c r="A239" s="98" t="s">
        <v>1813</v>
      </c>
      <c r="B239" s="20" t="s">
        <v>471</v>
      </c>
      <c r="C239" s="253" t="s">
        <v>472</v>
      </c>
      <c r="D239" s="254" t="s">
        <v>933</v>
      </c>
      <c r="E239" s="208">
        <v>510</v>
      </c>
      <c r="F239" s="418"/>
      <c r="G239" s="256">
        <f t="shared" si="10"/>
        <v>0</v>
      </c>
    </row>
    <row r="240" spans="1:7" s="11" customFormat="1" ht="25.5">
      <c r="A240" s="98" t="s">
        <v>1814</v>
      </c>
      <c r="B240" s="20" t="s">
        <v>477</v>
      </c>
      <c r="C240" s="253" t="s">
        <v>478</v>
      </c>
      <c r="D240" s="254" t="s">
        <v>933</v>
      </c>
      <c r="E240" s="208">
        <v>9045.84</v>
      </c>
      <c r="F240" s="418"/>
      <c r="G240" s="256">
        <f t="shared" si="10"/>
        <v>0</v>
      </c>
    </row>
    <row r="241" spans="1:7" s="11" customFormat="1" ht="25.5">
      <c r="A241" s="98" t="s">
        <v>1815</v>
      </c>
      <c r="B241" s="20" t="s">
        <v>479</v>
      </c>
      <c r="C241" s="253" t="s">
        <v>480</v>
      </c>
      <c r="D241" s="254" t="s">
        <v>933</v>
      </c>
      <c r="E241" s="208">
        <v>948.6</v>
      </c>
      <c r="F241" s="418"/>
      <c r="G241" s="256">
        <f t="shared" si="10"/>
        <v>0</v>
      </c>
    </row>
    <row r="242" spans="1:7" s="11" customFormat="1" ht="12.75">
      <c r="A242" s="111"/>
      <c r="B242" s="104"/>
      <c r="C242" s="224" t="s">
        <v>1154</v>
      </c>
      <c r="D242" s="112"/>
      <c r="E242" s="208"/>
      <c r="F242" s="429"/>
      <c r="G242" s="256">
        <f t="shared" si="10"/>
        <v>0</v>
      </c>
    </row>
    <row r="243" spans="1:7" s="11" customFormat="1" ht="38.25">
      <c r="A243" s="98" t="s">
        <v>1816</v>
      </c>
      <c r="B243" s="20" t="s">
        <v>373</v>
      </c>
      <c r="C243" s="253" t="s">
        <v>374</v>
      </c>
      <c r="D243" s="254" t="s">
        <v>1980</v>
      </c>
      <c r="E243" s="208">
        <v>4</v>
      </c>
      <c r="F243" s="418"/>
      <c r="G243" s="256">
        <f t="shared" si="10"/>
        <v>0</v>
      </c>
    </row>
    <row r="244" spans="1:7" s="11" customFormat="1" ht="38.25">
      <c r="A244" s="98" t="s">
        <v>1817</v>
      </c>
      <c r="B244" s="20" t="s">
        <v>375</v>
      </c>
      <c r="C244" s="253" t="s">
        <v>376</v>
      </c>
      <c r="D244" s="254" t="s">
        <v>1980</v>
      </c>
      <c r="E244" s="208">
        <v>12</v>
      </c>
      <c r="F244" s="418"/>
      <c r="G244" s="256">
        <f t="shared" si="10"/>
        <v>0</v>
      </c>
    </row>
    <row r="245" spans="1:7" s="11" customFormat="1" ht="38.25">
      <c r="A245" s="98" t="s">
        <v>1818</v>
      </c>
      <c r="B245" s="20" t="s">
        <v>377</v>
      </c>
      <c r="C245" s="253" t="s">
        <v>378</v>
      </c>
      <c r="D245" s="254" t="s">
        <v>1980</v>
      </c>
      <c r="E245" s="208">
        <v>3</v>
      </c>
      <c r="F245" s="418"/>
      <c r="G245" s="256">
        <f t="shared" si="10"/>
        <v>0</v>
      </c>
    </row>
    <row r="246" spans="1:7" s="11" customFormat="1" ht="38.25">
      <c r="A246" s="98" t="s">
        <v>1929</v>
      </c>
      <c r="B246" s="213" t="s">
        <v>1805</v>
      </c>
      <c r="C246" s="225" t="s">
        <v>1158</v>
      </c>
      <c r="D246" s="112" t="s">
        <v>928</v>
      </c>
      <c r="E246" s="208">
        <v>1</v>
      </c>
      <c r="F246" s="429"/>
      <c r="G246" s="256">
        <f t="shared" si="10"/>
        <v>0</v>
      </c>
    </row>
    <row r="247" spans="1:7" s="11" customFormat="1" ht="25.5">
      <c r="A247" s="98" t="s">
        <v>1819</v>
      </c>
      <c r="B247" s="213" t="s">
        <v>1805</v>
      </c>
      <c r="C247" s="225" t="s">
        <v>1160</v>
      </c>
      <c r="D247" s="112" t="s">
        <v>928</v>
      </c>
      <c r="E247" s="208">
        <v>2</v>
      </c>
      <c r="F247" s="429"/>
      <c r="G247" s="256">
        <f t="shared" si="10"/>
        <v>0</v>
      </c>
    </row>
    <row r="248" spans="1:7" s="11" customFormat="1" ht="12.75">
      <c r="A248" s="111"/>
      <c r="B248" s="104"/>
      <c r="C248" s="224" t="s">
        <v>1161</v>
      </c>
      <c r="D248" s="112"/>
      <c r="E248" s="208"/>
      <c r="F248" s="429"/>
      <c r="G248" s="256">
        <f t="shared" si="10"/>
        <v>0</v>
      </c>
    </row>
    <row r="249" spans="1:7" s="11" customFormat="1" ht="25.5">
      <c r="A249" s="98" t="s">
        <v>1820</v>
      </c>
      <c r="B249" s="20" t="s">
        <v>393</v>
      </c>
      <c r="C249" s="253" t="s">
        <v>394</v>
      </c>
      <c r="D249" s="254" t="s">
        <v>1980</v>
      </c>
      <c r="E249" s="208">
        <v>270</v>
      </c>
      <c r="F249" s="418"/>
      <c r="G249" s="256">
        <f t="shared" si="10"/>
        <v>0</v>
      </c>
    </row>
    <row r="250" spans="1:7" s="11" customFormat="1" ht="25.5">
      <c r="A250" s="98" t="s">
        <v>1821</v>
      </c>
      <c r="B250" s="20" t="s">
        <v>397</v>
      </c>
      <c r="C250" s="253" t="s">
        <v>398</v>
      </c>
      <c r="D250" s="254" t="s">
        <v>1980</v>
      </c>
      <c r="E250" s="208">
        <v>50</v>
      </c>
      <c r="F250" s="418"/>
      <c r="G250" s="256">
        <f t="shared" si="10"/>
        <v>0</v>
      </c>
    </row>
    <row r="251" spans="1:7" s="11" customFormat="1" ht="25.5">
      <c r="A251" s="98" t="s">
        <v>1146</v>
      </c>
      <c r="B251" s="20" t="s">
        <v>413</v>
      </c>
      <c r="C251" s="253" t="s">
        <v>414</v>
      </c>
      <c r="D251" s="254" t="s">
        <v>1980</v>
      </c>
      <c r="E251" s="208">
        <v>15</v>
      </c>
      <c r="F251" s="418"/>
      <c r="G251" s="256">
        <f t="shared" si="10"/>
        <v>0</v>
      </c>
    </row>
    <row r="252" spans="1:7" s="11" customFormat="1" ht="25.5">
      <c r="A252" s="98" t="s">
        <v>1148</v>
      </c>
      <c r="B252" s="20" t="s">
        <v>415</v>
      </c>
      <c r="C252" s="253" t="s">
        <v>416</v>
      </c>
      <c r="D252" s="254" t="s">
        <v>1980</v>
      </c>
      <c r="E252" s="208">
        <v>5</v>
      </c>
      <c r="F252" s="418"/>
      <c r="G252" s="256">
        <f t="shared" si="10"/>
        <v>0</v>
      </c>
    </row>
    <row r="253" spans="1:7" s="11" customFormat="1" ht="25.5">
      <c r="A253" s="98" t="s">
        <v>1930</v>
      </c>
      <c r="B253" s="20" t="s">
        <v>417</v>
      </c>
      <c r="C253" s="253" t="s">
        <v>418</v>
      </c>
      <c r="D253" s="254" t="s">
        <v>1980</v>
      </c>
      <c r="E253" s="208">
        <v>2</v>
      </c>
      <c r="F253" s="418"/>
      <c r="G253" s="256">
        <f t="shared" si="10"/>
        <v>0</v>
      </c>
    </row>
    <row r="254" spans="1:7" s="11" customFormat="1" ht="25.5">
      <c r="A254" s="98" t="s">
        <v>1149</v>
      </c>
      <c r="B254" s="20" t="s">
        <v>428</v>
      </c>
      <c r="C254" s="253" t="s">
        <v>429</v>
      </c>
      <c r="D254" s="254" t="s">
        <v>1980</v>
      </c>
      <c r="E254" s="208">
        <v>62</v>
      </c>
      <c r="F254" s="418"/>
      <c r="G254" s="256">
        <f t="shared" si="10"/>
        <v>0</v>
      </c>
    </row>
    <row r="255" spans="1:7" s="11" customFormat="1" ht="25.5">
      <c r="A255" s="98" t="s">
        <v>1150</v>
      </c>
      <c r="B255" s="20" t="s">
        <v>1996</v>
      </c>
      <c r="C255" s="253" t="s">
        <v>1997</v>
      </c>
      <c r="D255" s="254" t="s">
        <v>1980</v>
      </c>
      <c r="E255" s="208">
        <v>232</v>
      </c>
      <c r="F255" s="418"/>
      <c r="G255" s="256">
        <f t="shared" si="10"/>
        <v>0</v>
      </c>
    </row>
    <row r="256" spans="1:7" s="11" customFormat="1" ht="12.75">
      <c r="A256" s="111"/>
      <c r="B256" s="102"/>
      <c r="C256" s="224" t="s">
        <v>1168</v>
      </c>
      <c r="D256" s="112"/>
      <c r="E256" s="208"/>
      <c r="F256" s="429"/>
      <c r="G256" s="256">
        <f t="shared" si="10"/>
        <v>0</v>
      </c>
    </row>
    <row r="257" spans="1:7" s="11" customFormat="1" ht="12.75">
      <c r="A257" s="98" t="s">
        <v>1151</v>
      </c>
      <c r="B257" s="20" t="s">
        <v>595</v>
      </c>
      <c r="C257" s="253" t="s">
        <v>596</v>
      </c>
      <c r="D257" s="254" t="s">
        <v>1980</v>
      </c>
      <c r="E257" s="208">
        <v>4089</v>
      </c>
      <c r="F257" s="418"/>
      <c r="G257" s="256">
        <f t="shared" si="10"/>
        <v>0</v>
      </c>
    </row>
    <row r="258" spans="1:7" s="11" customFormat="1" ht="12.75">
      <c r="A258" s="98" t="s">
        <v>1152</v>
      </c>
      <c r="B258" s="20" t="s">
        <v>597</v>
      </c>
      <c r="C258" s="253" t="s">
        <v>598</v>
      </c>
      <c r="D258" s="254" t="s">
        <v>1980</v>
      </c>
      <c r="E258" s="208">
        <v>1216</v>
      </c>
      <c r="F258" s="418"/>
      <c r="G258" s="256">
        <f t="shared" si="10"/>
        <v>0</v>
      </c>
    </row>
    <row r="259" spans="1:7" s="11" customFormat="1" ht="12.75">
      <c r="A259" s="98" t="s">
        <v>1153</v>
      </c>
      <c r="B259" s="20" t="s">
        <v>599</v>
      </c>
      <c r="C259" s="253" t="s">
        <v>600</v>
      </c>
      <c r="D259" s="254" t="s">
        <v>1980</v>
      </c>
      <c r="E259" s="208">
        <v>3566</v>
      </c>
      <c r="F259" s="418"/>
      <c r="G259" s="256">
        <f t="shared" si="10"/>
        <v>0</v>
      </c>
    </row>
    <row r="260" spans="1:7" s="11" customFormat="1" ht="25.5">
      <c r="A260" s="98" t="s">
        <v>1155</v>
      </c>
      <c r="B260" s="20" t="s">
        <v>843</v>
      </c>
      <c r="C260" s="253" t="s">
        <v>844</v>
      </c>
      <c r="D260" s="254" t="s">
        <v>933</v>
      </c>
      <c r="E260" s="208">
        <v>44.95</v>
      </c>
      <c r="F260" s="418"/>
      <c r="G260" s="256">
        <f t="shared" si="10"/>
        <v>0</v>
      </c>
    </row>
    <row r="261" spans="1:7" s="11" customFormat="1" ht="25.5">
      <c r="A261" s="98" t="s">
        <v>1156</v>
      </c>
      <c r="B261" s="20" t="s">
        <v>250</v>
      </c>
      <c r="C261" s="253" t="s">
        <v>251</v>
      </c>
      <c r="D261" s="254" t="s">
        <v>1982</v>
      </c>
      <c r="E261" s="208">
        <v>35.96</v>
      </c>
      <c r="F261" s="418"/>
      <c r="G261" s="256">
        <f t="shared" si="10"/>
        <v>0</v>
      </c>
    </row>
    <row r="262" spans="1:7" s="11" customFormat="1" ht="12.75">
      <c r="A262" s="98" t="s">
        <v>1931</v>
      </c>
      <c r="B262" s="20" t="s">
        <v>919</v>
      </c>
      <c r="C262" s="253" t="s">
        <v>920</v>
      </c>
      <c r="D262" s="254" t="s">
        <v>1980</v>
      </c>
      <c r="E262" s="208">
        <v>6</v>
      </c>
      <c r="F262" s="418"/>
      <c r="G262" s="256">
        <f aca="true" t="shared" si="11" ref="G262:G325">ROUND(E262*F262,2)</f>
        <v>0</v>
      </c>
    </row>
    <row r="263" spans="1:7" s="11" customFormat="1" ht="25.5">
      <c r="A263" s="111"/>
      <c r="B263" s="104"/>
      <c r="C263" s="224" t="s">
        <v>1176</v>
      </c>
      <c r="D263" s="112"/>
      <c r="E263" s="208">
        <v>0</v>
      </c>
      <c r="F263" s="429"/>
      <c r="G263" s="256">
        <f t="shared" si="11"/>
        <v>0</v>
      </c>
    </row>
    <row r="264" spans="1:7" s="11" customFormat="1" ht="25.5">
      <c r="A264" s="98" t="s">
        <v>1157</v>
      </c>
      <c r="B264" s="104" t="s">
        <v>465</v>
      </c>
      <c r="C264" s="253" t="s">
        <v>466</v>
      </c>
      <c r="D264" s="254" t="s">
        <v>933</v>
      </c>
      <c r="E264" s="208">
        <v>293.5</v>
      </c>
      <c r="F264" s="418"/>
      <c r="G264" s="256">
        <f t="shared" si="11"/>
        <v>0</v>
      </c>
    </row>
    <row r="265" spans="1:7" s="11" customFormat="1" ht="25.5">
      <c r="A265" s="98" t="s">
        <v>1159</v>
      </c>
      <c r="B265" s="20" t="s">
        <v>485</v>
      </c>
      <c r="C265" s="253" t="s">
        <v>486</v>
      </c>
      <c r="D265" s="254" t="s">
        <v>933</v>
      </c>
      <c r="E265" s="208">
        <v>1584.02</v>
      </c>
      <c r="F265" s="418"/>
      <c r="G265" s="256">
        <f t="shared" si="11"/>
        <v>0</v>
      </c>
    </row>
    <row r="266" spans="1:7" s="11" customFormat="1" ht="25.5">
      <c r="A266" s="98" t="s">
        <v>1162</v>
      </c>
      <c r="B266" s="20" t="s">
        <v>487</v>
      </c>
      <c r="C266" s="253" t="s">
        <v>488</v>
      </c>
      <c r="D266" s="254" t="s">
        <v>933</v>
      </c>
      <c r="E266" s="208">
        <v>154.6</v>
      </c>
      <c r="F266" s="418"/>
      <c r="G266" s="256">
        <f t="shared" si="11"/>
        <v>0</v>
      </c>
    </row>
    <row r="267" spans="1:7" s="11" customFormat="1" ht="25.5">
      <c r="A267" s="98" t="s">
        <v>1932</v>
      </c>
      <c r="B267" s="20" t="s">
        <v>489</v>
      </c>
      <c r="C267" s="253" t="s">
        <v>490</v>
      </c>
      <c r="D267" s="254" t="s">
        <v>933</v>
      </c>
      <c r="E267" s="208">
        <v>1615.16</v>
      </c>
      <c r="F267" s="418"/>
      <c r="G267" s="256">
        <f t="shared" si="11"/>
        <v>0</v>
      </c>
    </row>
    <row r="268" spans="1:7" s="11" customFormat="1" ht="25.5">
      <c r="A268" s="98" t="s">
        <v>1163</v>
      </c>
      <c r="B268" s="20" t="s">
        <v>463</v>
      </c>
      <c r="C268" s="253" t="s">
        <v>464</v>
      </c>
      <c r="D268" s="254" t="s">
        <v>933</v>
      </c>
      <c r="E268" s="208">
        <v>1794.81</v>
      </c>
      <c r="F268" s="418"/>
      <c r="G268" s="256">
        <f t="shared" si="11"/>
        <v>0</v>
      </c>
    </row>
    <row r="269" spans="1:7" s="11" customFormat="1" ht="25.5">
      <c r="A269" s="98" t="s">
        <v>1164</v>
      </c>
      <c r="B269" s="20" t="s">
        <v>461</v>
      </c>
      <c r="C269" s="253" t="s">
        <v>462</v>
      </c>
      <c r="D269" s="254" t="s">
        <v>933</v>
      </c>
      <c r="E269" s="208">
        <v>1970.89</v>
      </c>
      <c r="F269" s="418"/>
      <c r="G269" s="256">
        <f t="shared" si="11"/>
        <v>0</v>
      </c>
    </row>
    <row r="270" spans="1:7" s="11" customFormat="1" ht="12.75">
      <c r="A270" s="111"/>
      <c r="B270" s="104"/>
      <c r="C270" s="224" t="s">
        <v>1182</v>
      </c>
      <c r="D270" s="112"/>
      <c r="E270" s="208"/>
      <c r="F270" s="429"/>
      <c r="G270" s="256">
        <f t="shared" si="11"/>
        <v>0</v>
      </c>
    </row>
    <row r="271" spans="1:7" s="11" customFormat="1" ht="25.5">
      <c r="A271" s="98" t="s">
        <v>1165</v>
      </c>
      <c r="B271" s="20" t="s">
        <v>509</v>
      </c>
      <c r="C271" s="253" t="s">
        <v>510</v>
      </c>
      <c r="D271" s="254" t="s">
        <v>1980</v>
      </c>
      <c r="E271" s="208">
        <v>294</v>
      </c>
      <c r="F271" s="418"/>
      <c r="G271" s="256">
        <f t="shared" si="11"/>
        <v>0</v>
      </c>
    </row>
    <row r="272" spans="1:7" s="11" customFormat="1" ht="25.5">
      <c r="A272" s="98" t="s">
        <v>1933</v>
      </c>
      <c r="B272" s="20" t="s">
        <v>511</v>
      </c>
      <c r="C272" s="253" t="s">
        <v>512</v>
      </c>
      <c r="D272" s="254" t="s">
        <v>1980</v>
      </c>
      <c r="E272" s="208">
        <v>11</v>
      </c>
      <c r="F272" s="418"/>
      <c r="G272" s="256">
        <f t="shared" si="11"/>
        <v>0</v>
      </c>
    </row>
    <row r="273" spans="1:7" s="11" customFormat="1" ht="25.5">
      <c r="A273" s="98" t="s">
        <v>1166</v>
      </c>
      <c r="B273" s="20" t="s">
        <v>513</v>
      </c>
      <c r="C273" s="253" t="s">
        <v>514</v>
      </c>
      <c r="D273" s="254" t="s">
        <v>1980</v>
      </c>
      <c r="E273" s="208">
        <v>24</v>
      </c>
      <c r="F273" s="418"/>
      <c r="G273" s="256">
        <f t="shared" si="11"/>
        <v>0</v>
      </c>
    </row>
    <row r="274" spans="1:7" s="11" customFormat="1" ht="25.5">
      <c r="A274" s="98" t="s">
        <v>1822</v>
      </c>
      <c r="B274" s="20" t="s">
        <v>515</v>
      </c>
      <c r="C274" s="253" t="s">
        <v>516</v>
      </c>
      <c r="D274" s="254" t="s">
        <v>1980</v>
      </c>
      <c r="E274" s="208">
        <v>92</v>
      </c>
      <c r="F274" s="418"/>
      <c r="G274" s="256">
        <f t="shared" si="11"/>
        <v>0</v>
      </c>
    </row>
    <row r="275" spans="1:7" s="11" customFormat="1" ht="25.5">
      <c r="A275" s="98" t="s">
        <v>1167</v>
      </c>
      <c r="B275" s="20" t="s">
        <v>517</v>
      </c>
      <c r="C275" s="253" t="s">
        <v>518</v>
      </c>
      <c r="D275" s="254" t="s">
        <v>1980</v>
      </c>
      <c r="E275" s="208">
        <v>4</v>
      </c>
      <c r="F275" s="418"/>
      <c r="G275" s="256">
        <f t="shared" si="11"/>
        <v>0</v>
      </c>
    </row>
    <row r="276" spans="1:7" s="11" customFormat="1" ht="25.5">
      <c r="A276" s="98" t="s">
        <v>1169</v>
      </c>
      <c r="B276" s="20" t="s">
        <v>505</v>
      </c>
      <c r="C276" s="253" t="s">
        <v>506</v>
      </c>
      <c r="D276" s="254" t="s">
        <v>1980</v>
      </c>
      <c r="E276" s="208">
        <v>66</v>
      </c>
      <c r="F276" s="418"/>
      <c r="G276" s="256">
        <f t="shared" si="11"/>
        <v>0</v>
      </c>
    </row>
    <row r="277" spans="1:7" s="11" customFormat="1" ht="12.75">
      <c r="A277" s="111"/>
      <c r="B277" s="104"/>
      <c r="C277" s="224" t="s">
        <v>1188</v>
      </c>
      <c r="D277" s="112"/>
      <c r="E277" s="208"/>
      <c r="F277" s="429"/>
      <c r="G277" s="256">
        <f t="shared" si="11"/>
        <v>0</v>
      </c>
    </row>
    <row r="278" spans="1:7" s="11" customFormat="1" ht="12.75">
      <c r="A278" s="98" t="s">
        <v>1170</v>
      </c>
      <c r="B278" s="20" t="s">
        <v>583</v>
      </c>
      <c r="C278" s="253" t="s">
        <v>584</v>
      </c>
      <c r="D278" s="254" t="s">
        <v>1984</v>
      </c>
      <c r="E278" s="208">
        <v>1053</v>
      </c>
      <c r="F278" s="418"/>
      <c r="G278" s="256">
        <f t="shared" si="11"/>
        <v>0</v>
      </c>
    </row>
    <row r="279" spans="1:7" s="11" customFormat="1" ht="12.75">
      <c r="A279" s="98" t="s">
        <v>1171</v>
      </c>
      <c r="B279" s="20" t="s">
        <v>585</v>
      </c>
      <c r="C279" s="253" t="s">
        <v>586</v>
      </c>
      <c r="D279" s="254" t="s">
        <v>1984</v>
      </c>
      <c r="E279" s="208">
        <v>12</v>
      </c>
      <c r="F279" s="418"/>
      <c r="G279" s="256">
        <f t="shared" si="11"/>
        <v>0</v>
      </c>
    </row>
    <row r="280" spans="1:7" s="11" customFormat="1" ht="12.75">
      <c r="A280" s="98" t="s">
        <v>1934</v>
      </c>
      <c r="B280" s="20" t="s">
        <v>587</v>
      </c>
      <c r="C280" s="253" t="s">
        <v>588</v>
      </c>
      <c r="D280" s="254" t="s">
        <v>1984</v>
      </c>
      <c r="E280" s="208">
        <v>310</v>
      </c>
      <c r="F280" s="418"/>
      <c r="G280" s="256">
        <f t="shared" si="11"/>
        <v>0</v>
      </c>
    </row>
    <row r="281" spans="1:7" s="11" customFormat="1" ht="25.5">
      <c r="A281" s="98" t="s">
        <v>1172</v>
      </c>
      <c r="B281" s="20" t="s">
        <v>589</v>
      </c>
      <c r="C281" s="253" t="s">
        <v>590</v>
      </c>
      <c r="D281" s="254" t="s">
        <v>1980</v>
      </c>
      <c r="E281" s="208">
        <v>179</v>
      </c>
      <c r="F281" s="418"/>
      <c r="G281" s="256">
        <f t="shared" si="11"/>
        <v>0</v>
      </c>
    </row>
    <row r="282" spans="1:7" s="11" customFormat="1" ht="12.75">
      <c r="A282" s="98" t="s">
        <v>1173</v>
      </c>
      <c r="B282" s="20" t="s">
        <v>579</v>
      </c>
      <c r="C282" s="253" t="s">
        <v>580</v>
      </c>
      <c r="D282" s="254" t="s">
        <v>1984</v>
      </c>
      <c r="E282" s="208">
        <v>3826</v>
      </c>
      <c r="F282" s="418"/>
      <c r="G282" s="256">
        <f t="shared" si="11"/>
        <v>0</v>
      </c>
    </row>
    <row r="283" spans="1:7" s="11" customFormat="1" ht="12.75">
      <c r="A283" s="98" t="s">
        <v>1174</v>
      </c>
      <c r="B283" s="20" t="s">
        <v>581</v>
      </c>
      <c r="C283" s="253" t="s">
        <v>582</v>
      </c>
      <c r="D283" s="254" t="s">
        <v>1984</v>
      </c>
      <c r="E283" s="208">
        <v>58</v>
      </c>
      <c r="F283" s="418"/>
      <c r="G283" s="256">
        <f t="shared" si="11"/>
        <v>0</v>
      </c>
    </row>
    <row r="284" spans="1:7" s="11" customFormat="1" ht="12.75">
      <c r="A284" s="98" t="s">
        <v>1175</v>
      </c>
      <c r="B284" s="20" t="s">
        <v>607</v>
      </c>
      <c r="C284" s="253" t="s">
        <v>608</v>
      </c>
      <c r="D284" s="254" t="s">
        <v>1980</v>
      </c>
      <c r="E284" s="208">
        <v>2688</v>
      </c>
      <c r="F284" s="418"/>
      <c r="G284" s="256">
        <f t="shared" si="11"/>
        <v>0</v>
      </c>
    </row>
    <row r="285" spans="1:7" s="11" customFormat="1" ht="38.25">
      <c r="A285" s="98" t="s">
        <v>1177</v>
      </c>
      <c r="B285" s="20" t="s">
        <v>913</v>
      </c>
      <c r="C285" s="253" t="s">
        <v>914</v>
      </c>
      <c r="D285" s="254" t="s">
        <v>1980</v>
      </c>
      <c r="E285" s="208">
        <v>1</v>
      </c>
      <c r="F285" s="418"/>
      <c r="G285" s="256">
        <f t="shared" si="11"/>
        <v>0</v>
      </c>
    </row>
    <row r="286" spans="1:7" s="11" customFormat="1" ht="38.25">
      <c r="A286" s="98" t="s">
        <v>1178</v>
      </c>
      <c r="B286" s="20" t="s">
        <v>915</v>
      </c>
      <c r="C286" s="253" t="s">
        <v>916</v>
      </c>
      <c r="D286" s="254" t="s">
        <v>1980</v>
      </c>
      <c r="E286" s="208">
        <v>1</v>
      </c>
      <c r="F286" s="418"/>
      <c r="G286" s="256">
        <f t="shared" si="11"/>
        <v>0</v>
      </c>
    </row>
    <row r="287" spans="1:7" s="11" customFormat="1" ht="38.25">
      <c r="A287" s="98" t="s">
        <v>1935</v>
      </c>
      <c r="B287" s="20" t="s">
        <v>917</v>
      </c>
      <c r="C287" s="253" t="s">
        <v>918</v>
      </c>
      <c r="D287" s="254" t="s">
        <v>1980</v>
      </c>
      <c r="E287" s="208">
        <v>1</v>
      </c>
      <c r="F287" s="418"/>
      <c r="G287" s="256">
        <f t="shared" si="11"/>
        <v>0</v>
      </c>
    </row>
    <row r="288" spans="1:7" s="11" customFormat="1" ht="12.75">
      <c r="A288" s="111"/>
      <c r="B288" s="104"/>
      <c r="C288" s="224" t="s">
        <v>1190</v>
      </c>
      <c r="D288" s="112"/>
      <c r="E288" s="208"/>
      <c r="F288" s="429"/>
      <c r="G288" s="256">
        <f t="shared" si="11"/>
        <v>0</v>
      </c>
    </row>
    <row r="289" spans="1:7" s="11" customFormat="1" ht="51">
      <c r="A289" s="98" t="s">
        <v>1179</v>
      </c>
      <c r="B289" s="20" t="s">
        <v>643</v>
      </c>
      <c r="C289" s="253" t="s">
        <v>644</v>
      </c>
      <c r="D289" s="254" t="s">
        <v>1980</v>
      </c>
      <c r="E289" s="208">
        <v>80</v>
      </c>
      <c r="F289" s="418"/>
      <c r="G289" s="256">
        <f t="shared" si="11"/>
        <v>0</v>
      </c>
    </row>
    <row r="290" spans="1:7" s="11" customFormat="1" ht="38.25">
      <c r="A290" s="98" t="s">
        <v>1823</v>
      </c>
      <c r="B290" s="20" t="s">
        <v>633</v>
      </c>
      <c r="C290" s="253" t="s">
        <v>634</v>
      </c>
      <c r="D290" s="254" t="s">
        <v>1980</v>
      </c>
      <c r="E290" s="208">
        <v>154</v>
      </c>
      <c r="F290" s="418"/>
      <c r="G290" s="256">
        <f t="shared" si="11"/>
        <v>0</v>
      </c>
    </row>
    <row r="291" spans="1:7" s="11" customFormat="1" ht="25.5">
      <c r="A291" s="98" t="s">
        <v>1824</v>
      </c>
      <c r="B291" s="20" t="s">
        <v>631</v>
      </c>
      <c r="C291" s="253" t="s">
        <v>632</v>
      </c>
      <c r="D291" s="254" t="s">
        <v>1980</v>
      </c>
      <c r="E291" s="208">
        <v>15</v>
      </c>
      <c r="F291" s="418"/>
      <c r="G291" s="256">
        <f t="shared" si="11"/>
        <v>0</v>
      </c>
    </row>
    <row r="292" spans="1:7" s="11" customFormat="1" ht="51">
      <c r="A292" s="98" t="s">
        <v>1825</v>
      </c>
      <c r="B292" s="20" t="s">
        <v>621</v>
      </c>
      <c r="C292" s="253" t="s">
        <v>622</v>
      </c>
      <c r="D292" s="254" t="s">
        <v>1980</v>
      </c>
      <c r="E292" s="208">
        <v>2199</v>
      </c>
      <c r="F292" s="418"/>
      <c r="G292" s="256">
        <f t="shared" si="11"/>
        <v>0</v>
      </c>
    </row>
    <row r="293" spans="1:7" s="11" customFormat="1" ht="51">
      <c r="A293" s="98" t="s">
        <v>1180</v>
      </c>
      <c r="B293" s="20" t="s">
        <v>623</v>
      </c>
      <c r="C293" s="253" t="s">
        <v>624</v>
      </c>
      <c r="D293" s="254" t="s">
        <v>1980</v>
      </c>
      <c r="E293" s="208">
        <v>154</v>
      </c>
      <c r="F293" s="418"/>
      <c r="G293" s="256">
        <f t="shared" si="11"/>
        <v>0</v>
      </c>
    </row>
    <row r="294" spans="1:7" s="11" customFormat="1" ht="25.5">
      <c r="A294" s="98" t="s">
        <v>1181</v>
      </c>
      <c r="B294" s="20" t="s">
        <v>619</v>
      </c>
      <c r="C294" s="253" t="s">
        <v>620</v>
      </c>
      <c r="D294" s="254" t="s">
        <v>1980</v>
      </c>
      <c r="E294" s="208">
        <v>65</v>
      </c>
      <c r="F294" s="418"/>
      <c r="G294" s="256">
        <f t="shared" si="11"/>
        <v>0</v>
      </c>
    </row>
    <row r="295" spans="1:7" s="11" customFormat="1" ht="25.5">
      <c r="A295" s="98" t="s">
        <v>1183</v>
      </c>
      <c r="B295" s="20" t="s">
        <v>627</v>
      </c>
      <c r="C295" s="253" t="s">
        <v>628</v>
      </c>
      <c r="D295" s="254" t="s">
        <v>1980</v>
      </c>
      <c r="E295" s="208">
        <v>50</v>
      </c>
      <c r="F295" s="418"/>
      <c r="G295" s="256">
        <f t="shared" si="11"/>
        <v>0</v>
      </c>
    </row>
    <row r="296" spans="1:7" s="11" customFormat="1" ht="38.25">
      <c r="A296" s="98" t="s">
        <v>1184</v>
      </c>
      <c r="B296" s="20" t="s">
        <v>2005</v>
      </c>
      <c r="C296" s="253" t="s">
        <v>2006</v>
      </c>
      <c r="D296" s="254" t="s">
        <v>1980</v>
      </c>
      <c r="E296" s="208">
        <v>4</v>
      </c>
      <c r="F296" s="418"/>
      <c r="G296" s="256">
        <f t="shared" si="11"/>
        <v>0</v>
      </c>
    </row>
    <row r="297" spans="1:7" s="11" customFormat="1" ht="25.5">
      <c r="A297" s="98" t="s">
        <v>1185</v>
      </c>
      <c r="B297" s="20" t="s">
        <v>609</v>
      </c>
      <c r="C297" s="253" t="s">
        <v>610</v>
      </c>
      <c r="D297" s="254" t="s">
        <v>1980</v>
      </c>
      <c r="E297" s="208">
        <v>4074</v>
      </c>
      <c r="F297" s="418"/>
      <c r="G297" s="256">
        <f t="shared" si="11"/>
        <v>0</v>
      </c>
    </row>
    <row r="298" spans="1:7" s="11" customFormat="1" ht="51">
      <c r="A298" s="98" t="s">
        <v>1186</v>
      </c>
      <c r="B298" s="20" t="s">
        <v>639</v>
      </c>
      <c r="C298" s="253" t="s">
        <v>640</v>
      </c>
      <c r="D298" s="254" t="s">
        <v>1980</v>
      </c>
      <c r="E298" s="208">
        <v>11</v>
      </c>
      <c r="F298" s="418"/>
      <c r="G298" s="256">
        <f t="shared" si="11"/>
        <v>0</v>
      </c>
    </row>
    <row r="299" spans="1:7" s="11" customFormat="1" ht="38.25">
      <c r="A299" s="98" t="s">
        <v>1936</v>
      </c>
      <c r="B299" s="20" t="s">
        <v>641</v>
      </c>
      <c r="C299" s="253" t="s">
        <v>642</v>
      </c>
      <c r="D299" s="254" t="s">
        <v>1980</v>
      </c>
      <c r="E299" s="208">
        <v>162</v>
      </c>
      <c r="F299" s="418"/>
      <c r="G299" s="256">
        <f t="shared" si="11"/>
        <v>0</v>
      </c>
    </row>
    <row r="300" spans="1:7" s="11" customFormat="1" ht="51">
      <c r="A300" s="98" t="s">
        <v>1826</v>
      </c>
      <c r="B300" s="20" t="s">
        <v>637</v>
      </c>
      <c r="C300" s="253" t="s">
        <v>638</v>
      </c>
      <c r="D300" s="254" t="s">
        <v>1980</v>
      </c>
      <c r="E300" s="208">
        <v>2026</v>
      </c>
      <c r="F300" s="418"/>
      <c r="G300" s="256">
        <f t="shared" si="11"/>
        <v>0</v>
      </c>
    </row>
    <row r="301" spans="1:7" s="11" customFormat="1" ht="25.5">
      <c r="A301" s="98" t="s">
        <v>1827</v>
      </c>
      <c r="B301" s="20" t="s">
        <v>611</v>
      </c>
      <c r="C301" s="253" t="s">
        <v>612</v>
      </c>
      <c r="D301" s="254" t="s">
        <v>1980</v>
      </c>
      <c r="E301" s="208">
        <v>65</v>
      </c>
      <c r="F301" s="418"/>
      <c r="G301" s="256">
        <f t="shared" si="11"/>
        <v>0</v>
      </c>
    </row>
    <row r="302" spans="1:7" s="11" customFormat="1" ht="12.75">
      <c r="A302" s="98" t="s">
        <v>1828</v>
      </c>
      <c r="B302" s="20" t="s">
        <v>605</v>
      </c>
      <c r="C302" s="253" t="s">
        <v>606</v>
      </c>
      <c r="D302" s="254" t="s">
        <v>1980</v>
      </c>
      <c r="E302" s="208">
        <v>2845</v>
      </c>
      <c r="F302" s="418"/>
      <c r="G302" s="256">
        <f t="shared" si="11"/>
        <v>0</v>
      </c>
    </row>
    <row r="303" spans="1:7" s="11" customFormat="1" ht="12.75">
      <c r="A303" s="111"/>
      <c r="B303" s="102"/>
      <c r="C303" s="224" t="s">
        <v>1191</v>
      </c>
      <c r="D303" s="112"/>
      <c r="E303" s="208"/>
      <c r="F303" s="429"/>
      <c r="G303" s="256">
        <f t="shared" si="11"/>
        <v>0</v>
      </c>
    </row>
    <row r="304" spans="1:7" s="11" customFormat="1" ht="12.75">
      <c r="A304" s="379" t="s">
        <v>1829</v>
      </c>
      <c r="B304" s="207" t="s">
        <v>1805</v>
      </c>
      <c r="C304" s="225" t="s">
        <v>1192</v>
      </c>
      <c r="D304" s="112" t="s">
        <v>932</v>
      </c>
      <c r="E304" s="208">
        <v>24</v>
      </c>
      <c r="F304" s="429"/>
      <c r="G304" s="256">
        <f t="shared" si="11"/>
        <v>0</v>
      </c>
    </row>
    <row r="305" spans="1:7" s="11" customFormat="1" ht="12.75">
      <c r="A305" s="379" t="s">
        <v>1830</v>
      </c>
      <c r="B305" s="207" t="s">
        <v>1805</v>
      </c>
      <c r="C305" s="225" t="s">
        <v>1193</v>
      </c>
      <c r="D305" s="112" t="s">
        <v>932</v>
      </c>
      <c r="E305" s="208">
        <v>24</v>
      </c>
      <c r="F305" s="429"/>
      <c r="G305" s="256">
        <f t="shared" si="11"/>
        <v>0</v>
      </c>
    </row>
    <row r="306" spans="1:7" s="11" customFormat="1" ht="25.5">
      <c r="A306" s="111"/>
      <c r="B306" s="119"/>
      <c r="C306" s="224" t="s">
        <v>1194</v>
      </c>
      <c r="D306" s="114"/>
      <c r="E306" s="208"/>
      <c r="F306" s="429"/>
      <c r="G306" s="256">
        <f t="shared" si="11"/>
        <v>0</v>
      </c>
    </row>
    <row r="307" spans="1:7" s="11" customFormat="1" ht="25.5">
      <c r="A307" s="379" t="s">
        <v>1187</v>
      </c>
      <c r="B307" s="20" t="s">
        <v>438</v>
      </c>
      <c r="C307" s="253" t="s">
        <v>439</v>
      </c>
      <c r="D307" s="254" t="s">
        <v>933</v>
      </c>
      <c r="E307" s="208">
        <v>62.5</v>
      </c>
      <c r="F307" s="418"/>
      <c r="G307" s="256">
        <f t="shared" si="11"/>
        <v>0</v>
      </c>
    </row>
    <row r="308" spans="1:7" s="11" customFormat="1" ht="25.5">
      <c r="A308" s="379" t="s">
        <v>1957</v>
      </c>
      <c r="B308" s="20" t="s">
        <v>440</v>
      </c>
      <c r="C308" s="253" t="s">
        <v>441</v>
      </c>
      <c r="D308" s="254" t="s">
        <v>933</v>
      </c>
      <c r="E308" s="208">
        <v>185</v>
      </c>
      <c r="F308" s="418"/>
      <c r="G308" s="256">
        <f t="shared" si="11"/>
        <v>0</v>
      </c>
    </row>
    <row r="309" spans="1:7" s="11" customFormat="1" ht="25.5">
      <c r="A309" s="379" t="s">
        <v>1958</v>
      </c>
      <c r="B309" s="20" t="s">
        <v>454</v>
      </c>
      <c r="C309" s="253" t="s">
        <v>1998</v>
      </c>
      <c r="D309" s="254" t="s">
        <v>933</v>
      </c>
      <c r="E309" s="208">
        <v>877.38</v>
      </c>
      <c r="F309" s="418"/>
      <c r="G309" s="256">
        <f t="shared" si="11"/>
        <v>0</v>
      </c>
    </row>
    <row r="310" spans="1:7" s="11" customFormat="1" ht="25.5">
      <c r="A310" s="379" t="s">
        <v>1959</v>
      </c>
      <c r="B310" s="20" t="s">
        <v>455</v>
      </c>
      <c r="C310" s="253" t="s">
        <v>1999</v>
      </c>
      <c r="D310" s="254" t="s">
        <v>933</v>
      </c>
      <c r="E310" s="208">
        <v>113.5</v>
      </c>
      <c r="F310" s="418"/>
      <c r="G310" s="256">
        <f t="shared" si="11"/>
        <v>0</v>
      </c>
    </row>
    <row r="311" spans="1:7" s="11" customFormat="1" ht="12.75">
      <c r="A311" s="379" t="s">
        <v>1960</v>
      </c>
      <c r="B311" s="20" t="s">
        <v>593</v>
      </c>
      <c r="C311" s="253" t="s">
        <v>594</v>
      </c>
      <c r="D311" s="254" t="s">
        <v>1984</v>
      </c>
      <c r="E311" s="208">
        <v>132</v>
      </c>
      <c r="F311" s="418"/>
      <c r="G311" s="256">
        <f t="shared" si="11"/>
        <v>0</v>
      </c>
    </row>
    <row r="312" spans="1:7" s="11" customFormat="1" ht="25.5">
      <c r="A312" s="379" t="s">
        <v>1961</v>
      </c>
      <c r="B312" s="20" t="s">
        <v>665</v>
      </c>
      <c r="C312" s="253" t="s">
        <v>666</v>
      </c>
      <c r="D312" s="254" t="s">
        <v>933</v>
      </c>
      <c r="E312" s="208">
        <v>1562.55</v>
      </c>
      <c r="F312" s="418"/>
      <c r="G312" s="256">
        <f t="shared" si="11"/>
        <v>0</v>
      </c>
    </row>
    <row r="313" spans="1:7" s="11" customFormat="1" ht="25.5">
      <c r="A313" s="379" t="s">
        <v>1962</v>
      </c>
      <c r="B313" s="20" t="s">
        <v>645</v>
      </c>
      <c r="C313" s="253" t="s">
        <v>646</v>
      </c>
      <c r="D313" s="254" t="s">
        <v>1980</v>
      </c>
      <c r="E313" s="208">
        <v>10</v>
      </c>
      <c r="F313" s="418"/>
      <c r="G313" s="256">
        <f t="shared" si="11"/>
        <v>0</v>
      </c>
    </row>
    <row r="314" spans="1:7" s="11" customFormat="1" ht="25.5">
      <c r="A314" s="379" t="s">
        <v>1963</v>
      </c>
      <c r="B314" s="20" t="s">
        <v>495</v>
      </c>
      <c r="C314" s="253" t="s">
        <v>496</v>
      </c>
      <c r="D314" s="254" t="s">
        <v>933</v>
      </c>
      <c r="E314" s="208">
        <v>661.79</v>
      </c>
      <c r="F314" s="418"/>
      <c r="G314" s="256">
        <f t="shared" si="11"/>
        <v>0</v>
      </c>
    </row>
    <row r="315" spans="1:7" s="11" customFormat="1" ht="12.75">
      <c r="A315" s="379" t="s">
        <v>1964</v>
      </c>
      <c r="B315" s="20" t="s">
        <v>661</v>
      </c>
      <c r="C315" s="253" t="s">
        <v>662</v>
      </c>
      <c r="D315" s="254" t="s">
        <v>1980</v>
      </c>
      <c r="E315" s="208">
        <v>33</v>
      </c>
      <c r="F315" s="418"/>
      <c r="G315" s="256">
        <f t="shared" si="11"/>
        <v>0</v>
      </c>
    </row>
    <row r="316" spans="1:7" s="11" customFormat="1" ht="12.75">
      <c r="A316" s="379" t="s">
        <v>1965</v>
      </c>
      <c r="B316" s="20" t="s">
        <v>655</v>
      </c>
      <c r="C316" s="253" t="s">
        <v>656</v>
      </c>
      <c r="D316" s="254" t="s">
        <v>1980</v>
      </c>
      <c r="E316" s="208">
        <v>33</v>
      </c>
      <c r="F316" s="418"/>
      <c r="G316" s="256">
        <f t="shared" si="11"/>
        <v>0</v>
      </c>
    </row>
    <row r="317" spans="1:7" s="11" customFormat="1" ht="25.5">
      <c r="A317" s="379" t="s">
        <v>1966</v>
      </c>
      <c r="B317" s="20" t="s">
        <v>657</v>
      </c>
      <c r="C317" s="253" t="s">
        <v>658</v>
      </c>
      <c r="D317" s="254" t="s">
        <v>1980</v>
      </c>
      <c r="E317" s="208">
        <v>30</v>
      </c>
      <c r="F317" s="418"/>
      <c r="G317" s="256">
        <f t="shared" si="11"/>
        <v>0</v>
      </c>
    </row>
    <row r="318" spans="1:7" s="11" customFormat="1" ht="25.5">
      <c r="A318" s="379" t="s">
        <v>1967</v>
      </c>
      <c r="B318" s="20" t="s">
        <v>669</v>
      </c>
      <c r="C318" s="253" t="s">
        <v>670</v>
      </c>
      <c r="D318" s="254" t="s">
        <v>1980</v>
      </c>
      <c r="E318" s="208">
        <v>23</v>
      </c>
      <c r="F318" s="418"/>
      <c r="G318" s="256">
        <f t="shared" si="11"/>
        <v>0</v>
      </c>
    </row>
    <row r="319" spans="1:7" s="11" customFormat="1" ht="12.75">
      <c r="A319" s="379" t="s">
        <v>1968</v>
      </c>
      <c r="B319" s="20" t="s">
        <v>647</v>
      </c>
      <c r="C319" s="253" t="s">
        <v>648</v>
      </c>
      <c r="D319" s="254" t="s">
        <v>1980</v>
      </c>
      <c r="E319" s="208">
        <v>1</v>
      </c>
      <c r="F319" s="418"/>
      <c r="G319" s="256">
        <f t="shared" si="11"/>
        <v>0</v>
      </c>
    </row>
    <row r="320" spans="1:7" s="11" customFormat="1" ht="25.5">
      <c r="A320" s="379" t="s">
        <v>1969</v>
      </c>
      <c r="B320" s="20" t="s">
        <v>649</v>
      </c>
      <c r="C320" s="253" t="s">
        <v>650</v>
      </c>
      <c r="D320" s="254" t="s">
        <v>1980</v>
      </c>
      <c r="E320" s="208">
        <v>1</v>
      </c>
      <c r="F320" s="418"/>
      <c r="G320" s="256">
        <f t="shared" si="11"/>
        <v>0</v>
      </c>
    </row>
    <row r="321" spans="1:7" s="11" customFormat="1" ht="25.5">
      <c r="A321" s="379" t="s">
        <v>1970</v>
      </c>
      <c r="B321" s="20" t="s">
        <v>651</v>
      </c>
      <c r="C321" s="253" t="s">
        <v>652</v>
      </c>
      <c r="D321" s="254" t="s">
        <v>1980</v>
      </c>
      <c r="E321" s="208">
        <v>1</v>
      </c>
      <c r="F321" s="418"/>
      <c r="G321" s="256">
        <f t="shared" si="11"/>
        <v>0</v>
      </c>
    </row>
    <row r="322" spans="1:7" s="11" customFormat="1" ht="12.75">
      <c r="A322" s="379" t="s">
        <v>1971</v>
      </c>
      <c r="B322" s="20" t="s">
        <v>653</v>
      </c>
      <c r="C322" s="253" t="s">
        <v>654</v>
      </c>
      <c r="D322" s="254" t="s">
        <v>1980</v>
      </c>
      <c r="E322" s="208">
        <v>33</v>
      </c>
      <c r="F322" s="418"/>
      <c r="G322" s="256">
        <f t="shared" si="11"/>
        <v>0</v>
      </c>
    </row>
    <row r="323" spans="1:7" s="11" customFormat="1" ht="25.5">
      <c r="A323" s="379" t="s">
        <v>1972</v>
      </c>
      <c r="B323" s="20" t="s">
        <v>663</v>
      </c>
      <c r="C323" s="253" t="s">
        <v>664</v>
      </c>
      <c r="D323" s="254" t="s">
        <v>1980</v>
      </c>
      <c r="E323" s="208">
        <v>33</v>
      </c>
      <c r="F323" s="418"/>
      <c r="G323" s="256">
        <f t="shared" si="11"/>
        <v>0</v>
      </c>
    </row>
    <row r="324" spans="1:7" s="11" customFormat="1" ht="12.75">
      <c r="A324" s="379" t="s">
        <v>1973</v>
      </c>
      <c r="B324" s="20" t="s">
        <v>667</v>
      </c>
      <c r="C324" s="253" t="s">
        <v>668</v>
      </c>
      <c r="D324" s="254" t="s">
        <v>1980</v>
      </c>
      <c r="E324" s="208">
        <v>200</v>
      </c>
      <c r="F324" s="418"/>
      <c r="G324" s="256">
        <f t="shared" si="11"/>
        <v>0</v>
      </c>
    </row>
    <row r="325" spans="1:7" s="11" customFormat="1" ht="38.25">
      <c r="A325" s="379" t="s">
        <v>1974</v>
      </c>
      <c r="B325" s="20" t="s">
        <v>673</v>
      </c>
      <c r="C325" s="253" t="s">
        <v>674</v>
      </c>
      <c r="D325" s="254" t="s">
        <v>1980</v>
      </c>
      <c r="E325" s="208">
        <v>33</v>
      </c>
      <c r="F325" s="418"/>
      <c r="G325" s="256">
        <f t="shared" si="11"/>
        <v>0</v>
      </c>
    </row>
    <row r="326" spans="1:7" s="11" customFormat="1" ht="25.5">
      <c r="A326" s="379" t="s">
        <v>1975</v>
      </c>
      <c r="B326" s="20" t="s">
        <v>671</v>
      </c>
      <c r="C326" s="253" t="s">
        <v>672</v>
      </c>
      <c r="D326" s="254" t="s">
        <v>1980</v>
      </c>
      <c r="E326" s="208">
        <v>33</v>
      </c>
      <c r="F326" s="418"/>
      <c r="G326" s="256">
        <f aca="true" t="shared" si="12" ref="G326:G389">ROUND(E326*F326,2)</f>
        <v>0</v>
      </c>
    </row>
    <row r="327" spans="1:7" s="11" customFormat="1" ht="51">
      <c r="A327" s="111"/>
      <c r="B327" s="116"/>
      <c r="C327" s="120" t="s">
        <v>1195</v>
      </c>
      <c r="D327" s="117"/>
      <c r="E327" s="208"/>
      <c r="F327" s="426"/>
      <c r="G327" s="256">
        <f t="shared" si="12"/>
        <v>0</v>
      </c>
    </row>
    <row r="328" spans="1:7" s="11" customFormat="1" ht="25.5">
      <c r="A328" s="379">
        <v>11119</v>
      </c>
      <c r="B328" s="214" t="s">
        <v>425</v>
      </c>
      <c r="C328" s="253" t="s">
        <v>426</v>
      </c>
      <c r="D328" s="254" t="s">
        <v>427</v>
      </c>
      <c r="E328" s="208">
        <v>3276.11</v>
      </c>
      <c r="F328" s="418"/>
      <c r="G328" s="256">
        <f t="shared" si="12"/>
        <v>0</v>
      </c>
    </row>
    <row r="329" spans="1:7" s="11" customFormat="1" ht="12.75">
      <c r="A329" s="111"/>
      <c r="B329" s="104"/>
      <c r="C329" s="120" t="s">
        <v>1197</v>
      </c>
      <c r="D329" s="112"/>
      <c r="E329" s="208"/>
      <c r="F329" s="426"/>
      <c r="G329" s="256">
        <f t="shared" si="12"/>
        <v>0</v>
      </c>
    </row>
    <row r="330" spans="1:7" s="11" customFormat="1" ht="25.5">
      <c r="A330" s="379">
        <v>11120</v>
      </c>
      <c r="B330" s="20" t="s">
        <v>454</v>
      </c>
      <c r="C330" s="253" t="s">
        <v>1998</v>
      </c>
      <c r="D330" s="254" t="s">
        <v>933</v>
      </c>
      <c r="E330" s="208">
        <v>952.16</v>
      </c>
      <c r="F330" s="418"/>
      <c r="G330" s="256">
        <f t="shared" si="12"/>
        <v>0</v>
      </c>
    </row>
    <row r="331" spans="1:7" s="11" customFormat="1" ht="25.5">
      <c r="A331" s="379">
        <v>11121</v>
      </c>
      <c r="B331" s="20" t="s">
        <v>456</v>
      </c>
      <c r="C331" s="253" t="s">
        <v>2000</v>
      </c>
      <c r="D331" s="254" t="s">
        <v>933</v>
      </c>
      <c r="E331" s="208">
        <v>36.18</v>
      </c>
      <c r="F331" s="418"/>
      <c r="G331" s="256">
        <f t="shared" si="12"/>
        <v>0</v>
      </c>
    </row>
    <row r="332" spans="1:7" s="11" customFormat="1" ht="12.75">
      <c r="A332" s="379">
        <v>11122</v>
      </c>
      <c r="B332" s="20" t="s">
        <v>593</v>
      </c>
      <c r="C332" s="253" t="s">
        <v>594</v>
      </c>
      <c r="D332" s="254" t="s">
        <v>1984</v>
      </c>
      <c r="E332" s="208">
        <v>351</v>
      </c>
      <c r="F332" s="418"/>
      <c r="G332" s="256">
        <f t="shared" si="12"/>
        <v>0</v>
      </c>
    </row>
    <row r="333" spans="1:7" s="11" customFormat="1" ht="25.5">
      <c r="A333" s="379">
        <v>11123</v>
      </c>
      <c r="B333" s="118" t="s">
        <v>561</v>
      </c>
      <c r="C333" s="253" t="s">
        <v>562</v>
      </c>
      <c r="D333" s="254" t="s">
        <v>933</v>
      </c>
      <c r="E333" s="208">
        <v>576</v>
      </c>
      <c r="F333" s="418"/>
      <c r="G333" s="256">
        <f t="shared" si="12"/>
        <v>0</v>
      </c>
    </row>
    <row r="334" spans="1:7" s="11" customFormat="1" ht="25.5">
      <c r="A334" s="379">
        <v>11124</v>
      </c>
      <c r="B334" s="20" t="s">
        <v>565</v>
      </c>
      <c r="C334" s="253" t="s">
        <v>566</v>
      </c>
      <c r="D334" s="254" t="s">
        <v>1980</v>
      </c>
      <c r="E334" s="208">
        <v>55</v>
      </c>
      <c r="F334" s="418"/>
      <c r="G334" s="256">
        <f t="shared" si="12"/>
        <v>0</v>
      </c>
    </row>
    <row r="335" spans="1:7" s="11" customFormat="1" ht="12.75">
      <c r="A335" s="379">
        <v>11125</v>
      </c>
      <c r="B335" s="20" t="s">
        <v>591</v>
      </c>
      <c r="C335" s="253" t="s">
        <v>592</v>
      </c>
      <c r="D335" s="254" t="s">
        <v>1984</v>
      </c>
      <c r="E335" s="208">
        <v>81</v>
      </c>
      <c r="F335" s="418"/>
      <c r="G335" s="256">
        <f t="shared" si="12"/>
        <v>0</v>
      </c>
    </row>
    <row r="336" spans="1:7" s="11" customFormat="1" ht="12.75">
      <c r="A336" s="111"/>
      <c r="B336" s="118"/>
      <c r="C336" s="226" t="s">
        <v>1198</v>
      </c>
      <c r="D336" s="112"/>
      <c r="E336" s="208"/>
      <c r="F336" s="426"/>
      <c r="G336" s="256">
        <f t="shared" si="12"/>
        <v>0</v>
      </c>
    </row>
    <row r="337" spans="1:7" s="11" customFormat="1" ht="25.5">
      <c r="A337" s="379">
        <v>11126</v>
      </c>
      <c r="B337" s="20" t="s">
        <v>455</v>
      </c>
      <c r="C337" s="253" t="s">
        <v>1999</v>
      </c>
      <c r="D337" s="254" t="s">
        <v>933</v>
      </c>
      <c r="E337" s="208">
        <v>1450.5</v>
      </c>
      <c r="F337" s="418"/>
      <c r="G337" s="256">
        <f t="shared" si="12"/>
        <v>0</v>
      </c>
    </row>
    <row r="338" spans="1:7" s="11" customFormat="1" ht="12.75">
      <c r="A338" s="379">
        <v>11127</v>
      </c>
      <c r="B338" s="20" t="s">
        <v>593</v>
      </c>
      <c r="C338" s="253" t="s">
        <v>594</v>
      </c>
      <c r="D338" s="254" t="s">
        <v>1984</v>
      </c>
      <c r="E338" s="208">
        <v>227</v>
      </c>
      <c r="F338" s="418"/>
      <c r="G338" s="256">
        <f t="shared" si="12"/>
        <v>0</v>
      </c>
    </row>
    <row r="339" spans="1:7" s="11" customFormat="1" ht="12.75">
      <c r="A339" s="379">
        <v>11128</v>
      </c>
      <c r="B339" s="207" t="s">
        <v>1805</v>
      </c>
      <c r="C339" s="227" t="s">
        <v>1199</v>
      </c>
      <c r="D339" s="112" t="s">
        <v>928</v>
      </c>
      <c r="E339" s="208">
        <v>131</v>
      </c>
      <c r="F339" s="426"/>
      <c r="G339" s="256">
        <f t="shared" si="12"/>
        <v>0</v>
      </c>
    </row>
    <row r="340" spans="1:7" s="11" customFormat="1" ht="25.5">
      <c r="A340" s="379">
        <v>11129</v>
      </c>
      <c r="B340" s="207" t="s">
        <v>1805</v>
      </c>
      <c r="C340" s="227" t="s">
        <v>1200</v>
      </c>
      <c r="D340" s="112" t="s">
        <v>928</v>
      </c>
      <c r="E340" s="208">
        <v>146</v>
      </c>
      <c r="F340" s="426"/>
      <c r="G340" s="256">
        <f t="shared" si="12"/>
        <v>0</v>
      </c>
    </row>
    <row r="341" spans="1:7" s="11" customFormat="1" ht="12.75">
      <c r="A341" s="379">
        <v>11130</v>
      </c>
      <c r="B341" s="207" t="s">
        <v>1805</v>
      </c>
      <c r="C341" s="227" t="s">
        <v>1201</v>
      </c>
      <c r="D341" s="112" t="s">
        <v>928</v>
      </c>
      <c r="E341" s="208">
        <v>67</v>
      </c>
      <c r="F341" s="426"/>
      <c r="G341" s="256">
        <f t="shared" si="12"/>
        <v>0</v>
      </c>
    </row>
    <row r="342" spans="1:7" s="11" customFormat="1" ht="12.75">
      <c r="A342" s="379">
        <v>11131</v>
      </c>
      <c r="B342" s="207" t="s">
        <v>1805</v>
      </c>
      <c r="C342" s="227" t="s">
        <v>1202</v>
      </c>
      <c r="D342" s="112" t="s">
        <v>928</v>
      </c>
      <c r="E342" s="208">
        <v>6</v>
      </c>
      <c r="F342" s="426"/>
      <c r="G342" s="256">
        <f t="shared" si="12"/>
        <v>0</v>
      </c>
    </row>
    <row r="343" spans="1:7" s="11" customFormat="1" ht="12.75">
      <c r="A343" s="379">
        <v>11132</v>
      </c>
      <c r="B343" s="207" t="s">
        <v>1805</v>
      </c>
      <c r="C343" s="227" t="s">
        <v>1203</v>
      </c>
      <c r="D343" s="112" t="s">
        <v>930</v>
      </c>
      <c r="E343" s="208">
        <v>401.6</v>
      </c>
      <c r="F343" s="426"/>
      <c r="G343" s="256">
        <f t="shared" si="12"/>
        <v>0</v>
      </c>
    </row>
    <row r="344" spans="1:7" s="11" customFormat="1" ht="25.5">
      <c r="A344" s="379">
        <v>11133</v>
      </c>
      <c r="B344" s="20" t="s">
        <v>481</v>
      </c>
      <c r="C344" s="253" t="s">
        <v>482</v>
      </c>
      <c r="D344" s="254" t="s">
        <v>933</v>
      </c>
      <c r="E344" s="208">
        <v>392.3</v>
      </c>
      <c r="F344" s="418"/>
      <c r="G344" s="256">
        <f t="shared" si="12"/>
        <v>0</v>
      </c>
    </row>
    <row r="345" spans="1:7" s="11" customFormat="1" ht="25.5">
      <c r="A345" s="379">
        <v>11134</v>
      </c>
      <c r="B345" s="20" t="s">
        <v>454</v>
      </c>
      <c r="C345" s="253" t="s">
        <v>1998</v>
      </c>
      <c r="D345" s="254" t="s">
        <v>933</v>
      </c>
      <c r="E345" s="208">
        <v>530.2</v>
      </c>
      <c r="F345" s="418"/>
      <c r="G345" s="256">
        <f t="shared" si="12"/>
        <v>0</v>
      </c>
    </row>
    <row r="346" spans="1:7" s="11" customFormat="1" ht="25.5">
      <c r="A346" s="379">
        <v>11135</v>
      </c>
      <c r="B346" s="20" t="s">
        <v>438</v>
      </c>
      <c r="C346" s="253" t="s">
        <v>439</v>
      </c>
      <c r="D346" s="254" t="s">
        <v>933</v>
      </c>
      <c r="E346" s="208">
        <v>900.8</v>
      </c>
      <c r="F346" s="418"/>
      <c r="G346" s="256">
        <f t="shared" si="12"/>
        <v>0</v>
      </c>
    </row>
    <row r="347" spans="1:7" s="11" customFormat="1" ht="25.5">
      <c r="A347" s="379">
        <v>11136</v>
      </c>
      <c r="B347" s="20" t="s">
        <v>563</v>
      </c>
      <c r="C347" s="253" t="s">
        <v>564</v>
      </c>
      <c r="D347" s="254" t="s">
        <v>1980</v>
      </c>
      <c r="E347" s="208">
        <v>68</v>
      </c>
      <c r="F347" s="418"/>
      <c r="G347" s="256">
        <f t="shared" si="12"/>
        <v>0</v>
      </c>
    </row>
    <row r="348" spans="1:7" s="11" customFormat="1" ht="12.75">
      <c r="A348" s="379">
        <v>11137</v>
      </c>
      <c r="B348" s="20" t="s">
        <v>597</v>
      </c>
      <c r="C348" s="253" t="s">
        <v>598</v>
      </c>
      <c r="D348" s="254" t="s">
        <v>1980</v>
      </c>
      <c r="E348" s="208">
        <v>185</v>
      </c>
      <c r="F348" s="418"/>
      <c r="G348" s="256">
        <f t="shared" si="12"/>
        <v>0</v>
      </c>
    </row>
    <row r="349" spans="1:7" s="11" customFormat="1" ht="12.75">
      <c r="A349" s="111"/>
      <c r="B349" s="102"/>
      <c r="C349" s="226" t="s">
        <v>1204</v>
      </c>
      <c r="D349" s="112"/>
      <c r="E349" s="208">
        <v>0</v>
      </c>
      <c r="F349" s="426"/>
      <c r="G349" s="256">
        <f t="shared" si="12"/>
        <v>0</v>
      </c>
    </row>
    <row r="350" spans="1:7" s="11" customFormat="1" ht="25.5">
      <c r="A350" s="379">
        <v>11138</v>
      </c>
      <c r="B350" s="20" t="s">
        <v>561</v>
      </c>
      <c r="C350" s="253" t="s">
        <v>562</v>
      </c>
      <c r="D350" s="254" t="s">
        <v>933</v>
      </c>
      <c r="E350" s="208">
        <v>805.49</v>
      </c>
      <c r="F350" s="418"/>
      <c r="G350" s="256">
        <f t="shared" si="12"/>
        <v>0</v>
      </c>
    </row>
    <row r="351" spans="1:7" s="11" customFormat="1" ht="25.5">
      <c r="A351" s="379">
        <v>11139</v>
      </c>
      <c r="B351" s="20" t="s">
        <v>454</v>
      </c>
      <c r="C351" s="253" t="s">
        <v>1998</v>
      </c>
      <c r="D351" s="254" t="s">
        <v>933</v>
      </c>
      <c r="E351" s="208">
        <v>805.49</v>
      </c>
      <c r="F351" s="418"/>
      <c r="G351" s="256">
        <f t="shared" si="12"/>
        <v>0</v>
      </c>
    </row>
    <row r="352" spans="1:7" s="11" customFormat="1" ht="12.75">
      <c r="A352" s="379">
        <v>11140</v>
      </c>
      <c r="B352" s="20" t="s">
        <v>593</v>
      </c>
      <c r="C352" s="253" t="s">
        <v>594</v>
      </c>
      <c r="D352" s="254" t="s">
        <v>1984</v>
      </c>
      <c r="E352" s="208">
        <v>46</v>
      </c>
      <c r="F352" s="418"/>
      <c r="G352" s="256">
        <f t="shared" si="12"/>
        <v>0</v>
      </c>
    </row>
    <row r="353" spans="1:7" s="11" customFormat="1" ht="12.75">
      <c r="A353" s="379">
        <v>11141</v>
      </c>
      <c r="B353" s="20" t="s">
        <v>597</v>
      </c>
      <c r="C353" s="253" t="s">
        <v>598</v>
      </c>
      <c r="D353" s="254" t="s">
        <v>1980</v>
      </c>
      <c r="E353" s="208">
        <v>20</v>
      </c>
      <c r="F353" s="418"/>
      <c r="G353" s="256">
        <f t="shared" si="12"/>
        <v>0</v>
      </c>
    </row>
    <row r="354" spans="1:7" s="11" customFormat="1" ht="12.75">
      <c r="A354" s="111"/>
      <c r="B354" s="102"/>
      <c r="C354" s="226" t="s">
        <v>1205</v>
      </c>
      <c r="D354" s="112"/>
      <c r="E354" s="208"/>
      <c r="F354" s="426"/>
      <c r="G354" s="256">
        <f t="shared" si="12"/>
        <v>0</v>
      </c>
    </row>
    <row r="355" spans="1:7" s="11" customFormat="1" ht="25.5">
      <c r="A355" s="379">
        <v>11142</v>
      </c>
      <c r="B355" s="20" t="s">
        <v>454</v>
      </c>
      <c r="C355" s="253" t="s">
        <v>1998</v>
      </c>
      <c r="D355" s="254" t="s">
        <v>933</v>
      </c>
      <c r="E355" s="208">
        <v>353.91</v>
      </c>
      <c r="F355" s="418"/>
      <c r="G355" s="256">
        <f t="shared" si="12"/>
        <v>0</v>
      </c>
    </row>
    <row r="356" spans="1:7" s="11" customFormat="1" ht="25.5">
      <c r="A356" s="379">
        <v>11143</v>
      </c>
      <c r="B356" s="20" t="s">
        <v>455</v>
      </c>
      <c r="C356" s="253" t="s">
        <v>1999</v>
      </c>
      <c r="D356" s="254" t="s">
        <v>933</v>
      </c>
      <c r="E356" s="208">
        <v>71.16</v>
      </c>
      <c r="F356" s="418"/>
      <c r="G356" s="256">
        <f t="shared" si="12"/>
        <v>0</v>
      </c>
    </row>
    <row r="357" spans="1:7" s="11" customFormat="1" ht="25.5">
      <c r="A357" s="379">
        <v>11144</v>
      </c>
      <c r="B357" s="20" t="s">
        <v>475</v>
      </c>
      <c r="C357" s="253" t="s">
        <v>476</v>
      </c>
      <c r="D357" s="254" t="s">
        <v>933</v>
      </c>
      <c r="E357" s="208">
        <v>13.6</v>
      </c>
      <c r="F357" s="418"/>
      <c r="G357" s="256">
        <f t="shared" si="12"/>
        <v>0</v>
      </c>
    </row>
    <row r="358" spans="1:7" s="11" customFormat="1" ht="12.75">
      <c r="A358" s="379">
        <v>11145</v>
      </c>
      <c r="B358" s="20" t="s">
        <v>595</v>
      </c>
      <c r="C358" s="253" t="s">
        <v>596</v>
      </c>
      <c r="D358" s="254" t="s">
        <v>1980</v>
      </c>
      <c r="E358" s="208">
        <v>15</v>
      </c>
      <c r="F358" s="418"/>
      <c r="G358" s="256">
        <f t="shared" si="12"/>
        <v>0</v>
      </c>
    </row>
    <row r="359" spans="1:7" s="11" customFormat="1" ht="25.5">
      <c r="A359" s="379">
        <v>11146</v>
      </c>
      <c r="B359" s="20" t="s">
        <v>527</v>
      </c>
      <c r="C359" s="253" t="s">
        <v>528</v>
      </c>
      <c r="D359" s="254" t="s">
        <v>933</v>
      </c>
      <c r="E359" s="208">
        <v>500</v>
      </c>
      <c r="F359" s="418"/>
      <c r="G359" s="256">
        <f t="shared" si="12"/>
        <v>0</v>
      </c>
    </row>
    <row r="360" spans="1:7" s="11" customFormat="1" ht="12.75">
      <c r="A360" s="379">
        <v>11147</v>
      </c>
      <c r="B360" s="20" t="s">
        <v>593</v>
      </c>
      <c r="C360" s="253" t="s">
        <v>594</v>
      </c>
      <c r="D360" s="254" t="s">
        <v>1984</v>
      </c>
      <c r="E360" s="208">
        <v>18</v>
      </c>
      <c r="F360" s="418"/>
      <c r="G360" s="256">
        <f t="shared" si="12"/>
        <v>0</v>
      </c>
    </row>
    <row r="361" spans="1:7" s="11" customFormat="1" ht="25.5">
      <c r="A361" s="379">
        <v>11148</v>
      </c>
      <c r="B361" s="20" t="s">
        <v>499</v>
      </c>
      <c r="C361" s="253" t="s">
        <v>500</v>
      </c>
      <c r="D361" s="254" t="s">
        <v>933</v>
      </c>
      <c r="E361" s="208">
        <v>134.08</v>
      </c>
      <c r="F361" s="418"/>
      <c r="G361" s="256">
        <f t="shared" si="12"/>
        <v>0</v>
      </c>
    </row>
    <row r="362" spans="1:7" s="11" customFormat="1" ht="12.75">
      <c r="A362" s="379">
        <v>11149</v>
      </c>
      <c r="B362" s="20" t="s">
        <v>597</v>
      </c>
      <c r="C362" s="253" t="s">
        <v>598</v>
      </c>
      <c r="D362" s="254" t="s">
        <v>1980</v>
      </c>
      <c r="E362" s="208">
        <v>7</v>
      </c>
      <c r="F362" s="418"/>
      <c r="G362" s="256">
        <f t="shared" si="12"/>
        <v>0</v>
      </c>
    </row>
    <row r="363" spans="1:7" s="11" customFormat="1" ht="12.75">
      <c r="A363" s="379">
        <v>11150</v>
      </c>
      <c r="B363" s="20" t="s">
        <v>911</v>
      </c>
      <c r="C363" s="253" t="s">
        <v>912</v>
      </c>
      <c r="D363" s="254" t="s">
        <v>1980</v>
      </c>
      <c r="E363" s="208">
        <v>9</v>
      </c>
      <c r="F363" s="418"/>
      <c r="G363" s="256">
        <f t="shared" si="12"/>
        <v>0</v>
      </c>
    </row>
    <row r="364" spans="1:7" s="11" customFormat="1" ht="12.75">
      <c r="A364" s="132"/>
      <c r="B364" s="207"/>
      <c r="C364" s="228" t="s">
        <v>1206</v>
      </c>
      <c r="D364" s="215"/>
      <c r="E364" s="208"/>
      <c r="F364" s="242"/>
      <c r="G364" s="256">
        <f t="shared" si="12"/>
        <v>0</v>
      </c>
    </row>
    <row r="365" spans="1:7" s="11" customFormat="1" ht="12.75">
      <c r="A365" s="379">
        <v>11151</v>
      </c>
      <c r="B365" s="20" t="s">
        <v>593</v>
      </c>
      <c r="C365" s="253" t="s">
        <v>594</v>
      </c>
      <c r="D365" s="254" t="s">
        <v>1984</v>
      </c>
      <c r="E365" s="208">
        <v>124</v>
      </c>
      <c r="F365" s="418"/>
      <c r="G365" s="256">
        <f t="shared" si="12"/>
        <v>0</v>
      </c>
    </row>
    <row r="366" spans="1:7" s="11" customFormat="1" ht="25.5">
      <c r="A366" s="379">
        <v>11152</v>
      </c>
      <c r="B366" s="20" t="s">
        <v>455</v>
      </c>
      <c r="C366" s="253" t="s">
        <v>1999</v>
      </c>
      <c r="D366" s="254" t="s">
        <v>933</v>
      </c>
      <c r="E366" s="208">
        <v>815.4</v>
      </c>
      <c r="F366" s="418"/>
      <c r="G366" s="256">
        <f t="shared" si="12"/>
        <v>0</v>
      </c>
    </row>
    <row r="367" spans="1:7" s="11" customFormat="1" ht="25.5">
      <c r="A367" s="379">
        <v>11153</v>
      </c>
      <c r="B367" s="20" t="s">
        <v>440</v>
      </c>
      <c r="C367" s="253" t="s">
        <v>441</v>
      </c>
      <c r="D367" s="254" t="s">
        <v>933</v>
      </c>
      <c r="E367" s="208">
        <v>271.8</v>
      </c>
      <c r="F367" s="418"/>
      <c r="G367" s="256">
        <f t="shared" si="12"/>
        <v>0</v>
      </c>
    </row>
    <row r="368" spans="1:7" s="11" customFormat="1" ht="12.75">
      <c r="A368" s="379">
        <v>11154</v>
      </c>
      <c r="B368" s="20" t="s">
        <v>595</v>
      </c>
      <c r="C368" s="253" t="s">
        <v>596</v>
      </c>
      <c r="D368" s="254" t="s">
        <v>1980</v>
      </c>
      <c r="E368" s="208">
        <v>99</v>
      </c>
      <c r="F368" s="418"/>
      <c r="G368" s="256">
        <f t="shared" si="12"/>
        <v>0</v>
      </c>
    </row>
    <row r="369" spans="1:7" s="11" customFormat="1" ht="25.5">
      <c r="A369" s="379">
        <v>11155</v>
      </c>
      <c r="B369" s="20" t="s">
        <v>527</v>
      </c>
      <c r="C369" s="253" t="s">
        <v>528</v>
      </c>
      <c r="D369" s="254" t="s">
        <v>933</v>
      </c>
      <c r="E369" s="208">
        <v>831</v>
      </c>
      <c r="F369" s="418"/>
      <c r="G369" s="256">
        <f t="shared" si="12"/>
        <v>0</v>
      </c>
    </row>
    <row r="370" spans="1:7" s="11" customFormat="1" ht="38.25">
      <c r="A370" s="379">
        <v>11156</v>
      </c>
      <c r="B370" s="20" t="s">
        <v>521</v>
      </c>
      <c r="C370" s="253" t="s">
        <v>522</v>
      </c>
      <c r="D370" s="254" t="s">
        <v>933</v>
      </c>
      <c r="E370" s="208">
        <v>87</v>
      </c>
      <c r="F370" s="418"/>
      <c r="G370" s="256">
        <f t="shared" si="12"/>
        <v>0</v>
      </c>
    </row>
    <row r="371" spans="1:7" s="11" customFormat="1" ht="25.5">
      <c r="A371" s="379">
        <v>11157</v>
      </c>
      <c r="B371" s="20" t="s">
        <v>523</v>
      </c>
      <c r="C371" s="253" t="s">
        <v>524</v>
      </c>
      <c r="D371" s="254" t="s">
        <v>933</v>
      </c>
      <c r="E371" s="208">
        <v>271.8</v>
      </c>
      <c r="F371" s="418"/>
      <c r="G371" s="256">
        <f t="shared" si="12"/>
        <v>0</v>
      </c>
    </row>
    <row r="372" spans="1:7" s="11" customFormat="1" ht="12.75">
      <c r="A372" s="111"/>
      <c r="B372" s="123"/>
      <c r="C372" s="226" t="s">
        <v>1207</v>
      </c>
      <c r="D372" s="112"/>
      <c r="E372" s="208"/>
      <c r="F372" s="426"/>
      <c r="G372" s="256">
        <f t="shared" si="12"/>
        <v>0</v>
      </c>
    </row>
    <row r="373" spans="1:7" s="11" customFormat="1" ht="25.5">
      <c r="A373" s="379">
        <v>11158</v>
      </c>
      <c r="B373" s="20" t="s">
        <v>440</v>
      </c>
      <c r="C373" s="253" t="s">
        <v>441</v>
      </c>
      <c r="D373" s="254" t="s">
        <v>933</v>
      </c>
      <c r="E373" s="208">
        <v>2227.93</v>
      </c>
      <c r="F373" s="418"/>
      <c r="G373" s="256">
        <f t="shared" si="12"/>
        <v>0</v>
      </c>
    </row>
    <row r="374" spans="1:7" s="11" customFormat="1" ht="25.5">
      <c r="A374" s="379">
        <v>11159</v>
      </c>
      <c r="B374" s="20" t="s">
        <v>455</v>
      </c>
      <c r="C374" s="253" t="s">
        <v>1999</v>
      </c>
      <c r="D374" s="254" t="s">
        <v>933</v>
      </c>
      <c r="E374" s="208">
        <v>1661.48</v>
      </c>
      <c r="F374" s="418"/>
      <c r="G374" s="256">
        <f t="shared" si="12"/>
        <v>0</v>
      </c>
    </row>
    <row r="375" spans="1:7" s="11" customFormat="1" ht="25.5">
      <c r="A375" s="379">
        <v>11160</v>
      </c>
      <c r="B375" s="20" t="s">
        <v>467</v>
      </c>
      <c r="C375" s="253" t="s">
        <v>468</v>
      </c>
      <c r="D375" s="254" t="s">
        <v>933</v>
      </c>
      <c r="E375" s="208">
        <v>840</v>
      </c>
      <c r="F375" s="418"/>
      <c r="G375" s="256">
        <f t="shared" si="12"/>
        <v>0</v>
      </c>
    </row>
    <row r="376" spans="1:7" s="11" customFormat="1" ht="25.5">
      <c r="A376" s="379">
        <v>11161</v>
      </c>
      <c r="B376" s="20" t="s">
        <v>483</v>
      </c>
      <c r="C376" s="253" t="s">
        <v>484</v>
      </c>
      <c r="D376" s="254" t="s">
        <v>933</v>
      </c>
      <c r="E376" s="208">
        <v>1085.25</v>
      </c>
      <c r="F376" s="418"/>
      <c r="G376" s="256">
        <f t="shared" si="12"/>
        <v>0</v>
      </c>
    </row>
    <row r="377" spans="1:7" s="11" customFormat="1" ht="25.5">
      <c r="A377" s="379">
        <v>11162</v>
      </c>
      <c r="B377" s="20" t="s">
        <v>491</v>
      </c>
      <c r="C377" s="253" t="s">
        <v>492</v>
      </c>
      <c r="D377" s="254" t="s">
        <v>1980</v>
      </c>
      <c r="E377" s="208">
        <v>558</v>
      </c>
      <c r="F377" s="418"/>
      <c r="G377" s="256">
        <f t="shared" si="12"/>
        <v>0</v>
      </c>
    </row>
    <row r="378" spans="1:7" s="11" customFormat="1" ht="25.5">
      <c r="A378" s="379">
        <v>11163</v>
      </c>
      <c r="B378" s="20" t="s">
        <v>891</v>
      </c>
      <c r="C378" s="253" t="s">
        <v>892</v>
      </c>
      <c r="D378" s="254" t="s">
        <v>1980</v>
      </c>
      <c r="E378" s="208">
        <v>8</v>
      </c>
      <c r="F378" s="418"/>
      <c r="G378" s="256">
        <f t="shared" si="12"/>
        <v>0</v>
      </c>
    </row>
    <row r="379" spans="1:7" s="11" customFormat="1" ht="12.75">
      <c r="A379" s="379">
        <v>11164</v>
      </c>
      <c r="B379" s="20" t="s">
        <v>593</v>
      </c>
      <c r="C379" s="253" t="s">
        <v>594</v>
      </c>
      <c r="D379" s="254" t="s">
        <v>1984</v>
      </c>
      <c r="E379" s="208">
        <v>192</v>
      </c>
      <c r="F379" s="418"/>
      <c r="G379" s="256">
        <f t="shared" si="12"/>
        <v>0</v>
      </c>
    </row>
    <row r="380" spans="1:7" s="11" customFormat="1" ht="12.75">
      <c r="A380" s="379">
        <v>11165</v>
      </c>
      <c r="B380" s="20" t="s">
        <v>595</v>
      </c>
      <c r="C380" s="253" t="s">
        <v>596</v>
      </c>
      <c r="D380" s="254" t="s">
        <v>1980</v>
      </c>
      <c r="E380" s="208">
        <v>434</v>
      </c>
      <c r="F380" s="418"/>
      <c r="G380" s="256">
        <f t="shared" si="12"/>
        <v>0</v>
      </c>
    </row>
    <row r="381" spans="1:7" s="11" customFormat="1" ht="12.75">
      <c r="A381" s="379">
        <v>11166</v>
      </c>
      <c r="B381" s="20" t="s">
        <v>603</v>
      </c>
      <c r="C381" s="253" t="s">
        <v>604</v>
      </c>
      <c r="D381" s="254" t="s">
        <v>1980</v>
      </c>
      <c r="E381" s="208">
        <v>434</v>
      </c>
      <c r="F381" s="418"/>
      <c r="G381" s="256">
        <f t="shared" si="12"/>
        <v>0</v>
      </c>
    </row>
    <row r="382" spans="1:7" s="11" customFormat="1" ht="25.5">
      <c r="A382" s="379">
        <v>11167</v>
      </c>
      <c r="B382" s="20" t="s">
        <v>371</v>
      </c>
      <c r="C382" s="253" t="s">
        <v>372</v>
      </c>
      <c r="D382" s="254" t="s">
        <v>1980</v>
      </c>
      <c r="E382" s="208">
        <v>6</v>
      </c>
      <c r="F382" s="418"/>
      <c r="G382" s="256">
        <f t="shared" si="12"/>
        <v>0</v>
      </c>
    </row>
    <row r="383" spans="1:7" s="11" customFormat="1" ht="12.75">
      <c r="A383" s="111"/>
      <c r="B383" s="124"/>
      <c r="C383" s="226" t="s">
        <v>1208</v>
      </c>
      <c r="D383" s="125"/>
      <c r="E383" s="208"/>
      <c r="F383" s="426"/>
      <c r="G383" s="256">
        <f t="shared" si="12"/>
        <v>0</v>
      </c>
    </row>
    <row r="384" spans="1:7" s="11" customFormat="1" ht="25.5">
      <c r="A384" s="379">
        <v>11168</v>
      </c>
      <c r="B384" s="20" t="s">
        <v>527</v>
      </c>
      <c r="C384" s="253" t="s">
        <v>528</v>
      </c>
      <c r="D384" s="254" t="s">
        <v>933</v>
      </c>
      <c r="E384" s="208">
        <v>16187.34</v>
      </c>
      <c r="F384" s="418"/>
      <c r="G384" s="256">
        <f t="shared" si="12"/>
        <v>0</v>
      </c>
    </row>
    <row r="385" spans="1:7" s="11" customFormat="1" ht="38.25">
      <c r="A385" s="379">
        <v>11169</v>
      </c>
      <c r="B385" s="20" t="s">
        <v>519</v>
      </c>
      <c r="C385" s="253" t="s">
        <v>520</v>
      </c>
      <c r="D385" s="254" t="s">
        <v>933</v>
      </c>
      <c r="E385" s="208">
        <v>1817.53</v>
      </c>
      <c r="F385" s="418"/>
      <c r="G385" s="256">
        <f t="shared" si="12"/>
        <v>0</v>
      </c>
    </row>
    <row r="386" spans="1:7" s="11" customFormat="1" ht="25.5">
      <c r="A386" s="379">
        <v>11170</v>
      </c>
      <c r="B386" s="20" t="s">
        <v>557</v>
      </c>
      <c r="C386" s="253" t="s">
        <v>558</v>
      </c>
      <c r="D386" s="254" t="s">
        <v>933</v>
      </c>
      <c r="E386" s="208">
        <v>579.06</v>
      </c>
      <c r="F386" s="418"/>
      <c r="G386" s="256">
        <f t="shared" si="12"/>
        <v>0</v>
      </c>
    </row>
    <row r="387" spans="1:7" s="11" customFormat="1" ht="25.5">
      <c r="A387" s="379">
        <v>11171</v>
      </c>
      <c r="B387" s="20" t="s">
        <v>559</v>
      </c>
      <c r="C387" s="253" t="s">
        <v>560</v>
      </c>
      <c r="D387" s="254" t="s">
        <v>933</v>
      </c>
      <c r="E387" s="208">
        <v>1023.6</v>
      </c>
      <c r="F387" s="418"/>
      <c r="G387" s="256">
        <f t="shared" si="12"/>
        <v>0</v>
      </c>
    </row>
    <row r="388" spans="1:7" s="11" customFormat="1" ht="38.25">
      <c r="A388" s="379">
        <v>11172</v>
      </c>
      <c r="B388" s="20" t="s">
        <v>909</v>
      </c>
      <c r="C388" s="253" t="s">
        <v>910</v>
      </c>
      <c r="D388" s="254" t="s">
        <v>1980</v>
      </c>
      <c r="E388" s="208">
        <v>11</v>
      </c>
      <c r="F388" s="418"/>
      <c r="G388" s="256">
        <f t="shared" si="12"/>
        <v>0</v>
      </c>
    </row>
    <row r="389" spans="1:7" s="11" customFormat="1" ht="25.5">
      <c r="A389" s="379">
        <v>11173</v>
      </c>
      <c r="B389" s="20" t="s">
        <v>563</v>
      </c>
      <c r="C389" s="253" t="s">
        <v>564</v>
      </c>
      <c r="D389" s="254" t="s">
        <v>1980</v>
      </c>
      <c r="E389" s="208">
        <v>35</v>
      </c>
      <c r="F389" s="418"/>
      <c r="G389" s="256">
        <f t="shared" si="12"/>
        <v>0</v>
      </c>
    </row>
    <row r="390" spans="1:7" s="11" customFormat="1" ht="12.75">
      <c r="A390" s="379">
        <v>11174</v>
      </c>
      <c r="B390" s="20" t="s">
        <v>575</v>
      </c>
      <c r="C390" s="253" t="s">
        <v>576</v>
      </c>
      <c r="D390" s="254" t="s">
        <v>1980</v>
      </c>
      <c r="E390" s="208">
        <v>163</v>
      </c>
      <c r="F390" s="418"/>
      <c r="G390" s="256">
        <f aca="true" t="shared" si="13" ref="G390:G453">ROUND(E390*F390,2)</f>
        <v>0</v>
      </c>
    </row>
    <row r="391" spans="1:7" s="11" customFormat="1" ht="12.75">
      <c r="A391" s="379">
        <v>11175</v>
      </c>
      <c r="B391" s="20" t="s">
        <v>577</v>
      </c>
      <c r="C391" s="253" t="s">
        <v>578</v>
      </c>
      <c r="D391" s="254" t="s">
        <v>1980</v>
      </c>
      <c r="E391" s="208">
        <v>172</v>
      </c>
      <c r="F391" s="418"/>
      <c r="G391" s="256">
        <f t="shared" si="13"/>
        <v>0</v>
      </c>
    </row>
    <row r="392" spans="1:7" s="11" customFormat="1" ht="12.75">
      <c r="A392" s="379">
        <v>11176</v>
      </c>
      <c r="B392" s="20" t="s">
        <v>597</v>
      </c>
      <c r="C392" s="253" t="s">
        <v>598</v>
      </c>
      <c r="D392" s="254" t="s">
        <v>1980</v>
      </c>
      <c r="E392" s="208">
        <v>99</v>
      </c>
      <c r="F392" s="418"/>
      <c r="G392" s="256">
        <f t="shared" si="13"/>
        <v>0</v>
      </c>
    </row>
    <row r="393" spans="1:7" s="11" customFormat="1" ht="12.75">
      <c r="A393" s="111"/>
      <c r="B393" s="126"/>
      <c r="C393" s="226" t="s">
        <v>1209</v>
      </c>
      <c r="D393" s="125"/>
      <c r="E393" s="208"/>
      <c r="F393" s="426"/>
      <c r="G393" s="256">
        <f t="shared" si="13"/>
        <v>0</v>
      </c>
    </row>
    <row r="394" spans="1:7" s="11" customFormat="1" ht="25.5">
      <c r="A394" s="379">
        <v>11177</v>
      </c>
      <c r="B394" s="20" t="s">
        <v>440</v>
      </c>
      <c r="C394" s="253" t="s">
        <v>441</v>
      </c>
      <c r="D394" s="254" t="s">
        <v>933</v>
      </c>
      <c r="E394" s="208">
        <v>603.37</v>
      </c>
      <c r="F394" s="418"/>
      <c r="G394" s="256">
        <f t="shared" si="13"/>
        <v>0</v>
      </c>
    </row>
    <row r="395" spans="1:7" s="11" customFormat="1" ht="25.5">
      <c r="A395" s="379">
        <v>11178</v>
      </c>
      <c r="B395" s="20" t="s">
        <v>446</v>
      </c>
      <c r="C395" s="253" t="s">
        <v>447</v>
      </c>
      <c r="D395" s="254" t="s">
        <v>933</v>
      </c>
      <c r="E395" s="208">
        <v>332.13</v>
      </c>
      <c r="F395" s="418"/>
      <c r="G395" s="256">
        <f t="shared" si="13"/>
        <v>0</v>
      </c>
    </row>
    <row r="396" spans="1:7" s="11" customFormat="1" ht="25.5">
      <c r="A396" s="379">
        <v>11179</v>
      </c>
      <c r="B396" s="20" t="s">
        <v>455</v>
      </c>
      <c r="C396" s="253" t="s">
        <v>1999</v>
      </c>
      <c r="D396" s="254" t="s">
        <v>933</v>
      </c>
      <c r="E396" s="208">
        <v>528.6</v>
      </c>
      <c r="F396" s="418"/>
      <c r="G396" s="256">
        <f t="shared" si="13"/>
        <v>0</v>
      </c>
    </row>
    <row r="397" spans="1:7" s="11" customFormat="1" ht="12.75">
      <c r="A397" s="379">
        <v>11180</v>
      </c>
      <c r="B397" s="20" t="s">
        <v>595</v>
      </c>
      <c r="C397" s="253" t="s">
        <v>596</v>
      </c>
      <c r="D397" s="254" t="s">
        <v>1980</v>
      </c>
      <c r="E397" s="208">
        <v>124</v>
      </c>
      <c r="F397" s="418"/>
      <c r="G397" s="256">
        <f t="shared" si="13"/>
        <v>0</v>
      </c>
    </row>
    <row r="398" spans="1:7" s="11" customFormat="1" ht="25.5">
      <c r="A398" s="379">
        <v>11181</v>
      </c>
      <c r="B398" s="20" t="s">
        <v>563</v>
      </c>
      <c r="C398" s="253" t="s">
        <v>564</v>
      </c>
      <c r="D398" s="254" t="s">
        <v>1980</v>
      </c>
      <c r="E398" s="208">
        <v>101</v>
      </c>
      <c r="F398" s="418"/>
      <c r="G398" s="256">
        <f t="shared" si="13"/>
        <v>0</v>
      </c>
    </row>
    <row r="399" spans="1:7" s="11" customFormat="1" ht="12.75">
      <c r="A399" s="379">
        <v>11182</v>
      </c>
      <c r="B399" s="20" t="s">
        <v>525</v>
      </c>
      <c r="C399" s="253" t="s">
        <v>526</v>
      </c>
      <c r="D399" s="254" t="s">
        <v>933</v>
      </c>
      <c r="E399" s="208">
        <v>3712.3</v>
      </c>
      <c r="F399" s="418"/>
      <c r="G399" s="256">
        <f t="shared" si="13"/>
        <v>0</v>
      </c>
    </row>
    <row r="400" spans="1:7" s="11" customFormat="1" ht="38.25">
      <c r="A400" s="379">
        <v>11183</v>
      </c>
      <c r="B400" s="126" t="s">
        <v>1805</v>
      </c>
      <c r="C400" s="227" t="s">
        <v>1210</v>
      </c>
      <c r="D400" s="125" t="s">
        <v>928</v>
      </c>
      <c r="E400" s="208">
        <v>10</v>
      </c>
      <c r="F400" s="426"/>
      <c r="G400" s="256">
        <f t="shared" si="13"/>
        <v>0</v>
      </c>
    </row>
    <row r="401" spans="1:7" s="11" customFormat="1" ht="12.75">
      <c r="A401" s="111"/>
      <c r="B401" s="126"/>
      <c r="C401" s="226" t="s">
        <v>1211</v>
      </c>
      <c r="D401" s="125"/>
      <c r="E401" s="208"/>
      <c r="F401" s="426"/>
      <c r="G401" s="256">
        <f t="shared" si="13"/>
        <v>0</v>
      </c>
    </row>
    <row r="402" spans="1:7" s="11" customFormat="1" ht="25.5">
      <c r="A402" s="379">
        <v>11184</v>
      </c>
      <c r="B402" s="20" t="s">
        <v>440</v>
      </c>
      <c r="C402" s="253" t="s">
        <v>441</v>
      </c>
      <c r="D402" s="254" t="s">
        <v>933</v>
      </c>
      <c r="E402" s="208">
        <v>1759.4</v>
      </c>
      <c r="F402" s="418"/>
      <c r="G402" s="256">
        <f t="shared" si="13"/>
        <v>0</v>
      </c>
    </row>
    <row r="403" spans="1:7" s="11" customFormat="1" ht="25.5">
      <c r="A403" s="379">
        <v>11185</v>
      </c>
      <c r="B403" s="20" t="s">
        <v>563</v>
      </c>
      <c r="C403" s="253" t="s">
        <v>564</v>
      </c>
      <c r="D403" s="254" t="s">
        <v>1980</v>
      </c>
      <c r="E403" s="208">
        <v>3</v>
      </c>
      <c r="F403" s="418"/>
      <c r="G403" s="256">
        <f t="shared" si="13"/>
        <v>0</v>
      </c>
    </row>
    <row r="404" spans="1:7" s="11" customFormat="1" ht="12.75">
      <c r="A404" s="379">
        <v>11186</v>
      </c>
      <c r="B404" s="20" t="s">
        <v>593</v>
      </c>
      <c r="C404" s="253" t="s">
        <v>594</v>
      </c>
      <c r="D404" s="254" t="s">
        <v>1984</v>
      </c>
      <c r="E404" s="208">
        <v>166</v>
      </c>
      <c r="F404" s="418"/>
      <c r="G404" s="256">
        <f t="shared" si="13"/>
        <v>0</v>
      </c>
    </row>
    <row r="405" spans="1:7" s="11" customFormat="1" ht="25.5">
      <c r="A405" s="379">
        <v>11187</v>
      </c>
      <c r="B405" s="210" t="s">
        <v>421</v>
      </c>
      <c r="C405" s="253" t="s">
        <v>422</v>
      </c>
      <c r="D405" s="254" t="s">
        <v>1980</v>
      </c>
      <c r="E405" s="211">
        <v>2</v>
      </c>
      <c r="F405" s="418"/>
      <c r="G405" s="256">
        <f t="shared" si="13"/>
        <v>0</v>
      </c>
    </row>
    <row r="406" spans="1:7" s="11" customFormat="1" ht="25.5">
      <c r="A406" s="379">
        <v>11188</v>
      </c>
      <c r="B406" s="210" t="s">
        <v>423</v>
      </c>
      <c r="C406" s="253" t="s">
        <v>424</v>
      </c>
      <c r="D406" s="254" t="s">
        <v>1980</v>
      </c>
      <c r="E406" s="212">
        <v>3</v>
      </c>
      <c r="F406" s="418"/>
      <c r="G406" s="256">
        <f t="shared" si="13"/>
        <v>0</v>
      </c>
    </row>
    <row r="407" spans="1:7" s="11" customFormat="1" ht="25.5">
      <c r="A407" s="379">
        <v>11189</v>
      </c>
      <c r="B407" s="210" t="s">
        <v>523</v>
      </c>
      <c r="C407" s="253" t="s">
        <v>524</v>
      </c>
      <c r="D407" s="254" t="s">
        <v>933</v>
      </c>
      <c r="E407" s="211">
        <v>20</v>
      </c>
      <c r="F407" s="418"/>
      <c r="G407" s="256">
        <f t="shared" si="13"/>
        <v>0</v>
      </c>
    </row>
    <row r="408" spans="1:7" s="11" customFormat="1" ht="12.75">
      <c r="A408" s="379">
        <v>11190</v>
      </c>
      <c r="B408" s="210" t="s">
        <v>659</v>
      </c>
      <c r="C408" s="253" t="s">
        <v>660</v>
      </c>
      <c r="D408" s="254" t="s">
        <v>1980</v>
      </c>
      <c r="E408" s="211">
        <v>2</v>
      </c>
      <c r="F408" s="418"/>
      <c r="G408" s="256">
        <f t="shared" si="13"/>
        <v>0</v>
      </c>
    </row>
    <row r="409" spans="1:7" s="11" customFormat="1" ht="25.5">
      <c r="A409" s="379">
        <v>11191</v>
      </c>
      <c r="B409" s="210" t="s">
        <v>497</v>
      </c>
      <c r="C409" s="253" t="s">
        <v>498</v>
      </c>
      <c r="D409" s="254" t="s">
        <v>933</v>
      </c>
      <c r="E409" s="208">
        <v>1522.05</v>
      </c>
      <c r="F409" s="418"/>
      <c r="G409" s="256">
        <f t="shared" si="13"/>
        <v>0</v>
      </c>
    </row>
    <row r="410" spans="1:7" s="11" customFormat="1" ht="25.5">
      <c r="A410" s="379">
        <v>11192</v>
      </c>
      <c r="B410" s="210" t="s">
        <v>617</v>
      </c>
      <c r="C410" s="253" t="s">
        <v>618</v>
      </c>
      <c r="D410" s="254" t="s">
        <v>1980</v>
      </c>
      <c r="E410" s="208">
        <v>280</v>
      </c>
      <c r="F410" s="418"/>
      <c r="G410" s="256">
        <f t="shared" si="13"/>
        <v>0</v>
      </c>
    </row>
    <row r="411" spans="1:7" s="11" customFormat="1" ht="51">
      <c r="A411" s="379">
        <v>11193</v>
      </c>
      <c r="B411" s="20" t="s">
        <v>625</v>
      </c>
      <c r="C411" s="253" t="s">
        <v>626</v>
      </c>
      <c r="D411" s="254" t="s">
        <v>1980</v>
      </c>
      <c r="E411" s="208">
        <v>140</v>
      </c>
      <c r="F411" s="418"/>
      <c r="G411" s="256">
        <f t="shared" si="13"/>
        <v>0</v>
      </c>
    </row>
    <row r="412" spans="1:7" s="11" customFormat="1" ht="25.5">
      <c r="A412" s="379">
        <v>11194</v>
      </c>
      <c r="B412" s="210" t="s">
        <v>615</v>
      </c>
      <c r="C412" s="253" t="s">
        <v>616</v>
      </c>
      <c r="D412" s="254" t="s">
        <v>1980</v>
      </c>
      <c r="E412" s="208">
        <v>509</v>
      </c>
      <c r="F412" s="418"/>
      <c r="G412" s="256">
        <f t="shared" si="13"/>
        <v>0</v>
      </c>
    </row>
    <row r="413" spans="1:7" s="11" customFormat="1" ht="25.5">
      <c r="A413" s="379">
        <v>11195</v>
      </c>
      <c r="B413" s="210" t="s">
        <v>613</v>
      </c>
      <c r="C413" s="253" t="s">
        <v>614</v>
      </c>
      <c r="D413" s="254" t="s">
        <v>1980</v>
      </c>
      <c r="E413" s="208">
        <v>324</v>
      </c>
      <c r="F413" s="418"/>
      <c r="G413" s="256">
        <f t="shared" si="13"/>
        <v>0</v>
      </c>
    </row>
    <row r="414" spans="1:7" s="11" customFormat="1" ht="25.5">
      <c r="A414" s="379">
        <v>11196</v>
      </c>
      <c r="B414" s="210" t="s">
        <v>411</v>
      </c>
      <c r="C414" s="253" t="s">
        <v>412</v>
      </c>
      <c r="D414" s="254" t="s">
        <v>1980</v>
      </c>
      <c r="E414" s="208">
        <v>3</v>
      </c>
      <c r="F414" s="418"/>
      <c r="G414" s="256">
        <f t="shared" si="13"/>
        <v>0</v>
      </c>
    </row>
    <row r="415" spans="1:7" s="11" customFormat="1" ht="25.5">
      <c r="A415" s="379">
        <v>11197</v>
      </c>
      <c r="B415" s="20" t="s">
        <v>409</v>
      </c>
      <c r="C415" s="253" t="s">
        <v>410</v>
      </c>
      <c r="D415" s="254" t="s">
        <v>1980</v>
      </c>
      <c r="E415" s="208">
        <v>928</v>
      </c>
      <c r="F415" s="418"/>
      <c r="G415" s="256">
        <f t="shared" si="13"/>
        <v>0</v>
      </c>
    </row>
    <row r="416" spans="1:7" s="11" customFormat="1" ht="25.5">
      <c r="A416" s="379">
        <v>11198</v>
      </c>
      <c r="B416" s="20" t="s">
        <v>391</v>
      </c>
      <c r="C416" s="253" t="s">
        <v>392</v>
      </c>
      <c r="D416" s="254" t="s">
        <v>1980</v>
      </c>
      <c r="E416" s="208">
        <v>1</v>
      </c>
      <c r="F416" s="418"/>
      <c r="G416" s="256">
        <f t="shared" si="13"/>
        <v>0</v>
      </c>
    </row>
    <row r="417" spans="1:7" s="11" customFormat="1" ht="25.5">
      <c r="A417" s="379">
        <v>11199</v>
      </c>
      <c r="B417" s="20" t="s">
        <v>395</v>
      </c>
      <c r="C417" s="253" t="s">
        <v>396</v>
      </c>
      <c r="D417" s="254" t="s">
        <v>1980</v>
      </c>
      <c r="E417" s="208">
        <v>2</v>
      </c>
      <c r="F417" s="418"/>
      <c r="G417" s="256">
        <f t="shared" si="13"/>
        <v>0</v>
      </c>
    </row>
    <row r="418" spans="1:7" s="11" customFormat="1" ht="12.75">
      <c r="A418" s="379">
        <v>11200</v>
      </c>
      <c r="B418" s="210" t="s">
        <v>507</v>
      </c>
      <c r="C418" s="253" t="s">
        <v>508</v>
      </c>
      <c r="D418" s="254" t="s">
        <v>1980</v>
      </c>
      <c r="E418" s="208">
        <v>1744</v>
      </c>
      <c r="F418" s="418"/>
      <c r="G418" s="256">
        <f t="shared" si="13"/>
        <v>0</v>
      </c>
    </row>
    <row r="419" spans="1:7" s="11" customFormat="1" ht="25.5">
      <c r="A419" s="379">
        <v>11201</v>
      </c>
      <c r="B419" s="20" t="s">
        <v>533</v>
      </c>
      <c r="C419" s="253" t="s">
        <v>534</v>
      </c>
      <c r="D419" s="254" t="s">
        <v>933</v>
      </c>
      <c r="E419" s="208">
        <v>105.69</v>
      </c>
      <c r="F419" s="418"/>
      <c r="G419" s="256">
        <f t="shared" si="13"/>
        <v>0</v>
      </c>
    </row>
    <row r="420" spans="1:7" s="11" customFormat="1" ht="25.5">
      <c r="A420" s="379">
        <v>11202</v>
      </c>
      <c r="B420" s="20" t="s">
        <v>535</v>
      </c>
      <c r="C420" s="253" t="s">
        <v>536</v>
      </c>
      <c r="D420" s="254" t="s">
        <v>933</v>
      </c>
      <c r="E420" s="208">
        <v>7641.27</v>
      </c>
      <c r="F420" s="418"/>
      <c r="G420" s="256">
        <f t="shared" si="13"/>
        <v>0</v>
      </c>
    </row>
    <row r="421" spans="1:7" s="11" customFormat="1" ht="25.5">
      <c r="A421" s="379">
        <v>11203</v>
      </c>
      <c r="B421" s="20" t="s">
        <v>537</v>
      </c>
      <c r="C421" s="253" t="s">
        <v>538</v>
      </c>
      <c r="D421" s="254" t="s">
        <v>933</v>
      </c>
      <c r="E421" s="208">
        <v>1899.1499999999999</v>
      </c>
      <c r="F421" s="418"/>
      <c r="G421" s="256">
        <f t="shared" si="13"/>
        <v>0</v>
      </c>
    </row>
    <row r="422" spans="1:7" s="11" customFormat="1" ht="25.5">
      <c r="A422" s="379">
        <v>11204</v>
      </c>
      <c r="B422" s="20" t="s">
        <v>539</v>
      </c>
      <c r="C422" s="253" t="s">
        <v>540</v>
      </c>
      <c r="D422" s="254" t="s">
        <v>933</v>
      </c>
      <c r="E422" s="208">
        <v>1626.87</v>
      </c>
      <c r="F422" s="418"/>
      <c r="G422" s="256">
        <f t="shared" si="13"/>
        <v>0</v>
      </c>
    </row>
    <row r="423" spans="1:7" s="11" customFormat="1" ht="25.5">
      <c r="A423" s="379">
        <v>11205</v>
      </c>
      <c r="B423" s="20" t="s">
        <v>541</v>
      </c>
      <c r="C423" s="253" t="s">
        <v>542</v>
      </c>
      <c r="D423" s="254" t="s">
        <v>933</v>
      </c>
      <c r="E423" s="208">
        <v>1284.92</v>
      </c>
      <c r="F423" s="418"/>
      <c r="G423" s="256">
        <f t="shared" si="13"/>
        <v>0</v>
      </c>
    </row>
    <row r="424" spans="1:7" s="11" customFormat="1" ht="25.5">
      <c r="A424" s="379">
        <v>11206</v>
      </c>
      <c r="B424" s="20" t="s">
        <v>543</v>
      </c>
      <c r="C424" s="253" t="s">
        <v>544</v>
      </c>
      <c r="D424" s="254" t="s">
        <v>933</v>
      </c>
      <c r="E424" s="208">
        <v>1188.36</v>
      </c>
      <c r="F424" s="418"/>
      <c r="G424" s="256">
        <f t="shared" si="13"/>
        <v>0</v>
      </c>
    </row>
    <row r="425" spans="1:7" s="11" customFormat="1" ht="25.5">
      <c r="A425" s="379">
        <v>11207</v>
      </c>
      <c r="B425" s="20" t="s">
        <v>545</v>
      </c>
      <c r="C425" s="253" t="s">
        <v>546</v>
      </c>
      <c r="D425" s="254" t="s">
        <v>933</v>
      </c>
      <c r="E425" s="208">
        <v>1672.95</v>
      </c>
      <c r="F425" s="418"/>
      <c r="G425" s="256">
        <f t="shared" si="13"/>
        <v>0</v>
      </c>
    </row>
    <row r="426" spans="1:7" s="11" customFormat="1" ht="25.5">
      <c r="A426" s="379">
        <v>11208</v>
      </c>
      <c r="B426" s="20" t="s">
        <v>547</v>
      </c>
      <c r="C426" s="253" t="s">
        <v>548</v>
      </c>
      <c r="D426" s="254" t="s">
        <v>933</v>
      </c>
      <c r="E426" s="208">
        <v>1449.32</v>
      </c>
      <c r="F426" s="418"/>
      <c r="G426" s="256">
        <f t="shared" si="13"/>
        <v>0</v>
      </c>
    </row>
    <row r="427" spans="1:7" s="11" customFormat="1" ht="25.5">
      <c r="A427" s="379">
        <v>11209</v>
      </c>
      <c r="B427" s="20" t="s">
        <v>549</v>
      </c>
      <c r="C427" s="253" t="s">
        <v>550</v>
      </c>
      <c r="D427" s="254" t="s">
        <v>933</v>
      </c>
      <c r="E427" s="208">
        <v>860.94</v>
      </c>
      <c r="F427" s="418"/>
      <c r="G427" s="256">
        <f t="shared" si="13"/>
        <v>0</v>
      </c>
    </row>
    <row r="428" spans="1:7" s="11" customFormat="1" ht="25.5">
      <c r="A428" s="379">
        <v>11210</v>
      </c>
      <c r="B428" s="20" t="s">
        <v>551</v>
      </c>
      <c r="C428" s="253" t="s">
        <v>552</v>
      </c>
      <c r="D428" s="254" t="s">
        <v>933</v>
      </c>
      <c r="E428" s="208">
        <v>855.9</v>
      </c>
      <c r="F428" s="418"/>
      <c r="G428" s="256">
        <f t="shared" si="13"/>
        <v>0</v>
      </c>
    </row>
    <row r="429" spans="1:7" s="11" customFormat="1" ht="25.5">
      <c r="A429" s="379">
        <v>11211</v>
      </c>
      <c r="B429" s="20" t="s">
        <v>553</v>
      </c>
      <c r="C429" s="253" t="s">
        <v>554</v>
      </c>
      <c r="D429" s="254" t="s">
        <v>933</v>
      </c>
      <c r="E429" s="208">
        <v>870.78</v>
      </c>
      <c r="F429" s="418"/>
      <c r="G429" s="256">
        <f t="shared" si="13"/>
        <v>0</v>
      </c>
    </row>
    <row r="430" spans="1:7" s="11" customFormat="1" ht="25.5">
      <c r="A430" s="379">
        <v>11212</v>
      </c>
      <c r="B430" s="20" t="s">
        <v>555</v>
      </c>
      <c r="C430" s="253" t="s">
        <v>556</v>
      </c>
      <c r="D430" s="254" t="s">
        <v>933</v>
      </c>
      <c r="E430" s="208">
        <v>1001.58</v>
      </c>
      <c r="F430" s="418"/>
      <c r="G430" s="256">
        <f t="shared" si="13"/>
        <v>0</v>
      </c>
    </row>
    <row r="431" spans="1:7" s="11" customFormat="1" ht="25.5">
      <c r="A431" s="379">
        <v>11213</v>
      </c>
      <c r="B431" s="20" t="s">
        <v>345</v>
      </c>
      <c r="C431" s="253" t="s">
        <v>346</v>
      </c>
      <c r="D431" s="254" t="s">
        <v>1980</v>
      </c>
      <c r="E431" s="208">
        <v>11</v>
      </c>
      <c r="F431" s="418"/>
      <c r="G431" s="256">
        <f t="shared" si="13"/>
        <v>0</v>
      </c>
    </row>
    <row r="432" spans="1:7" s="11" customFormat="1" ht="25.5">
      <c r="A432" s="379">
        <v>11214</v>
      </c>
      <c r="B432" s="20" t="s">
        <v>347</v>
      </c>
      <c r="C432" s="253" t="s">
        <v>348</v>
      </c>
      <c r="D432" s="254" t="s">
        <v>1980</v>
      </c>
      <c r="E432" s="208">
        <v>2</v>
      </c>
      <c r="F432" s="418"/>
      <c r="G432" s="256">
        <f t="shared" si="13"/>
        <v>0</v>
      </c>
    </row>
    <row r="433" spans="1:7" s="11" customFormat="1" ht="25.5">
      <c r="A433" s="379">
        <v>11215</v>
      </c>
      <c r="B433" s="216" t="s">
        <v>1805</v>
      </c>
      <c r="C433" s="217" t="s">
        <v>1217</v>
      </c>
      <c r="D433" s="127" t="s">
        <v>1218</v>
      </c>
      <c r="E433" s="208">
        <v>1</v>
      </c>
      <c r="F433" s="426"/>
      <c r="G433" s="256">
        <f t="shared" si="13"/>
        <v>0</v>
      </c>
    </row>
    <row r="434" spans="1:7" s="11" customFormat="1" ht="25.5">
      <c r="A434" s="379">
        <v>11216</v>
      </c>
      <c r="B434" s="210" t="s">
        <v>473</v>
      </c>
      <c r="C434" s="253" t="s">
        <v>474</v>
      </c>
      <c r="D434" s="254" t="s">
        <v>933</v>
      </c>
      <c r="E434" s="208">
        <v>1017</v>
      </c>
      <c r="F434" s="418"/>
      <c r="G434" s="256">
        <f t="shared" si="13"/>
        <v>0</v>
      </c>
    </row>
    <row r="435" spans="1:7" s="11" customFormat="1" ht="25.5">
      <c r="A435" s="379">
        <v>11217</v>
      </c>
      <c r="B435" s="20" t="s">
        <v>442</v>
      </c>
      <c r="C435" s="253" t="s">
        <v>443</v>
      </c>
      <c r="D435" s="254" t="s">
        <v>933</v>
      </c>
      <c r="E435" s="208">
        <v>94.25</v>
      </c>
      <c r="F435" s="418"/>
      <c r="G435" s="256">
        <f t="shared" si="13"/>
        <v>0</v>
      </c>
    </row>
    <row r="436" spans="1:7" s="11" customFormat="1" ht="25.5">
      <c r="A436" s="379">
        <v>11218</v>
      </c>
      <c r="B436" s="20" t="s">
        <v>444</v>
      </c>
      <c r="C436" s="253" t="s">
        <v>445</v>
      </c>
      <c r="D436" s="254" t="s">
        <v>933</v>
      </c>
      <c r="E436" s="208">
        <v>380.9</v>
      </c>
      <c r="F436" s="418"/>
      <c r="G436" s="256">
        <f t="shared" si="13"/>
        <v>0</v>
      </c>
    </row>
    <row r="437" spans="1:7" s="11" customFormat="1" ht="25.5">
      <c r="A437" s="379">
        <v>11219</v>
      </c>
      <c r="B437" s="20" t="s">
        <v>448</v>
      </c>
      <c r="C437" s="253" t="s">
        <v>449</v>
      </c>
      <c r="D437" s="254" t="s">
        <v>933</v>
      </c>
      <c r="E437" s="208">
        <v>120.95</v>
      </c>
      <c r="F437" s="418"/>
      <c r="G437" s="256">
        <f t="shared" si="13"/>
        <v>0</v>
      </c>
    </row>
    <row r="438" spans="1:7" s="11" customFormat="1" ht="25.5">
      <c r="A438" s="379">
        <v>11220</v>
      </c>
      <c r="B438" s="20" t="s">
        <v>450</v>
      </c>
      <c r="C438" s="253" t="s">
        <v>451</v>
      </c>
      <c r="D438" s="254" t="s">
        <v>933</v>
      </c>
      <c r="E438" s="208">
        <v>38.4</v>
      </c>
      <c r="F438" s="418"/>
      <c r="G438" s="256">
        <f t="shared" si="13"/>
        <v>0</v>
      </c>
    </row>
    <row r="439" spans="1:7" s="11" customFormat="1" ht="25.5">
      <c r="A439" s="379">
        <v>11221</v>
      </c>
      <c r="B439" s="20" t="s">
        <v>452</v>
      </c>
      <c r="C439" s="253" t="s">
        <v>453</v>
      </c>
      <c r="D439" s="254" t="s">
        <v>933</v>
      </c>
      <c r="E439" s="208">
        <v>43.35</v>
      </c>
      <c r="F439" s="418"/>
      <c r="G439" s="256">
        <f t="shared" si="13"/>
        <v>0</v>
      </c>
    </row>
    <row r="440" spans="1:7" s="11" customFormat="1" ht="25.5">
      <c r="A440" s="379">
        <v>11222</v>
      </c>
      <c r="B440" s="20" t="s">
        <v>567</v>
      </c>
      <c r="C440" s="253" t="s">
        <v>568</v>
      </c>
      <c r="D440" s="254" t="s">
        <v>1980</v>
      </c>
      <c r="E440" s="208">
        <v>29</v>
      </c>
      <c r="F440" s="418"/>
      <c r="G440" s="256">
        <f t="shared" si="13"/>
        <v>0</v>
      </c>
    </row>
    <row r="441" spans="1:7" s="11" customFormat="1" ht="25.5">
      <c r="A441" s="379">
        <v>11223</v>
      </c>
      <c r="B441" s="20" t="s">
        <v>457</v>
      </c>
      <c r="C441" s="253" t="s">
        <v>2001</v>
      </c>
      <c r="D441" s="254" t="s">
        <v>933</v>
      </c>
      <c r="E441" s="208">
        <v>250</v>
      </c>
      <c r="F441" s="418"/>
      <c r="G441" s="256">
        <f t="shared" si="13"/>
        <v>0</v>
      </c>
    </row>
    <row r="442" spans="1:7" s="11" customFormat="1" ht="25.5">
      <c r="A442" s="379">
        <v>11224</v>
      </c>
      <c r="B442" s="20" t="s">
        <v>458</v>
      </c>
      <c r="C442" s="253" t="s">
        <v>2002</v>
      </c>
      <c r="D442" s="254" t="s">
        <v>933</v>
      </c>
      <c r="E442" s="208">
        <v>30.15</v>
      </c>
      <c r="F442" s="418"/>
      <c r="G442" s="256">
        <f t="shared" si="13"/>
        <v>0</v>
      </c>
    </row>
    <row r="443" spans="1:7" s="11" customFormat="1" ht="25.5">
      <c r="A443" s="379">
        <v>11225</v>
      </c>
      <c r="B443" s="20" t="s">
        <v>459</v>
      </c>
      <c r="C443" s="253" t="s">
        <v>2003</v>
      </c>
      <c r="D443" s="254" t="s">
        <v>933</v>
      </c>
      <c r="E443" s="208">
        <v>30.15</v>
      </c>
      <c r="F443" s="418"/>
      <c r="G443" s="256">
        <f t="shared" si="13"/>
        <v>0</v>
      </c>
    </row>
    <row r="444" spans="1:7" s="11" customFormat="1" ht="25.5">
      <c r="A444" s="379">
        <v>11226</v>
      </c>
      <c r="B444" s="20" t="s">
        <v>460</v>
      </c>
      <c r="C444" s="253" t="s">
        <v>2004</v>
      </c>
      <c r="D444" s="254" t="s">
        <v>933</v>
      </c>
      <c r="E444" s="208">
        <v>146.6</v>
      </c>
      <c r="F444" s="418"/>
      <c r="G444" s="256">
        <f t="shared" si="13"/>
        <v>0</v>
      </c>
    </row>
    <row r="445" spans="1:7" s="11" customFormat="1" ht="38.25">
      <c r="A445" s="379">
        <v>11227</v>
      </c>
      <c r="B445" s="20" t="s">
        <v>569</v>
      </c>
      <c r="C445" s="253" t="s">
        <v>570</v>
      </c>
      <c r="D445" s="254" t="s">
        <v>1980</v>
      </c>
      <c r="E445" s="208">
        <v>6</v>
      </c>
      <c r="F445" s="418"/>
      <c r="G445" s="256">
        <f t="shared" si="13"/>
        <v>0</v>
      </c>
    </row>
    <row r="446" spans="1:7" s="11" customFormat="1" ht="25.5">
      <c r="A446" s="379">
        <v>11228</v>
      </c>
      <c r="B446" s="20" t="s">
        <v>573</v>
      </c>
      <c r="C446" s="253" t="s">
        <v>574</v>
      </c>
      <c r="D446" s="254" t="s">
        <v>1980</v>
      </c>
      <c r="E446" s="208">
        <v>2</v>
      </c>
      <c r="F446" s="418"/>
      <c r="G446" s="256">
        <f t="shared" si="13"/>
        <v>0</v>
      </c>
    </row>
    <row r="447" spans="1:7" s="11" customFormat="1" ht="25.5">
      <c r="A447" s="379">
        <v>11229</v>
      </c>
      <c r="B447" s="20" t="s">
        <v>571</v>
      </c>
      <c r="C447" s="253" t="s">
        <v>572</v>
      </c>
      <c r="D447" s="254" t="s">
        <v>1980</v>
      </c>
      <c r="E447" s="208">
        <v>4</v>
      </c>
      <c r="F447" s="418"/>
      <c r="G447" s="256">
        <f t="shared" si="13"/>
        <v>0</v>
      </c>
    </row>
    <row r="448" spans="1:7" s="11" customFormat="1" ht="38.25">
      <c r="A448" s="379">
        <v>11230</v>
      </c>
      <c r="B448" s="20" t="s">
        <v>290</v>
      </c>
      <c r="C448" s="253" t="s">
        <v>291</v>
      </c>
      <c r="D448" s="254" t="s">
        <v>933</v>
      </c>
      <c r="E448" s="208">
        <v>44</v>
      </c>
      <c r="F448" s="418"/>
      <c r="G448" s="256">
        <f t="shared" si="13"/>
        <v>0</v>
      </c>
    </row>
    <row r="449" spans="1:7" s="11" customFormat="1" ht="38.25">
      <c r="A449" s="379">
        <v>11231</v>
      </c>
      <c r="B449" s="20" t="s">
        <v>379</v>
      </c>
      <c r="C449" s="253" t="s">
        <v>380</v>
      </c>
      <c r="D449" s="254" t="s">
        <v>1980</v>
      </c>
      <c r="E449" s="208">
        <v>32</v>
      </c>
      <c r="F449" s="418"/>
      <c r="G449" s="256">
        <f t="shared" si="13"/>
        <v>0</v>
      </c>
    </row>
    <row r="450" spans="1:7" s="11" customFormat="1" ht="38.25">
      <c r="A450" s="379">
        <v>11232</v>
      </c>
      <c r="B450" s="20" t="s">
        <v>381</v>
      </c>
      <c r="C450" s="253" t="s">
        <v>382</v>
      </c>
      <c r="D450" s="254" t="s">
        <v>1980</v>
      </c>
      <c r="E450" s="208">
        <v>1</v>
      </c>
      <c r="F450" s="418"/>
      <c r="G450" s="256">
        <f t="shared" si="13"/>
        <v>0</v>
      </c>
    </row>
    <row r="451" spans="1:7" s="11" customFormat="1" ht="38.25">
      <c r="A451" s="379">
        <v>11233</v>
      </c>
      <c r="B451" s="20" t="s">
        <v>383</v>
      </c>
      <c r="C451" s="253" t="s">
        <v>384</v>
      </c>
      <c r="D451" s="254" t="s">
        <v>1980</v>
      </c>
      <c r="E451" s="208">
        <v>3</v>
      </c>
      <c r="F451" s="418"/>
      <c r="G451" s="256">
        <f t="shared" si="13"/>
        <v>0</v>
      </c>
    </row>
    <row r="452" spans="1:7" s="11" customFormat="1" ht="25.5">
      <c r="A452" s="379">
        <v>11234</v>
      </c>
      <c r="B452" s="20" t="s">
        <v>385</v>
      </c>
      <c r="C452" s="253" t="s">
        <v>386</v>
      </c>
      <c r="D452" s="254" t="s">
        <v>1982</v>
      </c>
      <c r="E452" s="208">
        <v>22.3</v>
      </c>
      <c r="F452" s="418"/>
      <c r="G452" s="256">
        <f t="shared" si="13"/>
        <v>0</v>
      </c>
    </row>
    <row r="453" spans="1:7" s="11" customFormat="1" ht="12.75">
      <c r="A453" s="379">
        <v>11235</v>
      </c>
      <c r="B453" s="20" t="s">
        <v>387</v>
      </c>
      <c r="C453" s="253" t="s">
        <v>388</v>
      </c>
      <c r="D453" s="254" t="s">
        <v>1988</v>
      </c>
      <c r="E453" s="208">
        <v>243</v>
      </c>
      <c r="F453" s="418"/>
      <c r="G453" s="256">
        <f t="shared" si="13"/>
        <v>0</v>
      </c>
    </row>
    <row r="454" spans="1:7" s="11" customFormat="1" ht="38.25">
      <c r="A454" s="379">
        <v>11236</v>
      </c>
      <c r="B454" s="20" t="s">
        <v>399</v>
      </c>
      <c r="C454" s="253" t="s">
        <v>400</v>
      </c>
      <c r="D454" s="254" t="s">
        <v>1980</v>
      </c>
      <c r="E454" s="208">
        <v>11</v>
      </c>
      <c r="F454" s="418"/>
      <c r="G454" s="256">
        <f aca="true" t="shared" si="14" ref="G454:G462">ROUND(E454*F454,2)</f>
        <v>0</v>
      </c>
    </row>
    <row r="455" spans="1:7" s="11" customFormat="1" ht="38.25">
      <c r="A455" s="379">
        <v>11237</v>
      </c>
      <c r="B455" s="20" t="s">
        <v>401</v>
      </c>
      <c r="C455" s="253" t="s">
        <v>402</v>
      </c>
      <c r="D455" s="254" t="s">
        <v>1980</v>
      </c>
      <c r="E455" s="208">
        <v>1</v>
      </c>
      <c r="F455" s="418"/>
      <c r="G455" s="256">
        <f t="shared" si="14"/>
        <v>0</v>
      </c>
    </row>
    <row r="456" spans="1:7" s="11" customFormat="1" ht="38.25">
      <c r="A456" s="379">
        <v>11238</v>
      </c>
      <c r="B456" s="20" t="s">
        <v>403</v>
      </c>
      <c r="C456" s="253" t="s">
        <v>404</v>
      </c>
      <c r="D456" s="254" t="s">
        <v>1980</v>
      </c>
      <c r="E456" s="208">
        <v>1</v>
      </c>
      <c r="F456" s="418"/>
      <c r="G456" s="256">
        <f t="shared" si="14"/>
        <v>0</v>
      </c>
    </row>
    <row r="457" spans="1:7" s="11" customFormat="1" ht="38.25">
      <c r="A457" s="379">
        <v>11239</v>
      </c>
      <c r="B457" s="20" t="s">
        <v>405</v>
      </c>
      <c r="C457" s="253" t="s">
        <v>406</v>
      </c>
      <c r="D457" s="254" t="s">
        <v>1980</v>
      </c>
      <c r="E457" s="208">
        <v>3</v>
      </c>
      <c r="F457" s="418"/>
      <c r="G457" s="256">
        <f t="shared" si="14"/>
        <v>0</v>
      </c>
    </row>
    <row r="458" spans="1:7" s="11" customFormat="1" ht="38.25">
      <c r="A458" s="379">
        <v>11240</v>
      </c>
      <c r="B458" s="20" t="s">
        <v>407</v>
      </c>
      <c r="C458" s="253" t="s">
        <v>408</v>
      </c>
      <c r="D458" s="254" t="s">
        <v>1980</v>
      </c>
      <c r="E458" s="208">
        <v>1</v>
      </c>
      <c r="F458" s="418"/>
      <c r="G458" s="256">
        <f t="shared" si="14"/>
        <v>0</v>
      </c>
    </row>
    <row r="459" spans="1:7" s="11" customFormat="1" ht="25.5">
      <c r="A459" s="379">
        <v>11241</v>
      </c>
      <c r="B459" s="20" t="s">
        <v>430</v>
      </c>
      <c r="C459" s="253" t="s">
        <v>431</v>
      </c>
      <c r="D459" s="254" t="s">
        <v>1980</v>
      </c>
      <c r="E459" s="208">
        <v>2</v>
      </c>
      <c r="F459" s="418"/>
      <c r="G459" s="256">
        <f t="shared" si="14"/>
        <v>0</v>
      </c>
    </row>
    <row r="460" spans="1:7" s="11" customFormat="1" ht="38.25">
      <c r="A460" s="379">
        <v>11242</v>
      </c>
      <c r="B460" s="20" t="s">
        <v>432</v>
      </c>
      <c r="C460" s="253" t="s">
        <v>433</v>
      </c>
      <c r="D460" s="254" t="s">
        <v>1980</v>
      </c>
      <c r="E460" s="208">
        <v>144</v>
      </c>
      <c r="F460" s="418"/>
      <c r="G460" s="256">
        <f t="shared" si="14"/>
        <v>0</v>
      </c>
    </row>
    <row r="461" spans="1:7" s="11" customFormat="1" ht="38.25">
      <c r="A461" s="379">
        <v>11243</v>
      </c>
      <c r="B461" s="20" t="s">
        <v>434</v>
      </c>
      <c r="C461" s="253" t="s">
        <v>435</v>
      </c>
      <c r="D461" s="254" t="s">
        <v>1980</v>
      </c>
      <c r="E461" s="208">
        <v>36</v>
      </c>
      <c r="F461" s="418"/>
      <c r="G461" s="256">
        <f t="shared" si="14"/>
        <v>0</v>
      </c>
    </row>
    <row r="462" spans="1:7" s="11" customFormat="1" ht="38.25">
      <c r="A462" s="379">
        <v>11244</v>
      </c>
      <c r="B462" s="20" t="s">
        <v>436</v>
      </c>
      <c r="C462" s="253" t="s">
        <v>437</v>
      </c>
      <c r="D462" s="254" t="s">
        <v>1980</v>
      </c>
      <c r="E462" s="208">
        <v>16</v>
      </c>
      <c r="F462" s="418"/>
      <c r="G462" s="256">
        <f t="shared" si="14"/>
        <v>0</v>
      </c>
    </row>
    <row r="463" spans="1:7" s="11" customFormat="1" ht="13.5" thickBot="1">
      <c r="A463" s="315"/>
      <c r="B463" s="316"/>
      <c r="C463" s="317"/>
      <c r="D463" s="318"/>
      <c r="E463" s="319"/>
      <c r="F463" s="430"/>
      <c r="G463" s="161"/>
    </row>
    <row r="464" spans="1:7" s="10" customFormat="1" ht="13.5" thickBot="1">
      <c r="A464" s="477" t="s">
        <v>1219</v>
      </c>
      <c r="B464" s="454"/>
      <c r="C464" s="264" t="s">
        <v>1220</v>
      </c>
      <c r="D464" s="205"/>
      <c r="E464" s="205"/>
      <c r="F464" s="425"/>
      <c r="G464" s="162">
        <f>SUM(G465:G518)</f>
        <v>0</v>
      </c>
    </row>
    <row r="465" spans="1:7" s="11" customFormat="1" ht="12.75">
      <c r="A465" s="251" t="s">
        <v>1221</v>
      </c>
      <c r="B465" s="252"/>
      <c r="C465" s="468" t="s">
        <v>1783</v>
      </c>
      <c r="D465" s="254"/>
      <c r="E465" s="255"/>
      <c r="F465" s="320"/>
      <c r="G465" s="303"/>
    </row>
    <row r="466" spans="1:7" s="11" customFormat="1" ht="25.5">
      <c r="A466" s="98" t="s">
        <v>1832</v>
      </c>
      <c r="B466" s="20"/>
      <c r="C466" s="469" t="s">
        <v>1831</v>
      </c>
      <c r="D466" s="100"/>
      <c r="E466" s="208"/>
      <c r="F466" s="203"/>
      <c r="G466" s="101"/>
    </row>
    <row r="467" spans="1:7" s="11" customFormat="1" ht="25.5">
      <c r="A467" s="98" t="s">
        <v>1833</v>
      </c>
      <c r="B467" s="20" t="s">
        <v>1805</v>
      </c>
      <c r="C467" s="229" t="s">
        <v>1881</v>
      </c>
      <c r="D467" s="100" t="s">
        <v>930</v>
      </c>
      <c r="E467" s="208">
        <v>5500</v>
      </c>
      <c r="F467" s="431"/>
      <c r="G467" s="256">
        <f>ROUND(E467*F467,2)</f>
        <v>0</v>
      </c>
    </row>
    <row r="468" spans="1:7" s="11" customFormat="1" ht="25.5">
      <c r="A468" s="98" t="s">
        <v>1834</v>
      </c>
      <c r="B468" s="20" t="s">
        <v>1805</v>
      </c>
      <c r="C468" s="229" t="s">
        <v>1882</v>
      </c>
      <c r="D468" s="100" t="s">
        <v>930</v>
      </c>
      <c r="E468" s="208">
        <v>1800</v>
      </c>
      <c r="F468" s="431"/>
      <c r="G468" s="256">
        <f aca="true" t="shared" si="15" ref="G468:G517">ROUND(E468*F468,2)</f>
        <v>0</v>
      </c>
    </row>
    <row r="469" spans="1:7" s="11" customFormat="1" ht="25.5">
      <c r="A469" s="98" t="s">
        <v>1835</v>
      </c>
      <c r="B469" s="20" t="s">
        <v>1805</v>
      </c>
      <c r="C469" s="229" t="s">
        <v>1883</v>
      </c>
      <c r="D469" s="100" t="s">
        <v>930</v>
      </c>
      <c r="E469" s="208">
        <v>1125</v>
      </c>
      <c r="F469" s="431"/>
      <c r="G469" s="256">
        <f t="shared" si="15"/>
        <v>0</v>
      </c>
    </row>
    <row r="470" spans="1:7" s="11" customFormat="1" ht="25.5">
      <c r="A470" s="98" t="s">
        <v>1836</v>
      </c>
      <c r="B470" s="20" t="s">
        <v>1805</v>
      </c>
      <c r="C470" s="229" t="s">
        <v>1884</v>
      </c>
      <c r="D470" s="100" t="s">
        <v>930</v>
      </c>
      <c r="E470" s="208">
        <v>405</v>
      </c>
      <c r="F470" s="431"/>
      <c r="G470" s="256">
        <f t="shared" si="15"/>
        <v>0</v>
      </c>
    </row>
    <row r="471" spans="1:7" s="11" customFormat="1" ht="25.5">
      <c r="A471" s="98" t="s">
        <v>1837</v>
      </c>
      <c r="B471" s="20" t="s">
        <v>1805</v>
      </c>
      <c r="C471" s="229" t="s">
        <v>1885</v>
      </c>
      <c r="D471" s="100" t="s">
        <v>930</v>
      </c>
      <c r="E471" s="208">
        <v>200</v>
      </c>
      <c r="F471" s="431"/>
      <c r="G471" s="256">
        <f t="shared" si="15"/>
        <v>0</v>
      </c>
    </row>
    <row r="472" spans="1:7" s="11" customFormat="1" ht="25.5">
      <c r="A472" s="98" t="s">
        <v>1838</v>
      </c>
      <c r="B472" s="20" t="s">
        <v>1805</v>
      </c>
      <c r="C472" s="229" t="s">
        <v>1886</v>
      </c>
      <c r="D472" s="100" t="s">
        <v>930</v>
      </c>
      <c r="E472" s="208">
        <v>85</v>
      </c>
      <c r="F472" s="431"/>
      <c r="G472" s="256">
        <f t="shared" si="15"/>
        <v>0</v>
      </c>
    </row>
    <row r="473" spans="1:7" s="11" customFormat="1" ht="25.5">
      <c r="A473" s="98" t="s">
        <v>1839</v>
      </c>
      <c r="B473" s="20" t="s">
        <v>1805</v>
      </c>
      <c r="C473" s="229" t="s">
        <v>1887</v>
      </c>
      <c r="D473" s="100" t="s">
        <v>930</v>
      </c>
      <c r="E473" s="208">
        <v>15</v>
      </c>
      <c r="F473" s="431"/>
      <c r="G473" s="256">
        <f t="shared" si="15"/>
        <v>0</v>
      </c>
    </row>
    <row r="474" spans="1:7" s="11" customFormat="1" ht="25.5">
      <c r="A474" s="98" t="s">
        <v>1840</v>
      </c>
      <c r="B474" s="20" t="s">
        <v>1805</v>
      </c>
      <c r="C474" s="229" t="s">
        <v>1888</v>
      </c>
      <c r="D474" s="100" t="s">
        <v>930</v>
      </c>
      <c r="E474" s="208">
        <v>525</v>
      </c>
      <c r="F474" s="431"/>
      <c r="G474" s="256">
        <f t="shared" si="15"/>
        <v>0</v>
      </c>
    </row>
    <row r="475" spans="1:7" s="11" customFormat="1" ht="25.5">
      <c r="A475" s="98" t="s">
        <v>1841</v>
      </c>
      <c r="B475" s="20" t="s">
        <v>1805</v>
      </c>
      <c r="C475" s="229" t="s">
        <v>1889</v>
      </c>
      <c r="D475" s="100" t="s">
        <v>930</v>
      </c>
      <c r="E475" s="208">
        <v>270</v>
      </c>
      <c r="F475" s="431"/>
      <c r="G475" s="256">
        <f t="shared" si="15"/>
        <v>0</v>
      </c>
    </row>
    <row r="476" spans="1:7" s="11" customFormat="1" ht="25.5">
      <c r="A476" s="98" t="s">
        <v>1842</v>
      </c>
      <c r="B476" s="20" t="s">
        <v>1805</v>
      </c>
      <c r="C476" s="229" t="s">
        <v>1890</v>
      </c>
      <c r="D476" s="100" t="s">
        <v>1218</v>
      </c>
      <c r="E476" s="208">
        <v>1</v>
      </c>
      <c r="F476" s="431"/>
      <c r="G476" s="256">
        <f t="shared" si="15"/>
        <v>0</v>
      </c>
    </row>
    <row r="477" spans="1:7" s="11" customFormat="1" ht="25.5">
      <c r="A477" s="98" t="s">
        <v>1843</v>
      </c>
      <c r="B477" s="20" t="s">
        <v>1805</v>
      </c>
      <c r="C477" s="229" t="s">
        <v>1891</v>
      </c>
      <c r="D477" s="100" t="s">
        <v>1218</v>
      </c>
      <c r="E477" s="208">
        <v>1</v>
      </c>
      <c r="F477" s="431"/>
      <c r="G477" s="256">
        <f t="shared" si="15"/>
        <v>0</v>
      </c>
    </row>
    <row r="478" spans="1:7" s="11" customFormat="1" ht="12.75">
      <c r="A478" s="98" t="s">
        <v>1222</v>
      </c>
      <c r="B478" s="20"/>
      <c r="C478" s="232" t="s">
        <v>1892</v>
      </c>
      <c r="D478" s="100"/>
      <c r="E478" s="208"/>
      <c r="F478" s="431"/>
      <c r="G478" s="256">
        <f t="shared" si="15"/>
        <v>0</v>
      </c>
    </row>
    <row r="479" spans="1:7" s="11" customFormat="1" ht="25.5">
      <c r="A479" s="98" t="s">
        <v>1844</v>
      </c>
      <c r="B479" s="20" t="s">
        <v>1805</v>
      </c>
      <c r="C479" s="229" t="s">
        <v>1893</v>
      </c>
      <c r="D479" s="100" t="s">
        <v>928</v>
      </c>
      <c r="E479" s="208">
        <v>800</v>
      </c>
      <c r="F479" s="431"/>
      <c r="G479" s="256">
        <f t="shared" si="15"/>
        <v>0</v>
      </c>
    </row>
    <row r="480" spans="1:7" s="11" customFormat="1" ht="25.5">
      <c r="A480" s="98" t="s">
        <v>1845</v>
      </c>
      <c r="B480" s="20" t="s">
        <v>1805</v>
      </c>
      <c r="C480" s="229" t="s">
        <v>1894</v>
      </c>
      <c r="D480" s="100" t="s">
        <v>928</v>
      </c>
      <c r="E480" s="208">
        <v>377</v>
      </c>
      <c r="F480" s="431"/>
      <c r="G480" s="256">
        <f t="shared" si="15"/>
        <v>0</v>
      </c>
    </row>
    <row r="481" spans="1:7" s="11" customFormat="1" ht="25.5">
      <c r="A481" s="98" t="s">
        <v>1846</v>
      </c>
      <c r="B481" s="20" t="s">
        <v>1805</v>
      </c>
      <c r="C481" s="229" t="s">
        <v>1895</v>
      </c>
      <c r="D481" s="100" t="s">
        <v>928</v>
      </c>
      <c r="E481" s="208">
        <v>37</v>
      </c>
      <c r="F481" s="431"/>
      <c r="G481" s="256">
        <f t="shared" si="15"/>
        <v>0</v>
      </c>
    </row>
    <row r="482" spans="1:7" s="11" customFormat="1" ht="25.5">
      <c r="A482" s="98" t="s">
        <v>1847</v>
      </c>
      <c r="B482" s="20" t="s">
        <v>1805</v>
      </c>
      <c r="C482" s="229" t="s">
        <v>1896</v>
      </c>
      <c r="D482" s="100" t="s">
        <v>928</v>
      </c>
      <c r="E482" s="208">
        <v>10</v>
      </c>
      <c r="F482" s="431"/>
      <c r="G482" s="256">
        <f t="shared" si="15"/>
        <v>0</v>
      </c>
    </row>
    <row r="483" spans="1:7" s="11" customFormat="1" ht="25.5">
      <c r="A483" s="98" t="s">
        <v>1848</v>
      </c>
      <c r="B483" s="20" t="s">
        <v>1805</v>
      </c>
      <c r="C483" s="229" t="s">
        <v>1897</v>
      </c>
      <c r="D483" s="100" t="s">
        <v>928</v>
      </c>
      <c r="E483" s="208">
        <v>4</v>
      </c>
      <c r="F483" s="431"/>
      <c r="G483" s="256">
        <f t="shared" si="15"/>
        <v>0</v>
      </c>
    </row>
    <row r="484" spans="1:7" s="11" customFormat="1" ht="25.5">
      <c r="A484" s="98" t="s">
        <v>1849</v>
      </c>
      <c r="B484" s="20" t="s">
        <v>1805</v>
      </c>
      <c r="C484" s="229" t="s">
        <v>1898</v>
      </c>
      <c r="D484" s="100" t="s">
        <v>928</v>
      </c>
      <c r="E484" s="208">
        <v>4</v>
      </c>
      <c r="F484" s="431"/>
      <c r="G484" s="256">
        <f t="shared" si="15"/>
        <v>0</v>
      </c>
    </row>
    <row r="485" spans="1:7" s="11" customFormat="1" ht="25.5">
      <c r="A485" s="98" t="s">
        <v>1850</v>
      </c>
      <c r="B485" s="20" t="s">
        <v>1805</v>
      </c>
      <c r="C485" s="229" t="s">
        <v>1899</v>
      </c>
      <c r="D485" s="100" t="s">
        <v>928</v>
      </c>
      <c r="E485" s="208">
        <v>1</v>
      </c>
      <c r="F485" s="431"/>
      <c r="G485" s="256">
        <f t="shared" si="15"/>
        <v>0</v>
      </c>
    </row>
    <row r="486" spans="1:7" s="11" customFormat="1" ht="25.5">
      <c r="A486" s="98" t="s">
        <v>1851</v>
      </c>
      <c r="B486" s="20" t="s">
        <v>1805</v>
      </c>
      <c r="C486" s="229" t="s">
        <v>1900</v>
      </c>
      <c r="D486" s="100" t="s">
        <v>928</v>
      </c>
      <c r="E486" s="208">
        <v>4</v>
      </c>
      <c r="F486" s="431"/>
      <c r="G486" s="256">
        <f t="shared" si="15"/>
        <v>0</v>
      </c>
    </row>
    <row r="487" spans="1:7" s="11" customFormat="1" ht="25.5">
      <c r="A487" s="98" t="s">
        <v>1852</v>
      </c>
      <c r="B487" s="20" t="s">
        <v>1805</v>
      </c>
      <c r="C487" s="229" t="s">
        <v>1901</v>
      </c>
      <c r="D487" s="100" t="s">
        <v>928</v>
      </c>
      <c r="E487" s="208">
        <v>2</v>
      </c>
      <c r="F487" s="431"/>
      <c r="G487" s="256">
        <f t="shared" si="15"/>
        <v>0</v>
      </c>
    </row>
    <row r="488" spans="1:7" s="11" customFormat="1" ht="25.5">
      <c r="A488" s="98" t="s">
        <v>1853</v>
      </c>
      <c r="B488" s="20" t="s">
        <v>1805</v>
      </c>
      <c r="C488" s="229" t="s">
        <v>1902</v>
      </c>
      <c r="D488" s="100" t="s">
        <v>928</v>
      </c>
      <c r="E488" s="208">
        <v>4</v>
      </c>
      <c r="F488" s="431"/>
      <c r="G488" s="256">
        <f t="shared" si="15"/>
        <v>0</v>
      </c>
    </row>
    <row r="489" spans="1:7" s="11" customFormat="1" ht="25.5">
      <c r="A489" s="98" t="s">
        <v>1854</v>
      </c>
      <c r="B489" s="20" t="s">
        <v>1805</v>
      </c>
      <c r="C489" s="229" t="s">
        <v>1903</v>
      </c>
      <c r="D489" s="100" t="s">
        <v>928</v>
      </c>
      <c r="E489" s="208">
        <v>6</v>
      </c>
      <c r="F489" s="431"/>
      <c r="G489" s="256">
        <f t="shared" si="15"/>
        <v>0</v>
      </c>
    </row>
    <row r="490" spans="1:7" s="11" customFormat="1" ht="25.5">
      <c r="A490" s="98" t="s">
        <v>1855</v>
      </c>
      <c r="B490" s="20" t="s">
        <v>1805</v>
      </c>
      <c r="C490" s="229" t="s">
        <v>1904</v>
      </c>
      <c r="D490" s="100" t="s">
        <v>928</v>
      </c>
      <c r="E490" s="208">
        <v>26</v>
      </c>
      <c r="F490" s="431"/>
      <c r="G490" s="256">
        <f t="shared" si="15"/>
        <v>0</v>
      </c>
    </row>
    <row r="491" spans="1:7" s="11" customFormat="1" ht="25.5">
      <c r="A491" s="98" t="s">
        <v>1856</v>
      </c>
      <c r="B491" s="20" t="s">
        <v>1805</v>
      </c>
      <c r="C491" s="229" t="s">
        <v>1905</v>
      </c>
      <c r="D491" s="100" t="s">
        <v>928</v>
      </c>
      <c r="E491" s="208">
        <v>26</v>
      </c>
      <c r="F491" s="431"/>
      <c r="G491" s="256">
        <f t="shared" si="15"/>
        <v>0</v>
      </c>
    </row>
    <row r="492" spans="1:7" s="11" customFormat="1" ht="25.5">
      <c r="A492" s="98" t="s">
        <v>1857</v>
      </c>
      <c r="B492" s="20" t="s">
        <v>1805</v>
      </c>
      <c r="C492" s="229" t="s">
        <v>1906</v>
      </c>
      <c r="D492" s="100" t="s">
        <v>928</v>
      </c>
      <c r="E492" s="208">
        <v>26</v>
      </c>
      <c r="F492" s="431"/>
      <c r="G492" s="256">
        <f t="shared" si="15"/>
        <v>0</v>
      </c>
    </row>
    <row r="493" spans="1:7" s="11" customFormat="1" ht="25.5">
      <c r="A493" s="98" t="s">
        <v>1858</v>
      </c>
      <c r="B493" s="20" t="s">
        <v>1805</v>
      </c>
      <c r="C493" s="229" t="s">
        <v>1907</v>
      </c>
      <c r="D493" s="100" t="s">
        <v>928</v>
      </c>
      <c r="E493" s="208">
        <v>3</v>
      </c>
      <c r="F493" s="431"/>
      <c r="G493" s="256">
        <f t="shared" si="15"/>
        <v>0</v>
      </c>
    </row>
    <row r="494" spans="1:7" s="11" customFormat="1" ht="25.5">
      <c r="A494" s="98" t="s">
        <v>1938</v>
      </c>
      <c r="B494" s="20" t="s">
        <v>1805</v>
      </c>
      <c r="C494" s="229" t="s">
        <v>1908</v>
      </c>
      <c r="D494" s="100" t="s">
        <v>930</v>
      </c>
      <c r="E494" s="208">
        <v>9925</v>
      </c>
      <c r="F494" s="431"/>
      <c r="G494" s="256">
        <f t="shared" si="15"/>
        <v>0</v>
      </c>
    </row>
    <row r="495" spans="1:7" s="11" customFormat="1" ht="12.75">
      <c r="A495" s="98" t="s">
        <v>1937</v>
      </c>
      <c r="B495" s="20"/>
      <c r="C495" s="232" t="s">
        <v>1785</v>
      </c>
      <c r="D495" s="100"/>
      <c r="E495" s="208"/>
      <c r="F495" s="431"/>
      <c r="G495" s="256">
        <f t="shared" si="15"/>
        <v>0</v>
      </c>
    </row>
    <row r="496" spans="1:7" s="11" customFormat="1" ht="25.5">
      <c r="A496" s="98" t="s">
        <v>1859</v>
      </c>
      <c r="B496" s="20" t="s">
        <v>1805</v>
      </c>
      <c r="C496" s="229" t="s">
        <v>1912</v>
      </c>
      <c r="D496" s="100" t="s">
        <v>932</v>
      </c>
      <c r="E496" s="208">
        <v>27</v>
      </c>
      <c r="F496" s="431"/>
      <c r="G496" s="256">
        <f t="shared" si="15"/>
        <v>0</v>
      </c>
    </row>
    <row r="497" spans="1:7" s="11" customFormat="1" ht="12.75">
      <c r="A497" s="98" t="s">
        <v>1223</v>
      </c>
      <c r="B497" s="20"/>
      <c r="C497" s="232" t="s">
        <v>1786</v>
      </c>
      <c r="D497" s="100"/>
      <c r="E497" s="208"/>
      <c r="F497" s="431"/>
      <c r="G497" s="256">
        <f t="shared" si="15"/>
        <v>0</v>
      </c>
    </row>
    <row r="498" spans="1:7" s="11" customFormat="1" ht="25.5">
      <c r="A498" s="98" t="s">
        <v>1860</v>
      </c>
      <c r="B498" s="20" t="s">
        <v>1805</v>
      </c>
      <c r="C498" s="229" t="s">
        <v>1787</v>
      </c>
      <c r="D498" s="100" t="s">
        <v>928</v>
      </c>
      <c r="E498" s="208">
        <v>32</v>
      </c>
      <c r="F498" s="431"/>
      <c r="G498" s="256">
        <f t="shared" si="15"/>
        <v>0</v>
      </c>
    </row>
    <row r="499" spans="1:7" s="11" customFormat="1" ht="25.5">
      <c r="A499" s="98" t="s">
        <v>1861</v>
      </c>
      <c r="B499" s="20" t="s">
        <v>1805</v>
      </c>
      <c r="C499" s="229" t="s">
        <v>1788</v>
      </c>
      <c r="D499" s="100" t="s">
        <v>928</v>
      </c>
      <c r="E499" s="208">
        <v>67</v>
      </c>
      <c r="F499" s="431"/>
      <c r="G499" s="256">
        <f t="shared" si="15"/>
        <v>0</v>
      </c>
    </row>
    <row r="500" spans="1:7" s="11" customFormat="1" ht="25.5">
      <c r="A500" s="98" t="s">
        <v>1862</v>
      </c>
      <c r="B500" s="20" t="s">
        <v>1805</v>
      </c>
      <c r="C500" s="229" t="s">
        <v>1789</v>
      </c>
      <c r="D500" s="100" t="s">
        <v>928</v>
      </c>
      <c r="E500" s="208">
        <v>73</v>
      </c>
      <c r="F500" s="431"/>
      <c r="G500" s="256">
        <f t="shared" si="15"/>
        <v>0</v>
      </c>
    </row>
    <row r="501" spans="1:7" s="11" customFormat="1" ht="25.5">
      <c r="A501" s="98" t="s">
        <v>1863</v>
      </c>
      <c r="B501" s="20" t="s">
        <v>1805</v>
      </c>
      <c r="C501" s="229" t="s">
        <v>1790</v>
      </c>
      <c r="D501" s="100" t="s">
        <v>928</v>
      </c>
      <c r="E501" s="208">
        <v>23</v>
      </c>
      <c r="F501" s="431"/>
      <c r="G501" s="256">
        <f t="shared" si="15"/>
        <v>0</v>
      </c>
    </row>
    <row r="502" spans="1:7" s="11" customFormat="1" ht="25.5">
      <c r="A502" s="98" t="s">
        <v>1864</v>
      </c>
      <c r="B502" s="20" t="s">
        <v>1805</v>
      </c>
      <c r="C502" s="229" t="s">
        <v>1791</v>
      </c>
      <c r="D502" s="100" t="s">
        <v>928</v>
      </c>
      <c r="E502" s="208">
        <v>2</v>
      </c>
      <c r="F502" s="431"/>
      <c r="G502" s="256">
        <f t="shared" si="15"/>
        <v>0</v>
      </c>
    </row>
    <row r="503" spans="1:7" s="11" customFormat="1" ht="25.5">
      <c r="A503" s="98" t="s">
        <v>1940</v>
      </c>
      <c r="B503" s="20" t="s">
        <v>1805</v>
      </c>
      <c r="C503" s="229" t="s">
        <v>1792</v>
      </c>
      <c r="D503" s="100" t="s">
        <v>928</v>
      </c>
      <c r="E503" s="208">
        <v>197</v>
      </c>
      <c r="F503" s="431"/>
      <c r="G503" s="256">
        <f t="shared" si="15"/>
        <v>0</v>
      </c>
    </row>
    <row r="504" spans="1:7" s="11" customFormat="1" ht="12.75">
      <c r="A504" s="98" t="s">
        <v>1939</v>
      </c>
      <c r="B504" s="20"/>
      <c r="C504" s="232" t="s">
        <v>1793</v>
      </c>
      <c r="D504" s="100"/>
      <c r="E504" s="208"/>
      <c r="F504" s="431"/>
      <c r="G504" s="256">
        <f t="shared" si="15"/>
        <v>0</v>
      </c>
    </row>
    <row r="505" spans="1:7" s="11" customFormat="1" ht="25.5">
      <c r="A505" s="98" t="s">
        <v>1941</v>
      </c>
      <c r="B505" s="20" t="s">
        <v>1805</v>
      </c>
      <c r="C505" s="229" t="s">
        <v>1794</v>
      </c>
      <c r="D505" s="100"/>
      <c r="E505" s="208"/>
      <c r="F505" s="431"/>
      <c r="G505" s="256">
        <f t="shared" si="15"/>
        <v>0</v>
      </c>
    </row>
    <row r="506" spans="1:7" s="11" customFormat="1" ht="25.5">
      <c r="A506" s="98" t="s">
        <v>1942</v>
      </c>
      <c r="B506" s="20" t="s">
        <v>1805</v>
      </c>
      <c r="C506" s="229" t="s">
        <v>1795</v>
      </c>
      <c r="D506" s="100" t="s">
        <v>932</v>
      </c>
      <c r="E506" s="208">
        <v>1</v>
      </c>
      <c r="F506" s="431"/>
      <c r="G506" s="256">
        <f t="shared" si="15"/>
        <v>0</v>
      </c>
    </row>
    <row r="507" spans="1:7" s="11" customFormat="1" ht="25.5">
      <c r="A507" s="98" t="s">
        <v>1943</v>
      </c>
      <c r="B507" s="20" t="s">
        <v>1805</v>
      </c>
      <c r="C507" s="229" t="s">
        <v>1796</v>
      </c>
      <c r="D507" s="100"/>
      <c r="E507" s="208"/>
      <c r="F507" s="431"/>
      <c r="G507" s="256">
        <f t="shared" si="15"/>
        <v>0</v>
      </c>
    </row>
    <row r="508" spans="1:7" s="11" customFormat="1" ht="25.5">
      <c r="A508" s="98" t="s">
        <v>1944</v>
      </c>
      <c r="B508" s="20" t="s">
        <v>1805</v>
      </c>
      <c r="C508" s="229" t="s">
        <v>1797</v>
      </c>
      <c r="D508" s="100" t="s">
        <v>932</v>
      </c>
      <c r="E508" s="208">
        <v>1</v>
      </c>
      <c r="F508" s="431"/>
      <c r="G508" s="256">
        <f t="shared" si="15"/>
        <v>0</v>
      </c>
    </row>
    <row r="509" spans="1:7" s="11" customFormat="1" ht="12.75">
      <c r="A509" s="98" t="s">
        <v>1945</v>
      </c>
      <c r="B509" s="20"/>
      <c r="C509" s="232" t="s">
        <v>1914</v>
      </c>
      <c r="D509" s="100"/>
      <c r="E509" s="208"/>
      <c r="F509" s="431"/>
      <c r="G509" s="256">
        <f t="shared" si="15"/>
        <v>0</v>
      </c>
    </row>
    <row r="510" spans="1:7" s="11" customFormat="1" ht="25.5">
      <c r="A510" s="98" t="s">
        <v>1946</v>
      </c>
      <c r="B510" s="20" t="s">
        <v>1805</v>
      </c>
      <c r="C510" s="229" t="s">
        <v>1798</v>
      </c>
      <c r="D510" s="100" t="s">
        <v>932</v>
      </c>
      <c r="E510" s="208">
        <v>1</v>
      </c>
      <c r="F510" s="431"/>
      <c r="G510" s="256">
        <f t="shared" si="15"/>
        <v>0</v>
      </c>
    </row>
    <row r="511" spans="1:7" s="11" customFormat="1" ht="25.5">
      <c r="A511" s="98" t="s">
        <v>1947</v>
      </c>
      <c r="B511" s="20" t="s">
        <v>1805</v>
      </c>
      <c r="C511" s="229" t="s">
        <v>1799</v>
      </c>
      <c r="D511" s="100" t="s">
        <v>932</v>
      </c>
      <c r="E511" s="208">
        <v>1</v>
      </c>
      <c r="F511" s="431"/>
      <c r="G511" s="256">
        <f t="shared" si="15"/>
        <v>0</v>
      </c>
    </row>
    <row r="512" spans="1:7" s="11" customFormat="1" ht="25.5">
      <c r="A512" s="98" t="s">
        <v>1948</v>
      </c>
      <c r="B512" s="20" t="s">
        <v>1805</v>
      </c>
      <c r="C512" s="229" t="s">
        <v>1800</v>
      </c>
      <c r="D512" s="100" t="s">
        <v>932</v>
      </c>
      <c r="E512" s="208">
        <v>1</v>
      </c>
      <c r="F512" s="431"/>
      <c r="G512" s="256">
        <f t="shared" si="15"/>
        <v>0</v>
      </c>
    </row>
    <row r="513" spans="1:7" s="11" customFormat="1" ht="25.5">
      <c r="A513" s="98" t="s">
        <v>1949</v>
      </c>
      <c r="B513" s="20" t="s">
        <v>1805</v>
      </c>
      <c r="C513" s="229" t="s">
        <v>1784</v>
      </c>
      <c r="D513" s="100"/>
      <c r="E513" s="208"/>
      <c r="F513" s="431"/>
      <c r="G513" s="256">
        <f t="shared" si="15"/>
        <v>0</v>
      </c>
    </row>
    <row r="514" spans="1:7" s="11" customFormat="1" ht="25.5">
      <c r="A514" s="98" t="s">
        <v>1950</v>
      </c>
      <c r="B514" s="20" t="s">
        <v>1805</v>
      </c>
      <c r="C514" s="229" t="s">
        <v>1801</v>
      </c>
      <c r="D514" s="100" t="s">
        <v>1218</v>
      </c>
      <c r="E514" s="208">
        <v>1</v>
      </c>
      <c r="F514" s="431"/>
      <c r="G514" s="256">
        <f t="shared" si="15"/>
        <v>0</v>
      </c>
    </row>
    <row r="515" spans="1:7" s="11" customFormat="1" ht="25.5">
      <c r="A515" s="98" t="s">
        <v>1951</v>
      </c>
      <c r="B515" s="20" t="s">
        <v>1805</v>
      </c>
      <c r="C515" s="229" t="s">
        <v>1802</v>
      </c>
      <c r="D515" s="100" t="s">
        <v>1218</v>
      </c>
      <c r="E515" s="208">
        <v>1</v>
      </c>
      <c r="F515" s="431"/>
      <c r="G515" s="256">
        <f t="shared" si="15"/>
        <v>0</v>
      </c>
    </row>
    <row r="516" spans="1:7" s="11" customFormat="1" ht="25.5">
      <c r="A516" s="98" t="s">
        <v>1952</v>
      </c>
      <c r="B516" s="20" t="s">
        <v>1805</v>
      </c>
      <c r="C516" s="229" t="s">
        <v>1803</v>
      </c>
      <c r="D516" s="100" t="s">
        <v>1218</v>
      </c>
      <c r="E516" s="208">
        <v>1</v>
      </c>
      <c r="F516" s="431"/>
      <c r="G516" s="256">
        <f t="shared" si="15"/>
        <v>0</v>
      </c>
    </row>
    <row r="517" spans="1:7" s="11" customFormat="1" ht="25.5">
      <c r="A517" s="98" t="s">
        <v>1953</v>
      </c>
      <c r="B517" s="20" t="s">
        <v>1805</v>
      </c>
      <c r="C517" s="229" t="s">
        <v>1804</v>
      </c>
      <c r="D517" s="100" t="s">
        <v>1218</v>
      </c>
      <c r="E517" s="208">
        <v>3</v>
      </c>
      <c r="F517" s="431"/>
      <c r="G517" s="256">
        <f t="shared" si="15"/>
        <v>0</v>
      </c>
    </row>
    <row r="518" spans="1:7" s="11" customFormat="1" ht="13.5" thickBot="1">
      <c r="A518" s="304"/>
      <c r="B518" s="310"/>
      <c r="C518" s="306"/>
      <c r="D518" s="307"/>
      <c r="E518" s="307"/>
      <c r="F518" s="419"/>
      <c r="G518" s="161"/>
    </row>
    <row r="519" spans="1:7" s="10" customFormat="1" ht="13.5" thickBot="1">
      <c r="A519" s="477" t="s">
        <v>1224</v>
      </c>
      <c r="B519" s="454"/>
      <c r="C519" s="264" t="s">
        <v>1225</v>
      </c>
      <c r="D519" s="205"/>
      <c r="E519" s="205"/>
      <c r="F519" s="425"/>
      <c r="G519" s="162">
        <f>SUM(G520:G608)</f>
        <v>0</v>
      </c>
    </row>
    <row r="520" spans="1:7" s="11" customFormat="1" ht="25.5">
      <c r="A520" s="251" t="s">
        <v>1226</v>
      </c>
      <c r="B520" s="252" t="s">
        <v>729</v>
      </c>
      <c r="C520" s="253" t="s">
        <v>730</v>
      </c>
      <c r="D520" s="254" t="s">
        <v>1980</v>
      </c>
      <c r="E520" s="255">
        <v>1</v>
      </c>
      <c r="F520" s="418"/>
      <c r="G520" s="256">
        <f>ROUND(E520*F520,2)</f>
        <v>0</v>
      </c>
    </row>
    <row r="521" spans="1:7" s="11" customFormat="1" ht="38.25">
      <c r="A521" s="98" t="s">
        <v>1227</v>
      </c>
      <c r="B521" s="20" t="s">
        <v>677</v>
      </c>
      <c r="C521" s="253" t="s">
        <v>678</v>
      </c>
      <c r="D521" s="254" t="s">
        <v>1980</v>
      </c>
      <c r="E521" s="208">
        <v>3</v>
      </c>
      <c r="F521" s="418"/>
      <c r="G521" s="256">
        <f aca="true" t="shared" si="16" ref="G521:G584">ROUND(E521*F521,2)</f>
        <v>0</v>
      </c>
    </row>
    <row r="522" spans="1:7" s="11" customFormat="1" ht="38.25">
      <c r="A522" s="98" t="s">
        <v>1228</v>
      </c>
      <c r="B522" s="20" t="s">
        <v>679</v>
      </c>
      <c r="C522" s="253" t="s">
        <v>680</v>
      </c>
      <c r="D522" s="254" t="s">
        <v>1980</v>
      </c>
      <c r="E522" s="208">
        <v>8</v>
      </c>
      <c r="F522" s="418"/>
      <c r="G522" s="256">
        <f t="shared" si="16"/>
        <v>0</v>
      </c>
    </row>
    <row r="523" spans="1:7" s="11" customFormat="1" ht="12.75">
      <c r="A523" s="98" t="s">
        <v>1229</v>
      </c>
      <c r="B523" s="20" t="s">
        <v>681</v>
      </c>
      <c r="C523" s="253" t="s">
        <v>682</v>
      </c>
      <c r="D523" s="254" t="s">
        <v>1980</v>
      </c>
      <c r="E523" s="208">
        <v>115</v>
      </c>
      <c r="F523" s="418"/>
      <c r="G523" s="256">
        <f t="shared" si="16"/>
        <v>0</v>
      </c>
    </row>
    <row r="524" spans="1:7" s="11" customFormat="1" ht="25.5">
      <c r="A524" s="98" t="s">
        <v>1230</v>
      </c>
      <c r="B524" s="20" t="s">
        <v>284</v>
      </c>
      <c r="C524" s="253" t="s">
        <v>285</v>
      </c>
      <c r="D524" s="254" t="s">
        <v>1980</v>
      </c>
      <c r="E524" s="208">
        <v>113</v>
      </c>
      <c r="F524" s="418"/>
      <c r="G524" s="256">
        <f t="shared" si="16"/>
        <v>0</v>
      </c>
    </row>
    <row r="525" spans="1:7" s="11" customFormat="1" ht="12.75">
      <c r="A525" s="98" t="s">
        <v>1231</v>
      </c>
      <c r="B525" s="20" t="s">
        <v>711</v>
      </c>
      <c r="C525" s="253" t="s">
        <v>712</v>
      </c>
      <c r="D525" s="254" t="s">
        <v>933</v>
      </c>
      <c r="E525" s="208">
        <v>25</v>
      </c>
      <c r="F525" s="418"/>
      <c r="G525" s="256">
        <f t="shared" si="16"/>
        <v>0</v>
      </c>
    </row>
    <row r="526" spans="1:7" s="11" customFormat="1" ht="25.5">
      <c r="A526" s="98" t="s">
        <v>1232</v>
      </c>
      <c r="B526" s="20" t="s">
        <v>683</v>
      </c>
      <c r="C526" s="253" t="s">
        <v>684</v>
      </c>
      <c r="D526" s="254" t="s">
        <v>1980</v>
      </c>
      <c r="E526" s="208">
        <v>146</v>
      </c>
      <c r="F526" s="418"/>
      <c r="G526" s="256">
        <f t="shared" si="16"/>
        <v>0</v>
      </c>
    </row>
    <row r="527" spans="1:7" s="11" customFormat="1" ht="12.75">
      <c r="A527" s="98" t="s">
        <v>1233</v>
      </c>
      <c r="B527" s="20" t="s">
        <v>685</v>
      </c>
      <c r="C527" s="253" t="s">
        <v>686</v>
      </c>
      <c r="D527" s="254" t="s">
        <v>1980</v>
      </c>
      <c r="E527" s="208">
        <v>9</v>
      </c>
      <c r="F527" s="418"/>
      <c r="G527" s="256">
        <f t="shared" si="16"/>
        <v>0</v>
      </c>
    </row>
    <row r="528" spans="1:7" s="11" customFormat="1" ht="12.75">
      <c r="A528" s="98" t="s">
        <v>1234</v>
      </c>
      <c r="B528" s="20" t="s">
        <v>687</v>
      </c>
      <c r="C528" s="253" t="s">
        <v>688</v>
      </c>
      <c r="D528" s="254" t="s">
        <v>1980</v>
      </c>
      <c r="E528" s="208">
        <v>18</v>
      </c>
      <c r="F528" s="418"/>
      <c r="G528" s="256">
        <f t="shared" si="16"/>
        <v>0</v>
      </c>
    </row>
    <row r="529" spans="1:7" s="11" customFormat="1" ht="25.5">
      <c r="A529" s="98" t="s">
        <v>1235</v>
      </c>
      <c r="B529" s="20" t="s">
        <v>691</v>
      </c>
      <c r="C529" s="253" t="s">
        <v>692</v>
      </c>
      <c r="D529" s="254" t="s">
        <v>1982</v>
      </c>
      <c r="E529" s="208">
        <v>141.51</v>
      </c>
      <c r="F529" s="418"/>
      <c r="G529" s="256">
        <f t="shared" si="16"/>
        <v>0</v>
      </c>
    </row>
    <row r="530" spans="1:7" s="11" customFormat="1" ht="25.5">
      <c r="A530" s="98" t="s">
        <v>1236</v>
      </c>
      <c r="B530" s="20" t="s">
        <v>693</v>
      </c>
      <c r="C530" s="253" t="s">
        <v>694</v>
      </c>
      <c r="D530" s="254" t="s">
        <v>1982</v>
      </c>
      <c r="E530" s="208">
        <v>219.34</v>
      </c>
      <c r="F530" s="418"/>
      <c r="G530" s="256">
        <f t="shared" si="16"/>
        <v>0</v>
      </c>
    </row>
    <row r="531" spans="1:7" s="11" customFormat="1" ht="12.75">
      <c r="A531" s="98" t="s">
        <v>1237</v>
      </c>
      <c r="B531" s="20" t="s">
        <v>675</v>
      </c>
      <c r="C531" s="253" t="s">
        <v>676</v>
      </c>
      <c r="D531" s="254" t="s">
        <v>1980</v>
      </c>
      <c r="E531" s="208">
        <v>16</v>
      </c>
      <c r="F531" s="418"/>
      <c r="G531" s="256">
        <f t="shared" si="16"/>
        <v>0</v>
      </c>
    </row>
    <row r="532" spans="1:7" s="11" customFormat="1" ht="12.75">
      <c r="A532" s="98" t="s">
        <v>1238</v>
      </c>
      <c r="B532" s="20" t="s">
        <v>695</v>
      </c>
      <c r="C532" s="253" t="s">
        <v>696</v>
      </c>
      <c r="D532" s="254" t="s">
        <v>1980</v>
      </c>
      <c r="E532" s="208">
        <v>104</v>
      </c>
      <c r="F532" s="418"/>
      <c r="G532" s="256">
        <f t="shared" si="16"/>
        <v>0</v>
      </c>
    </row>
    <row r="533" spans="1:7" s="11" customFormat="1" ht="38.25">
      <c r="A533" s="98" t="s">
        <v>1865</v>
      </c>
      <c r="B533" s="20" t="s">
        <v>697</v>
      </c>
      <c r="C533" s="253" t="s">
        <v>698</v>
      </c>
      <c r="D533" s="254" t="s">
        <v>1980</v>
      </c>
      <c r="E533" s="208">
        <v>208</v>
      </c>
      <c r="F533" s="418"/>
      <c r="G533" s="256">
        <f t="shared" si="16"/>
        <v>0</v>
      </c>
    </row>
    <row r="534" spans="1:7" s="11" customFormat="1" ht="12.75">
      <c r="A534" s="98" t="s">
        <v>1239</v>
      </c>
      <c r="B534" s="20" t="s">
        <v>699</v>
      </c>
      <c r="C534" s="253" t="s">
        <v>700</v>
      </c>
      <c r="D534" s="254" t="s">
        <v>1980</v>
      </c>
      <c r="E534" s="208">
        <v>228</v>
      </c>
      <c r="F534" s="418"/>
      <c r="G534" s="256">
        <f t="shared" si="16"/>
        <v>0</v>
      </c>
    </row>
    <row r="535" spans="1:7" s="11" customFormat="1" ht="25.5">
      <c r="A535" s="98" t="s">
        <v>1240</v>
      </c>
      <c r="B535" s="20" t="s">
        <v>701</v>
      </c>
      <c r="C535" s="253" t="s">
        <v>702</v>
      </c>
      <c r="D535" s="254" t="s">
        <v>1980</v>
      </c>
      <c r="E535" s="208">
        <v>18</v>
      </c>
      <c r="F535" s="418"/>
      <c r="G535" s="256">
        <f t="shared" si="16"/>
        <v>0</v>
      </c>
    </row>
    <row r="536" spans="1:7" s="11" customFormat="1" ht="25.5">
      <c r="A536" s="98" t="s">
        <v>1241</v>
      </c>
      <c r="B536" s="20" t="s">
        <v>703</v>
      </c>
      <c r="C536" s="253" t="s">
        <v>704</v>
      </c>
      <c r="D536" s="254" t="s">
        <v>1980</v>
      </c>
      <c r="E536" s="208">
        <v>18</v>
      </c>
      <c r="F536" s="418"/>
      <c r="G536" s="256">
        <f t="shared" si="16"/>
        <v>0</v>
      </c>
    </row>
    <row r="537" spans="1:7" s="11" customFormat="1" ht="25.5">
      <c r="A537" s="98" t="s">
        <v>1242</v>
      </c>
      <c r="B537" s="20" t="s">
        <v>705</v>
      </c>
      <c r="C537" s="253" t="s">
        <v>706</v>
      </c>
      <c r="D537" s="254" t="s">
        <v>1980</v>
      </c>
      <c r="E537" s="208">
        <v>98</v>
      </c>
      <c r="F537" s="418"/>
      <c r="G537" s="256">
        <f t="shared" si="16"/>
        <v>0</v>
      </c>
    </row>
    <row r="538" spans="1:7" s="11" customFormat="1" ht="25.5">
      <c r="A538" s="98" t="s">
        <v>1243</v>
      </c>
      <c r="B538" s="102" t="s">
        <v>1866</v>
      </c>
      <c r="C538" s="130" t="s">
        <v>1245</v>
      </c>
      <c r="D538" s="131" t="s">
        <v>989</v>
      </c>
      <c r="E538" s="208">
        <v>18</v>
      </c>
      <c r="F538" s="242"/>
      <c r="G538" s="256">
        <f t="shared" si="16"/>
        <v>0</v>
      </c>
    </row>
    <row r="539" spans="1:7" s="11" customFormat="1" ht="25.5">
      <c r="A539" s="98" t="s">
        <v>1244</v>
      </c>
      <c r="B539" s="116" t="s">
        <v>1866</v>
      </c>
      <c r="C539" s="99" t="s">
        <v>1247</v>
      </c>
      <c r="D539" s="100" t="s">
        <v>928</v>
      </c>
      <c r="E539" s="208">
        <v>113</v>
      </c>
      <c r="F539" s="242"/>
      <c r="G539" s="256">
        <f t="shared" si="16"/>
        <v>0</v>
      </c>
    </row>
    <row r="540" spans="1:7" s="11" customFormat="1" ht="12.75">
      <c r="A540" s="98" t="s">
        <v>1246</v>
      </c>
      <c r="B540" s="20" t="s">
        <v>721</v>
      </c>
      <c r="C540" s="253" t="s">
        <v>722</v>
      </c>
      <c r="D540" s="254" t="s">
        <v>1980</v>
      </c>
      <c r="E540" s="208">
        <v>228</v>
      </c>
      <c r="F540" s="418"/>
      <c r="G540" s="256">
        <f t="shared" si="16"/>
        <v>0</v>
      </c>
    </row>
    <row r="541" spans="1:7" s="11" customFormat="1" ht="12.75">
      <c r="A541" s="98" t="s">
        <v>1248</v>
      </c>
      <c r="B541" s="20" t="s">
        <v>723</v>
      </c>
      <c r="C541" s="253" t="s">
        <v>724</v>
      </c>
      <c r="D541" s="254" t="s">
        <v>1980</v>
      </c>
      <c r="E541" s="208">
        <v>115</v>
      </c>
      <c r="F541" s="418"/>
      <c r="G541" s="256">
        <f t="shared" si="16"/>
        <v>0</v>
      </c>
    </row>
    <row r="542" spans="1:7" s="11" customFormat="1" ht="25.5">
      <c r="A542" s="98" t="s">
        <v>1249</v>
      </c>
      <c r="B542" s="20" t="s">
        <v>715</v>
      </c>
      <c r="C542" s="253" t="s">
        <v>716</v>
      </c>
      <c r="D542" s="254" t="s">
        <v>1980</v>
      </c>
      <c r="E542" s="208">
        <v>70</v>
      </c>
      <c r="F542" s="418"/>
      <c r="G542" s="256">
        <f t="shared" si="16"/>
        <v>0</v>
      </c>
    </row>
    <row r="543" spans="1:7" s="11" customFormat="1" ht="12.75">
      <c r="A543" s="98" t="s">
        <v>1250</v>
      </c>
      <c r="B543" s="20" t="s">
        <v>689</v>
      </c>
      <c r="C543" s="253" t="s">
        <v>690</v>
      </c>
      <c r="D543" s="254" t="s">
        <v>1980</v>
      </c>
      <c r="E543" s="208">
        <v>97</v>
      </c>
      <c r="F543" s="418"/>
      <c r="G543" s="256">
        <f t="shared" si="16"/>
        <v>0</v>
      </c>
    </row>
    <row r="544" spans="1:7" s="11" customFormat="1" ht="25.5">
      <c r="A544" s="98" t="s">
        <v>1251</v>
      </c>
      <c r="B544" s="20" t="s">
        <v>713</v>
      </c>
      <c r="C544" s="253" t="s">
        <v>714</v>
      </c>
      <c r="D544" s="254" t="s">
        <v>1980</v>
      </c>
      <c r="E544" s="208">
        <v>7</v>
      </c>
      <c r="F544" s="418"/>
      <c r="G544" s="256">
        <f t="shared" si="16"/>
        <v>0</v>
      </c>
    </row>
    <row r="545" spans="1:7" s="11" customFormat="1" ht="25.5">
      <c r="A545" s="98" t="s">
        <v>1252</v>
      </c>
      <c r="B545" s="20" t="s">
        <v>717</v>
      </c>
      <c r="C545" s="253" t="s">
        <v>718</v>
      </c>
      <c r="D545" s="254" t="s">
        <v>1980</v>
      </c>
      <c r="E545" s="208">
        <v>7</v>
      </c>
      <c r="F545" s="418"/>
      <c r="G545" s="256">
        <f t="shared" si="16"/>
        <v>0</v>
      </c>
    </row>
    <row r="546" spans="1:7" s="11" customFormat="1" ht="12.75">
      <c r="A546" s="98" t="s">
        <v>1253</v>
      </c>
      <c r="B546" s="20" t="s">
        <v>725</v>
      </c>
      <c r="C546" s="253" t="s">
        <v>726</v>
      </c>
      <c r="D546" s="254" t="s">
        <v>1980</v>
      </c>
      <c r="E546" s="208">
        <v>111</v>
      </c>
      <c r="F546" s="418"/>
      <c r="G546" s="256">
        <f t="shared" si="16"/>
        <v>0</v>
      </c>
    </row>
    <row r="547" spans="1:7" s="11" customFormat="1" ht="12.75">
      <c r="A547" s="98" t="s">
        <v>1254</v>
      </c>
      <c r="B547" s="20" t="s">
        <v>727</v>
      </c>
      <c r="C547" s="253" t="s">
        <v>728</v>
      </c>
      <c r="D547" s="254" t="s">
        <v>1980</v>
      </c>
      <c r="E547" s="208">
        <v>216</v>
      </c>
      <c r="F547" s="418"/>
      <c r="G547" s="256">
        <f t="shared" si="16"/>
        <v>0</v>
      </c>
    </row>
    <row r="548" spans="1:7" s="11" customFormat="1" ht="12.75">
      <c r="A548" s="98" t="s">
        <v>1255</v>
      </c>
      <c r="B548" s="20" t="s">
        <v>821</v>
      </c>
      <c r="C548" s="253" t="s">
        <v>822</v>
      </c>
      <c r="D548" s="254" t="s">
        <v>1980</v>
      </c>
      <c r="E548" s="208">
        <v>6</v>
      </c>
      <c r="F548" s="418"/>
      <c r="G548" s="256">
        <f t="shared" si="16"/>
        <v>0</v>
      </c>
    </row>
    <row r="549" spans="1:7" s="11" customFormat="1" ht="12.75">
      <c r="A549" s="98" t="s">
        <v>1256</v>
      </c>
      <c r="B549" s="20" t="s">
        <v>819</v>
      </c>
      <c r="C549" s="253" t="s">
        <v>820</v>
      </c>
      <c r="D549" s="254" t="s">
        <v>1980</v>
      </c>
      <c r="E549" s="208">
        <v>247</v>
      </c>
      <c r="F549" s="418"/>
      <c r="G549" s="256">
        <f t="shared" si="16"/>
        <v>0</v>
      </c>
    </row>
    <row r="550" spans="1:7" s="11" customFormat="1" ht="12.75">
      <c r="A550" s="98" t="s">
        <v>1257</v>
      </c>
      <c r="B550" s="20" t="s">
        <v>719</v>
      </c>
      <c r="C550" s="253" t="s">
        <v>720</v>
      </c>
      <c r="D550" s="254" t="s">
        <v>1980</v>
      </c>
      <c r="E550" s="208">
        <v>440</v>
      </c>
      <c r="F550" s="418"/>
      <c r="G550" s="256">
        <f t="shared" si="16"/>
        <v>0</v>
      </c>
    </row>
    <row r="551" spans="1:7" s="11" customFormat="1" ht="25.5">
      <c r="A551" s="98" t="s">
        <v>1258</v>
      </c>
      <c r="B551" s="20" t="s">
        <v>707</v>
      </c>
      <c r="C551" s="253" t="s">
        <v>708</v>
      </c>
      <c r="D551" s="254" t="s">
        <v>1980</v>
      </c>
      <c r="E551" s="208">
        <v>111</v>
      </c>
      <c r="F551" s="418"/>
      <c r="G551" s="256">
        <f t="shared" si="16"/>
        <v>0</v>
      </c>
    </row>
    <row r="552" spans="1:7" s="11" customFormat="1" ht="25.5">
      <c r="A552" s="98" t="s">
        <v>1662</v>
      </c>
      <c r="B552" s="20" t="s">
        <v>739</v>
      </c>
      <c r="C552" s="253" t="s">
        <v>740</v>
      </c>
      <c r="D552" s="254" t="s">
        <v>933</v>
      </c>
      <c r="E552" s="208">
        <v>4490.78</v>
      </c>
      <c r="F552" s="418"/>
      <c r="G552" s="256">
        <f t="shared" si="16"/>
        <v>0</v>
      </c>
    </row>
    <row r="553" spans="1:7" s="11" customFormat="1" ht="25.5">
      <c r="A553" s="98" t="s">
        <v>1663</v>
      </c>
      <c r="B553" s="20" t="s">
        <v>741</v>
      </c>
      <c r="C553" s="253" t="s">
        <v>742</v>
      </c>
      <c r="D553" s="254" t="s">
        <v>933</v>
      </c>
      <c r="E553" s="208">
        <v>347.25</v>
      </c>
      <c r="F553" s="418"/>
      <c r="G553" s="256">
        <f t="shared" si="16"/>
        <v>0</v>
      </c>
    </row>
    <row r="554" spans="1:7" s="11" customFormat="1" ht="25.5">
      <c r="A554" s="98" t="s">
        <v>1259</v>
      </c>
      <c r="B554" s="20" t="s">
        <v>743</v>
      </c>
      <c r="C554" s="253" t="s">
        <v>744</v>
      </c>
      <c r="D554" s="254" t="s">
        <v>933</v>
      </c>
      <c r="E554" s="208">
        <v>1651.73</v>
      </c>
      <c r="F554" s="418"/>
      <c r="G554" s="256">
        <f t="shared" si="16"/>
        <v>0</v>
      </c>
    </row>
    <row r="555" spans="1:7" s="11" customFormat="1" ht="25.5">
      <c r="A555" s="98" t="s">
        <v>1260</v>
      </c>
      <c r="B555" s="20" t="s">
        <v>745</v>
      </c>
      <c r="C555" s="253" t="s">
        <v>746</v>
      </c>
      <c r="D555" s="254" t="s">
        <v>933</v>
      </c>
      <c r="E555" s="208">
        <v>412.02</v>
      </c>
      <c r="F555" s="418"/>
      <c r="G555" s="256">
        <f t="shared" si="16"/>
        <v>0</v>
      </c>
    </row>
    <row r="556" spans="1:7" s="11" customFormat="1" ht="25.5">
      <c r="A556" s="98" t="s">
        <v>1261</v>
      </c>
      <c r="B556" s="20" t="s">
        <v>747</v>
      </c>
      <c r="C556" s="253" t="s">
        <v>748</v>
      </c>
      <c r="D556" s="254" t="s">
        <v>933</v>
      </c>
      <c r="E556" s="208">
        <v>112.97</v>
      </c>
      <c r="F556" s="418"/>
      <c r="G556" s="256">
        <f t="shared" si="16"/>
        <v>0</v>
      </c>
    </row>
    <row r="557" spans="1:7" s="11" customFormat="1" ht="25.5">
      <c r="A557" s="98" t="s">
        <v>1262</v>
      </c>
      <c r="B557" s="20" t="s">
        <v>749</v>
      </c>
      <c r="C557" s="253" t="s">
        <v>750</v>
      </c>
      <c r="D557" s="254" t="s">
        <v>933</v>
      </c>
      <c r="E557" s="208">
        <v>78.5</v>
      </c>
      <c r="F557" s="418"/>
      <c r="G557" s="256">
        <f t="shared" si="16"/>
        <v>0</v>
      </c>
    </row>
    <row r="558" spans="1:7" s="11" customFormat="1" ht="25.5">
      <c r="A558" s="98" t="s">
        <v>1263</v>
      </c>
      <c r="B558" s="20" t="s">
        <v>751</v>
      </c>
      <c r="C558" s="253" t="s">
        <v>752</v>
      </c>
      <c r="D558" s="254" t="s">
        <v>933</v>
      </c>
      <c r="E558" s="208">
        <v>78.5</v>
      </c>
      <c r="F558" s="418"/>
      <c r="G558" s="256">
        <f t="shared" si="16"/>
        <v>0</v>
      </c>
    </row>
    <row r="559" spans="1:7" s="11" customFormat="1" ht="38.25">
      <c r="A559" s="98" t="s">
        <v>1264</v>
      </c>
      <c r="B559" s="20" t="s">
        <v>753</v>
      </c>
      <c r="C559" s="253" t="s">
        <v>754</v>
      </c>
      <c r="D559" s="254" t="s">
        <v>933</v>
      </c>
      <c r="E559" s="208">
        <v>1229.23</v>
      </c>
      <c r="F559" s="418"/>
      <c r="G559" s="256">
        <f t="shared" si="16"/>
        <v>0</v>
      </c>
    </row>
    <row r="560" spans="1:7" s="11" customFormat="1" ht="38.25">
      <c r="A560" s="98" t="s">
        <v>1265</v>
      </c>
      <c r="B560" s="20" t="s">
        <v>755</v>
      </c>
      <c r="C560" s="253" t="s">
        <v>756</v>
      </c>
      <c r="D560" s="254" t="s">
        <v>933</v>
      </c>
      <c r="E560" s="208">
        <v>877.15</v>
      </c>
      <c r="F560" s="418"/>
      <c r="G560" s="256">
        <f t="shared" si="16"/>
        <v>0</v>
      </c>
    </row>
    <row r="561" spans="1:7" s="11" customFormat="1" ht="38.25">
      <c r="A561" s="98" t="s">
        <v>1266</v>
      </c>
      <c r="B561" s="20" t="s">
        <v>761</v>
      </c>
      <c r="C561" s="253" t="s">
        <v>762</v>
      </c>
      <c r="D561" s="254" t="s">
        <v>933</v>
      </c>
      <c r="E561" s="208">
        <v>450</v>
      </c>
      <c r="F561" s="418"/>
      <c r="G561" s="256">
        <f t="shared" si="16"/>
        <v>0</v>
      </c>
    </row>
    <row r="562" spans="1:7" s="11" customFormat="1" ht="38.25">
      <c r="A562" s="98" t="s">
        <v>1267</v>
      </c>
      <c r="B562" s="20" t="s">
        <v>757</v>
      </c>
      <c r="C562" s="253" t="s">
        <v>758</v>
      </c>
      <c r="D562" s="254" t="s">
        <v>933</v>
      </c>
      <c r="E562" s="208">
        <v>638.68</v>
      </c>
      <c r="F562" s="418"/>
      <c r="G562" s="256">
        <f t="shared" si="16"/>
        <v>0</v>
      </c>
    </row>
    <row r="563" spans="1:7" s="11" customFormat="1" ht="38.25">
      <c r="A563" s="98" t="s">
        <v>1268</v>
      </c>
      <c r="B563" s="20" t="s">
        <v>759</v>
      </c>
      <c r="C563" s="253" t="s">
        <v>760</v>
      </c>
      <c r="D563" s="254" t="s">
        <v>933</v>
      </c>
      <c r="E563" s="208">
        <v>777.25</v>
      </c>
      <c r="F563" s="418"/>
      <c r="G563" s="256">
        <f t="shared" si="16"/>
        <v>0</v>
      </c>
    </row>
    <row r="564" spans="1:7" s="11" customFormat="1" ht="38.25">
      <c r="A564" s="98" t="s">
        <v>1269</v>
      </c>
      <c r="B564" s="20" t="s">
        <v>763</v>
      </c>
      <c r="C564" s="253" t="s">
        <v>764</v>
      </c>
      <c r="D564" s="254" t="s">
        <v>933</v>
      </c>
      <c r="E564" s="208">
        <v>250</v>
      </c>
      <c r="F564" s="418"/>
      <c r="G564" s="256">
        <f t="shared" si="16"/>
        <v>0</v>
      </c>
    </row>
    <row r="565" spans="1:7" s="11" customFormat="1" ht="25.5">
      <c r="A565" s="98" t="s">
        <v>1270</v>
      </c>
      <c r="B565" s="20" t="s">
        <v>765</v>
      </c>
      <c r="C565" s="253" t="s">
        <v>766</v>
      </c>
      <c r="D565" s="254" t="s">
        <v>933</v>
      </c>
      <c r="E565" s="208">
        <v>260</v>
      </c>
      <c r="F565" s="418"/>
      <c r="G565" s="256">
        <f t="shared" si="16"/>
        <v>0</v>
      </c>
    </row>
    <row r="566" spans="1:7" s="11" customFormat="1" ht="25.5">
      <c r="A566" s="98" t="s">
        <v>1271</v>
      </c>
      <c r="B566" s="20" t="s">
        <v>767</v>
      </c>
      <c r="C566" s="253" t="s">
        <v>768</v>
      </c>
      <c r="D566" s="254" t="s">
        <v>933</v>
      </c>
      <c r="E566" s="208">
        <v>130</v>
      </c>
      <c r="F566" s="418"/>
      <c r="G566" s="256">
        <f t="shared" si="16"/>
        <v>0</v>
      </c>
    </row>
    <row r="567" spans="1:7" s="11" customFormat="1" ht="25.5">
      <c r="A567" s="98" t="s">
        <v>1664</v>
      </c>
      <c r="B567" s="20" t="s">
        <v>777</v>
      </c>
      <c r="C567" s="253" t="s">
        <v>778</v>
      </c>
      <c r="D567" s="254" t="s">
        <v>933</v>
      </c>
      <c r="E567" s="208">
        <v>309.51</v>
      </c>
      <c r="F567" s="418"/>
      <c r="G567" s="256">
        <f t="shared" si="16"/>
        <v>0</v>
      </c>
    </row>
    <row r="568" spans="1:7" s="11" customFormat="1" ht="25.5">
      <c r="A568" s="98" t="s">
        <v>1272</v>
      </c>
      <c r="B568" s="20" t="s">
        <v>779</v>
      </c>
      <c r="C568" s="253" t="s">
        <v>780</v>
      </c>
      <c r="D568" s="254" t="s">
        <v>933</v>
      </c>
      <c r="E568" s="208">
        <v>2902.3</v>
      </c>
      <c r="F568" s="418"/>
      <c r="G568" s="256">
        <f t="shared" si="16"/>
        <v>0</v>
      </c>
    </row>
    <row r="569" spans="1:7" s="11" customFormat="1" ht="25.5">
      <c r="A569" s="98" t="s">
        <v>1273</v>
      </c>
      <c r="B569" s="20" t="s">
        <v>781</v>
      </c>
      <c r="C569" s="253" t="s">
        <v>782</v>
      </c>
      <c r="D569" s="254" t="s">
        <v>933</v>
      </c>
      <c r="E569" s="208">
        <v>446.36</v>
      </c>
      <c r="F569" s="418"/>
      <c r="G569" s="256">
        <f t="shared" si="16"/>
        <v>0</v>
      </c>
    </row>
    <row r="570" spans="1:7" s="11" customFormat="1" ht="25.5">
      <c r="A570" s="98" t="s">
        <v>1274</v>
      </c>
      <c r="B570" s="20" t="s">
        <v>783</v>
      </c>
      <c r="C570" s="253" t="s">
        <v>784</v>
      </c>
      <c r="D570" s="254" t="s">
        <v>933</v>
      </c>
      <c r="E570" s="208">
        <v>33.6</v>
      </c>
      <c r="F570" s="418"/>
      <c r="G570" s="256">
        <f t="shared" si="16"/>
        <v>0</v>
      </c>
    </row>
    <row r="571" spans="1:7" s="11" customFormat="1" ht="25.5">
      <c r="A571" s="98" t="s">
        <v>1665</v>
      </c>
      <c r="B571" s="20" t="s">
        <v>785</v>
      </c>
      <c r="C571" s="253" t="s">
        <v>786</v>
      </c>
      <c r="D571" s="254" t="s">
        <v>933</v>
      </c>
      <c r="E571" s="208">
        <v>57</v>
      </c>
      <c r="F571" s="418"/>
      <c r="G571" s="256">
        <f t="shared" si="16"/>
        <v>0</v>
      </c>
    </row>
    <row r="572" spans="1:7" s="11" customFormat="1" ht="25.5">
      <c r="A572" s="98" t="s">
        <v>1666</v>
      </c>
      <c r="B572" s="20" t="s">
        <v>787</v>
      </c>
      <c r="C572" s="253" t="s">
        <v>788</v>
      </c>
      <c r="D572" s="254" t="s">
        <v>933</v>
      </c>
      <c r="E572" s="208">
        <v>117.55</v>
      </c>
      <c r="F572" s="418"/>
      <c r="G572" s="256">
        <f t="shared" si="16"/>
        <v>0</v>
      </c>
    </row>
    <row r="573" spans="1:7" s="11" customFormat="1" ht="25.5">
      <c r="A573" s="98" t="s">
        <v>1275</v>
      </c>
      <c r="B573" s="20" t="s">
        <v>789</v>
      </c>
      <c r="C573" s="253" t="s">
        <v>790</v>
      </c>
      <c r="D573" s="254" t="s">
        <v>933</v>
      </c>
      <c r="E573" s="208">
        <v>60.6</v>
      </c>
      <c r="F573" s="418"/>
      <c r="G573" s="256">
        <f t="shared" si="16"/>
        <v>0</v>
      </c>
    </row>
    <row r="574" spans="1:7" s="11" customFormat="1" ht="25.5">
      <c r="A574" s="98" t="s">
        <v>1276</v>
      </c>
      <c r="B574" s="20" t="s">
        <v>791</v>
      </c>
      <c r="C574" s="253" t="s">
        <v>792</v>
      </c>
      <c r="D574" s="254" t="s">
        <v>933</v>
      </c>
      <c r="E574" s="208">
        <v>45.2</v>
      </c>
      <c r="F574" s="418"/>
      <c r="G574" s="256">
        <f t="shared" si="16"/>
        <v>0</v>
      </c>
    </row>
    <row r="575" spans="1:7" s="11" customFormat="1" ht="25.5">
      <c r="A575" s="98" t="s">
        <v>1277</v>
      </c>
      <c r="B575" s="20" t="s">
        <v>793</v>
      </c>
      <c r="C575" s="253" t="s">
        <v>794</v>
      </c>
      <c r="D575" s="254" t="s">
        <v>933</v>
      </c>
      <c r="E575" s="208">
        <v>65.75</v>
      </c>
      <c r="F575" s="418"/>
      <c r="G575" s="256">
        <f t="shared" si="16"/>
        <v>0</v>
      </c>
    </row>
    <row r="576" spans="1:7" s="11" customFormat="1" ht="25.5">
      <c r="A576" s="98" t="s">
        <v>1278</v>
      </c>
      <c r="B576" s="20" t="s">
        <v>795</v>
      </c>
      <c r="C576" s="253" t="s">
        <v>796</v>
      </c>
      <c r="D576" s="254" t="s">
        <v>1980</v>
      </c>
      <c r="E576" s="208">
        <v>43</v>
      </c>
      <c r="F576" s="418"/>
      <c r="G576" s="256">
        <f t="shared" si="16"/>
        <v>0</v>
      </c>
    </row>
    <row r="577" spans="1:7" s="11" customFormat="1" ht="25.5">
      <c r="A577" s="98" t="s">
        <v>1279</v>
      </c>
      <c r="B577" s="20" t="s">
        <v>797</v>
      </c>
      <c r="C577" s="253" t="s">
        <v>798</v>
      </c>
      <c r="D577" s="254" t="s">
        <v>1980</v>
      </c>
      <c r="E577" s="208">
        <v>15</v>
      </c>
      <c r="F577" s="418"/>
      <c r="G577" s="256">
        <f t="shared" si="16"/>
        <v>0</v>
      </c>
    </row>
    <row r="578" spans="1:7" s="11" customFormat="1" ht="25.5">
      <c r="A578" s="98" t="s">
        <v>1280</v>
      </c>
      <c r="B578" s="20" t="s">
        <v>799</v>
      </c>
      <c r="C578" s="253" t="s">
        <v>800</v>
      </c>
      <c r="D578" s="254" t="s">
        <v>1980</v>
      </c>
      <c r="E578" s="208">
        <v>12</v>
      </c>
      <c r="F578" s="418"/>
      <c r="G578" s="256">
        <f t="shared" si="16"/>
        <v>0</v>
      </c>
    </row>
    <row r="579" spans="1:7" s="11" customFormat="1" ht="25.5">
      <c r="A579" s="98" t="s">
        <v>1281</v>
      </c>
      <c r="B579" s="20" t="s">
        <v>801</v>
      </c>
      <c r="C579" s="253" t="s">
        <v>802</v>
      </c>
      <c r="D579" s="254" t="s">
        <v>1980</v>
      </c>
      <c r="E579" s="208">
        <v>32</v>
      </c>
      <c r="F579" s="418"/>
      <c r="G579" s="256">
        <f t="shared" si="16"/>
        <v>0</v>
      </c>
    </row>
    <row r="580" spans="1:7" s="11" customFormat="1" ht="25.5">
      <c r="A580" s="98" t="s">
        <v>1282</v>
      </c>
      <c r="B580" s="20" t="s">
        <v>805</v>
      </c>
      <c r="C580" s="253" t="s">
        <v>806</v>
      </c>
      <c r="D580" s="254" t="s">
        <v>1980</v>
      </c>
      <c r="E580" s="208">
        <v>8</v>
      </c>
      <c r="F580" s="418"/>
      <c r="G580" s="256">
        <f t="shared" si="16"/>
        <v>0</v>
      </c>
    </row>
    <row r="581" spans="1:7" s="11" customFormat="1" ht="25.5">
      <c r="A581" s="98" t="s">
        <v>1283</v>
      </c>
      <c r="B581" s="20" t="s">
        <v>813</v>
      </c>
      <c r="C581" s="253" t="s">
        <v>814</v>
      </c>
      <c r="D581" s="254" t="s">
        <v>1980</v>
      </c>
      <c r="E581" s="208">
        <v>573</v>
      </c>
      <c r="F581" s="418"/>
      <c r="G581" s="256">
        <f t="shared" si="16"/>
        <v>0</v>
      </c>
    </row>
    <row r="582" spans="1:7" s="11" customFormat="1" ht="25.5">
      <c r="A582" s="98" t="s">
        <v>1284</v>
      </c>
      <c r="B582" s="20" t="s">
        <v>815</v>
      </c>
      <c r="C582" s="253" t="s">
        <v>816</v>
      </c>
      <c r="D582" s="254" t="s">
        <v>1980</v>
      </c>
      <c r="E582" s="208">
        <v>242</v>
      </c>
      <c r="F582" s="418"/>
      <c r="G582" s="256">
        <f t="shared" si="16"/>
        <v>0</v>
      </c>
    </row>
    <row r="583" spans="1:7" s="11" customFormat="1" ht="25.5">
      <c r="A583" s="98" t="s">
        <v>1285</v>
      </c>
      <c r="B583" s="20" t="s">
        <v>823</v>
      </c>
      <c r="C583" s="253" t="s">
        <v>824</v>
      </c>
      <c r="D583" s="254" t="s">
        <v>1980</v>
      </c>
      <c r="E583" s="208">
        <v>8</v>
      </c>
      <c r="F583" s="418"/>
      <c r="G583" s="256">
        <f t="shared" si="16"/>
        <v>0</v>
      </c>
    </row>
    <row r="584" spans="1:7" s="11" customFormat="1" ht="25.5">
      <c r="A584" s="98" t="s">
        <v>1286</v>
      </c>
      <c r="B584" s="20" t="s">
        <v>817</v>
      </c>
      <c r="C584" s="253" t="s">
        <v>818</v>
      </c>
      <c r="D584" s="254" t="s">
        <v>1980</v>
      </c>
      <c r="E584" s="208">
        <v>113</v>
      </c>
      <c r="F584" s="418"/>
      <c r="G584" s="256">
        <f t="shared" si="16"/>
        <v>0</v>
      </c>
    </row>
    <row r="585" spans="1:7" s="11" customFormat="1" ht="25.5">
      <c r="A585" s="98" t="s">
        <v>1287</v>
      </c>
      <c r="B585" s="20" t="s">
        <v>833</v>
      </c>
      <c r="C585" s="253" t="s">
        <v>834</v>
      </c>
      <c r="D585" s="254" t="s">
        <v>1980</v>
      </c>
      <c r="E585" s="208">
        <v>315</v>
      </c>
      <c r="F585" s="418"/>
      <c r="G585" s="256">
        <f aca="true" t="shared" si="17" ref="G585:G607">ROUND(E585*F585,2)</f>
        <v>0</v>
      </c>
    </row>
    <row r="586" spans="1:7" s="11" customFormat="1" ht="25.5">
      <c r="A586" s="98" t="s">
        <v>1288</v>
      </c>
      <c r="B586" s="20" t="s">
        <v>837</v>
      </c>
      <c r="C586" s="253" t="s">
        <v>838</v>
      </c>
      <c r="D586" s="254" t="s">
        <v>1980</v>
      </c>
      <c r="E586" s="208">
        <v>315</v>
      </c>
      <c r="F586" s="418"/>
      <c r="G586" s="256">
        <f t="shared" si="17"/>
        <v>0</v>
      </c>
    </row>
    <row r="587" spans="1:7" s="11" customFormat="1" ht="25.5">
      <c r="A587" s="98" t="s">
        <v>1289</v>
      </c>
      <c r="B587" s="20" t="s">
        <v>839</v>
      </c>
      <c r="C587" s="253" t="s">
        <v>840</v>
      </c>
      <c r="D587" s="254" t="s">
        <v>1980</v>
      </c>
      <c r="E587" s="208">
        <v>10</v>
      </c>
      <c r="F587" s="418"/>
      <c r="G587" s="256">
        <f t="shared" si="17"/>
        <v>0</v>
      </c>
    </row>
    <row r="588" spans="1:7" s="11" customFormat="1" ht="25.5">
      <c r="A588" s="98" t="s">
        <v>1290</v>
      </c>
      <c r="B588" s="20" t="s">
        <v>835</v>
      </c>
      <c r="C588" s="253" t="s">
        <v>836</v>
      </c>
      <c r="D588" s="254" t="s">
        <v>1980</v>
      </c>
      <c r="E588" s="208">
        <v>8</v>
      </c>
      <c r="F588" s="418"/>
      <c r="G588" s="256">
        <f t="shared" si="17"/>
        <v>0</v>
      </c>
    </row>
    <row r="589" spans="1:7" s="11" customFormat="1" ht="25.5">
      <c r="A589" s="98" t="s">
        <v>1291</v>
      </c>
      <c r="B589" s="102" t="s">
        <v>1866</v>
      </c>
      <c r="C589" s="103" t="s">
        <v>1299</v>
      </c>
      <c r="D589" s="107" t="s">
        <v>989</v>
      </c>
      <c r="E589" s="208">
        <v>27</v>
      </c>
      <c r="F589" s="242"/>
      <c r="G589" s="256">
        <f t="shared" si="17"/>
        <v>0</v>
      </c>
    </row>
    <row r="590" spans="1:7" s="11" customFormat="1" ht="12.75">
      <c r="A590" s="98" t="s">
        <v>1292</v>
      </c>
      <c r="B590" s="20" t="s">
        <v>841</v>
      </c>
      <c r="C590" s="253" t="s">
        <v>842</v>
      </c>
      <c r="D590" s="254" t="s">
        <v>1980</v>
      </c>
      <c r="E590" s="208">
        <v>9</v>
      </c>
      <c r="F590" s="418"/>
      <c r="G590" s="256">
        <f t="shared" si="17"/>
        <v>0</v>
      </c>
    </row>
    <row r="591" spans="1:7" s="11" customFormat="1" ht="25.5">
      <c r="A591" s="98" t="s">
        <v>1293</v>
      </c>
      <c r="B591" s="20" t="s">
        <v>845</v>
      </c>
      <c r="C591" s="253" t="s">
        <v>846</v>
      </c>
      <c r="D591" s="254" t="s">
        <v>1980</v>
      </c>
      <c r="E591" s="208">
        <v>10</v>
      </c>
      <c r="F591" s="418"/>
      <c r="G591" s="256">
        <f t="shared" si="17"/>
        <v>0</v>
      </c>
    </row>
    <row r="592" spans="1:7" s="11" customFormat="1" ht="38.25">
      <c r="A592" s="98" t="s">
        <v>1294</v>
      </c>
      <c r="B592" s="20" t="s">
        <v>809</v>
      </c>
      <c r="C592" s="253" t="s">
        <v>810</v>
      </c>
      <c r="D592" s="254" t="s">
        <v>1980</v>
      </c>
      <c r="E592" s="208">
        <v>17</v>
      </c>
      <c r="F592" s="418"/>
      <c r="G592" s="256">
        <f t="shared" si="17"/>
        <v>0</v>
      </c>
    </row>
    <row r="593" spans="1:7" s="11" customFormat="1" ht="38.25">
      <c r="A593" s="98" t="s">
        <v>1295</v>
      </c>
      <c r="B593" s="20" t="s">
        <v>811</v>
      </c>
      <c r="C593" s="253" t="s">
        <v>812</v>
      </c>
      <c r="D593" s="254" t="s">
        <v>1980</v>
      </c>
      <c r="E593" s="208">
        <v>3</v>
      </c>
      <c r="F593" s="418"/>
      <c r="G593" s="256">
        <f t="shared" si="17"/>
        <v>0</v>
      </c>
    </row>
    <row r="594" spans="1:7" s="11" customFormat="1" ht="25.5">
      <c r="A594" s="98" t="s">
        <v>1296</v>
      </c>
      <c r="B594" s="20" t="s">
        <v>831</v>
      </c>
      <c r="C594" s="253" t="s">
        <v>832</v>
      </c>
      <c r="D594" s="254" t="s">
        <v>1980</v>
      </c>
      <c r="E594" s="208">
        <v>4</v>
      </c>
      <c r="F594" s="418"/>
      <c r="G594" s="256">
        <f t="shared" si="17"/>
        <v>0</v>
      </c>
    </row>
    <row r="595" spans="1:7" s="11" customFormat="1" ht="25.5">
      <c r="A595" s="98" t="s">
        <v>1297</v>
      </c>
      <c r="B595" s="20" t="s">
        <v>807</v>
      </c>
      <c r="C595" s="253" t="s">
        <v>808</v>
      </c>
      <c r="D595" s="254" t="s">
        <v>1980</v>
      </c>
      <c r="E595" s="208">
        <v>3</v>
      </c>
      <c r="F595" s="418"/>
      <c r="G595" s="256">
        <f t="shared" si="17"/>
        <v>0</v>
      </c>
    </row>
    <row r="596" spans="1:7" s="11" customFormat="1" ht="25.5">
      <c r="A596" s="98" t="s">
        <v>1298</v>
      </c>
      <c r="B596" s="20" t="s">
        <v>797</v>
      </c>
      <c r="C596" s="253" t="s">
        <v>798</v>
      </c>
      <c r="D596" s="254" t="s">
        <v>1980</v>
      </c>
      <c r="E596" s="208">
        <v>4</v>
      </c>
      <c r="F596" s="418"/>
      <c r="G596" s="256">
        <f t="shared" si="17"/>
        <v>0</v>
      </c>
    </row>
    <row r="597" spans="1:7" s="11" customFormat="1" ht="25.5">
      <c r="A597" s="98" t="s">
        <v>1300</v>
      </c>
      <c r="B597" s="116" t="s">
        <v>709</v>
      </c>
      <c r="C597" s="253" t="s">
        <v>710</v>
      </c>
      <c r="D597" s="254" t="s">
        <v>1980</v>
      </c>
      <c r="E597" s="208">
        <v>117</v>
      </c>
      <c r="F597" s="418"/>
      <c r="G597" s="256">
        <f t="shared" si="17"/>
        <v>0</v>
      </c>
    </row>
    <row r="598" spans="1:7" s="11" customFormat="1" ht="25.5">
      <c r="A598" s="98" t="s">
        <v>1301</v>
      </c>
      <c r="B598" s="20" t="s">
        <v>280</v>
      </c>
      <c r="C598" s="253" t="s">
        <v>281</v>
      </c>
      <c r="D598" s="254" t="s">
        <v>1980</v>
      </c>
      <c r="E598" s="208">
        <v>17</v>
      </c>
      <c r="F598" s="418"/>
      <c r="G598" s="256">
        <f t="shared" si="17"/>
        <v>0</v>
      </c>
    </row>
    <row r="599" spans="1:7" s="11" customFormat="1" ht="25.5">
      <c r="A599" s="98" t="s">
        <v>1667</v>
      </c>
      <c r="B599" s="20" t="s">
        <v>282</v>
      </c>
      <c r="C599" s="253" t="s">
        <v>283</v>
      </c>
      <c r="D599" s="254" t="s">
        <v>1980</v>
      </c>
      <c r="E599" s="208">
        <v>106</v>
      </c>
      <c r="F599" s="418"/>
      <c r="G599" s="256">
        <f t="shared" si="17"/>
        <v>0</v>
      </c>
    </row>
    <row r="600" spans="1:7" s="11" customFormat="1" ht="25.5">
      <c r="A600" s="98" t="s">
        <v>1302</v>
      </c>
      <c r="B600" s="20" t="s">
        <v>769</v>
      </c>
      <c r="C600" s="253" t="s">
        <v>770</v>
      </c>
      <c r="D600" s="254" t="s">
        <v>933</v>
      </c>
      <c r="E600" s="208">
        <v>235.2</v>
      </c>
      <c r="F600" s="418"/>
      <c r="G600" s="256">
        <f t="shared" si="17"/>
        <v>0</v>
      </c>
    </row>
    <row r="601" spans="1:7" s="11" customFormat="1" ht="25.5">
      <c r="A601" s="98" t="s">
        <v>1303</v>
      </c>
      <c r="B601" s="20" t="s">
        <v>817</v>
      </c>
      <c r="C601" s="253" t="s">
        <v>818</v>
      </c>
      <c r="D601" s="254" t="s">
        <v>1980</v>
      </c>
      <c r="E601" s="208">
        <v>13</v>
      </c>
      <c r="F601" s="418"/>
      <c r="G601" s="256">
        <f t="shared" si="17"/>
        <v>0</v>
      </c>
    </row>
    <row r="602" spans="1:7" s="11" customFormat="1" ht="25.5">
      <c r="A602" s="98" t="s">
        <v>1304</v>
      </c>
      <c r="B602" s="20" t="s">
        <v>803</v>
      </c>
      <c r="C602" s="253" t="s">
        <v>804</v>
      </c>
      <c r="D602" s="254" t="s">
        <v>1980</v>
      </c>
      <c r="E602" s="208">
        <v>8</v>
      </c>
      <c r="F602" s="418"/>
      <c r="G602" s="256">
        <f t="shared" si="17"/>
        <v>0</v>
      </c>
    </row>
    <row r="603" spans="1:7" s="11" customFormat="1" ht="12.75">
      <c r="A603" s="98" t="s">
        <v>1305</v>
      </c>
      <c r="B603" s="20" t="s">
        <v>735</v>
      </c>
      <c r="C603" s="253" t="s">
        <v>736</v>
      </c>
      <c r="D603" s="254" t="s">
        <v>1980</v>
      </c>
      <c r="E603" s="208">
        <v>1</v>
      </c>
      <c r="F603" s="418"/>
      <c r="G603" s="256">
        <f t="shared" si="17"/>
        <v>0</v>
      </c>
    </row>
    <row r="604" spans="1:7" s="11" customFormat="1" ht="25.5">
      <c r="A604" s="98" t="s">
        <v>1306</v>
      </c>
      <c r="B604" s="20" t="s">
        <v>737</v>
      </c>
      <c r="C604" s="253" t="s">
        <v>738</v>
      </c>
      <c r="D604" s="254" t="s">
        <v>1980</v>
      </c>
      <c r="E604" s="208">
        <v>5</v>
      </c>
      <c r="F604" s="418"/>
      <c r="G604" s="256">
        <f t="shared" si="17"/>
        <v>0</v>
      </c>
    </row>
    <row r="605" spans="1:7" s="11" customFormat="1" ht="25.5">
      <c r="A605" s="98" t="s">
        <v>1307</v>
      </c>
      <c r="B605" s="20" t="s">
        <v>731</v>
      </c>
      <c r="C605" s="253" t="s">
        <v>732</v>
      </c>
      <c r="D605" s="254" t="s">
        <v>1980</v>
      </c>
      <c r="E605" s="208">
        <v>1</v>
      </c>
      <c r="F605" s="418"/>
      <c r="G605" s="256">
        <f t="shared" si="17"/>
        <v>0</v>
      </c>
    </row>
    <row r="606" spans="1:7" s="11" customFormat="1" ht="25.5">
      <c r="A606" s="98" t="s">
        <v>1308</v>
      </c>
      <c r="B606" s="20" t="s">
        <v>733</v>
      </c>
      <c r="C606" s="253" t="s">
        <v>734</v>
      </c>
      <c r="D606" s="254" t="s">
        <v>1980</v>
      </c>
      <c r="E606" s="208">
        <v>1</v>
      </c>
      <c r="F606" s="418"/>
      <c r="G606" s="256">
        <f t="shared" si="17"/>
        <v>0</v>
      </c>
    </row>
    <row r="607" spans="1:7" s="11" customFormat="1" ht="25.5">
      <c r="A607" s="98" t="s">
        <v>1309</v>
      </c>
      <c r="B607" s="20" t="s">
        <v>829</v>
      </c>
      <c r="C607" s="253" t="s">
        <v>830</v>
      </c>
      <c r="D607" s="254" t="s">
        <v>1980</v>
      </c>
      <c r="E607" s="208">
        <v>6</v>
      </c>
      <c r="F607" s="418"/>
      <c r="G607" s="256">
        <f t="shared" si="17"/>
        <v>0</v>
      </c>
    </row>
    <row r="608" spans="1:7" s="11" customFormat="1" ht="13.5" thickBot="1">
      <c r="A608" s="311"/>
      <c r="B608" s="312"/>
      <c r="C608" s="313"/>
      <c r="D608" s="314"/>
      <c r="E608" s="299"/>
      <c r="F608" s="424"/>
      <c r="G608" s="161"/>
    </row>
    <row r="609" spans="1:7" s="10" customFormat="1" ht="13.5" thickBot="1">
      <c r="A609" s="477" t="s">
        <v>1310</v>
      </c>
      <c r="B609" s="454"/>
      <c r="C609" s="264" t="s">
        <v>1311</v>
      </c>
      <c r="D609" s="205"/>
      <c r="E609" s="205"/>
      <c r="F609" s="425"/>
      <c r="G609" s="162">
        <f>SUM(G610:G647)</f>
        <v>0</v>
      </c>
    </row>
    <row r="610" spans="1:7" s="11" customFormat="1" ht="25.5">
      <c r="A610" s="251" t="s">
        <v>1312</v>
      </c>
      <c r="B610" s="252" t="s">
        <v>773</v>
      </c>
      <c r="C610" s="253" t="s">
        <v>774</v>
      </c>
      <c r="D610" s="254" t="s">
        <v>933</v>
      </c>
      <c r="E610" s="255">
        <v>576.2</v>
      </c>
      <c r="F610" s="418"/>
      <c r="G610" s="256">
        <f>ROUND(E610*F610,2)</f>
        <v>0</v>
      </c>
    </row>
    <row r="611" spans="1:7" s="11" customFormat="1" ht="25.5">
      <c r="A611" s="98" t="s">
        <v>1313</v>
      </c>
      <c r="B611" s="20" t="s">
        <v>775</v>
      </c>
      <c r="C611" s="253" t="s">
        <v>776</v>
      </c>
      <c r="D611" s="254" t="s">
        <v>933</v>
      </c>
      <c r="E611" s="208">
        <v>24.6</v>
      </c>
      <c r="F611" s="418"/>
      <c r="G611" s="256">
        <f aca="true" t="shared" si="18" ref="G611:G646">ROUND(E611*F611,2)</f>
        <v>0</v>
      </c>
    </row>
    <row r="612" spans="1:7" s="11" customFormat="1" ht="25.5">
      <c r="A612" s="251" t="s">
        <v>1314</v>
      </c>
      <c r="B612" s="20" t="s">
        <v>805</v>
      </c>
      <c r="C612" s="253" t="s">
        <v>806</v>
      </c>
      <c r="D612" s="254" t="s">
        <v>1980</v>
      </c>
      <c r="E612" s="208">
        <v>4</v>
      </c>
      <c r="F612" s="418"/>
      <c r="G612" s="256">
        <f t="shared" si="18"/>
        <v>0</v>
      </c>
    </row>
    <row r="613" spans="1:7" s="11" customFormat="1" ht="25.5">
      <c r="A613" s="98" t="s">
        <v>1315</v>
      </c>
      <c r="B613" s="20" t="s">
        <v>807</v>
      </c>
      <c r="C613" s="253" t="s">
        <v>808</v>
      </c>
      <c r="D613" s="254" t="s">
        <v>1980</v>
      </c>
      <c r="E613" s="208">
        <v>4</v>
      </c>
      <c r="F613" s="418"/>
      <c r="G613" s="256">
        <f t="shared" si="18"/>
        <v>0</v>
      </c>
    </row>
    <row r="614" spans="1:7" s="11" customFormat="1" ht="25.5">
      <c r="A614" s="251" t="s">
        <v>1316</v>
      </c>
      <c r="B614" s="20" t="s">
        <v>825</v>
      </c>
      <c r="C614" s="253" t="s">
        <v>826</v>
      </c>
      <c r="D614" s="254" t="s">
        <v>1980</v>
      </c>
      <c r="E614" s="208">
        <v>32</v>
      </c>
      <c r="F614" s="418"/>
      <c r="G614" s="256">
        <f t="shared" si="18"/>
        <v>0</v>
      </c>
    </row>
    <row r="615" spans="1:7" s="11" customFormat="1" ht="25.5">
      <c r="A615" s="98" t="s">
        <v>1317</v>
      </c>
      <c r="B615" s="20" t="s">
        <v>847</v>
      </c>
      <c r="C615" s="253" t="s">
        <v>848</v>
      </c>
      <c r="D615" s="254" t="s">
        <v>1980</v>
      </c>
      <c r="E615" s="208">
        <v>30</v>
      </c>
      <c r="F615" s="418"/>
      <c r="G615" s="256">
        <f t="shared" si="18"/>
        <v>0</v>
      </c>
    </row>
    <row r="616" spans="1:7" s="11" customFormat="1" ht="25.5">
      <c r="A616" s="251" t="s">
        <v>1318</v>
      </c>
      <c r="B616" s="20" t="s">
        <v>853</v>
      </c>
      <c r="C616" s="253" t="s">
        <v>854</v>
      </c>
      <c r="D616" s="254" t="s">
        <v>1980</v>
      </c>
      <c r="E616" s="208">
        <v>30</v>
      </c>
      <c r="F616" s="418"/>
      <c r="G616" s="256">
        <f t="shared" si="18"/>
        <v>0</v>
      </c>
    </row>
    <row r="617" spans="1:7" s="11" customFormat="1" ht="25.5">
      <c r="A617" s="98" t="s">
        <v>1319</v>
      </c>
      <c r="B617" s="20" t="s">
        <v>849</v>
      </c>
      <c r="C617" s="253" t="s">
        <v>850</v>
      </c>
      <c r="D617" s="254" t="s">
        <v>1980</v>
      </c>
      <c r="E617" s="208">
        <v>32</v>
      </c>
      <c r="F617" s="418"/>
      <c r="G617" s="256">
        <f t="shared" si="18"/>
        <v>0</v>
      </c>
    </row>
    <row r="618" spans="1:7" s="11" customFormat="1" ht="12.75">
      <c r="A618" s="251" t="s">
        <v>1320</v>
      </c>
      <c r="B618" s="20" t="s">
        <v>851</v>
      </c>
      <c r="C618" s="253" t="s">
        <v>852</v>
      </c>
      <c r="D618" s="254" t="s">
        <v>1980</v>
      </c>
      <c r="E618" s="208">
        <v>30</v>
      </c>
      <c r="F618" s="418"/>
      <c r="G618" s="256">
        <f t="shared" si="18"/>
        <v>0</v>
      </c>
    </row>
    <row r="619" spans="1:7" s="11" customFormat="1" ht="12.75">
      <c r="A619" s="98" t="s">
        <v>149</v>
      </c>
      <c r="B619" s="20" t="s">
        <v>857</v>
      </c>
      <c r="C619" s="253" t="s">
        <v>858</v>
      </c>
      <c r="D619" s="254" t="s">
        <v>1980</v>
      </c>
      <c r="E619" s="208">
        <v>30</v>
      </c>
      <c r="F619" s="418"/>
      <c r="G619" s="256">
        <f t="shared" si="18"/>
        <v>0</v>
      </c>
    </row>
    <row r="620" spans="1:7" s="11" customFormat="1" ht="25.5">
      <c r="A620" s="251" t="s">
        <v>152</v>
      </c>
      <c r="B620" s="20" t="s">
        <v>861</v>
      </c>
      <c r="C620" s="253" t="s">
        <v>862</v>
      </c>
      <c r="D620" s="254" t="s">
        <v>1980</v>
      </c>
      <c r="E620" s="208">
        <v>432</v>
      </c>
      <c r="F620" s="418"/>
      <c r="G620" s="256">
        <f t="shared" si="18"/>
        <v>0</v>
      </c>
    </row>
    <row r="621" spans="1:7" s="11" customFormat="1" ht="12.75">
      <c r="A621" s="98" t="s">
        <v>1321</v>
      </c>
      <c r="B621" s="20" t="s">
        <v>863</v>
      </c>
      <c r="C621" s="253" t="s">
        <v>864</v>
      </c>
      <c r="D621" s="254" t="s">
        <v>1980</v>
      </c>
      <c r="E621" s="208">
        <v>30</v>
      </c>
      <c r="F621" s="418"/>
      <c r="G621" s="256">
        <f t="shared" si="18"/>
        <v>0</v>
      </c>
    </row>
    <row r="622" spans="1:7" s="11" customFormat="1" ht="38.25">
      <c r="A622" s="251" t="s">
        <v>1322</v>
      </c>
      <c r="B622" s="20" t="s">
        <v>859</v>
      </c>
      <c r="C622" s="253" t="s">
        <v>860</v>
      </c>
      <c r="D622" s="254" t="s">
        <v>1980</v>
      </c>
      <c r="E622" s="208">
        <v>510</v>
      </c>
      <c r="F622" s="418"/>
      <c r="G622" s="256">
        <f t="shared" si="18"/>
        <v>0</v>
      </c>
    </row>
    <row r="623" spans="1:7" s="11" customFormat="1" ht="25.5">
      <c r="A623" s="98" t="s">
        <v>1323</v>
      </c>
      <c r="B623" s="20" t="s">
        <v>871</v>
      </c>
      <c r="C623" s="253" t="s">
        <v>872</v>
      </c>
      <c r="D623" s="254" t="s">
        <v>1980</v>
      </c>
      <c r="E623" s="208">
        <v>79</v>
      </c>
      <c r="F623" s="418"/>
      <c r="G623" s="256">
        <f t="shared" si="18"/>
        <v>0</v>
      </c>
    </row>
    <row r="624" spans="1:7" s="11" customFormat="1" ht="25.5">
      <c r="A624" s="251" t="s">
        <v>153</v>
      </c>
      <c r="B624" s="20" t="s">
        <v>865</v>
      </c>
      <c r="C624" s="253" t="s">
        <v>866</v>
      </c>
      <c r="D624" s="254" t="s">
        <v>1980</v>
      </c>
      <c r="E624" s="208">
        <v>79</v>
      </c>
      <c r="F624" s="418"/>
      <c r="G624" s="256">
        <f t="shared" si="18"/>
        <v>0</v>
      </c>
    </row>
    <row r="625" spans="1:7" s="11" customFormat="1" ht="25.5">
      <c r="A625" s="251" t="s">
        <v>1324</v>
      </c>
      <c r="B625" s="20" t="s">
        <v>869</v>
      </c>
      <c r="C625" s="253" t="s">
        <v>870</v>
      </c>
      <c r="D625" s="254" t="s">
        <v>1980</v>
      </c>
      <c r="E625" s="208">
        <v>57</v>
      </c>
      <c r="F625" s="418"/>
      <c r="G625" s="256">
        <f t="shared" si="18"/>
        <v>0</v>
      </c>
    </row>
    <row r="626" spans="1:7" s="11" customFormat="1" ht="25.5">
      <c r="A626" s="98" t="s">
        <v>1325</v>
      </c>
      <c r="B626" s="20" t="s">
        <v>855</v>
      </c>
      <c r="C626" s="253" t="s">
        <v>856</v>
      </c>
      <c r="D626" s="254" t="s">
        <v>1980</v>
      </c>
      <c r="E626" s="208">
        <v>2</v>
      </c>
      <c r="F626" s="418"/>
      <c r="G626" s="256">
        <f t="shared" si="18"/>
        <v>0</v>
      </c>
    </row>
    <row r="627" spans="1:7" s="11" customFormat="1" ht="25.5">
      <c r="A627" s="251" t="s">
        <v>1326</v>
      </c>
      <c r="B627" s="207" t="s">
        <v>1805</v>
      </c>
      <c r="C627" s="103" t="s">
        <v>1327</v>
      </c>
      <c r="D627" s="107" t="s">
        <v>928</v>
      </c>
      <c r="E627" s="208">
        <v>2</v>
      </c>
      <c r="F627" s="203"/>
      <c r="G627" s="256">
        <f t="shared" si="18"/>
        <v>0</v>
      </c>
    </row>
    <row r="628" spans="1:7" s="11" customFormat="1" ht="25.5">
      <c r="A628" s="98" t="s">
        <v>1328</v>
      </c>
      <c r="B628" s="207" t="s">
        <v>1805</v>
      </c>
      <c r="C628" s="103" t="s">
        <v>1329</v>
      </c>
      <c r="D628" s="107" t="s">
        <v>928</v>
      </c>
      <c r="E628" s="208">
        <v>2</v>
      </c>
      <c r="F628" s="203"/>
      <c r="G628" s="256">
        <f t="shared" si="18"/>
        <v>0</v>
      </c>
    </row>
    <row r="629" spans="1:7" s="11" customFormat="1" ht="25.5">
      <c r="A629" s="251" t="s">
        <v>154</v>
      </c>
      <c r="B629" s="207" t="s">
        <v>1805</v>
      </c>
      <c r="C629" s="219" t="s">
        <v>1916</v>
      </c>
      <c r="D629" s="107" t="s">
        <v>928</v>
      </c>
      <c r="E629" s="209">
        <v>432</v>
      </c>
      <c r="F629" s="203"/>
      <c r="G629" s="256">
        <f t="shared" si="18"/>
        <v>0</v>
      </c>
    </row>
    <row r="630" spans="1:7" s="11" customFormat="1" ht="25.5">
      <c r="A630" s="98" t="s">
        <v>1330</v>
      </c>
      <c r="B630" s="236" t="s">
        <v>601</v>
      </c>
      <c r="C630" s="253" t="s">
        <v>602</v>
      </c>
      <c r="D630" s="254" t="s">
        <v>1980</v>
      </c>
      <c r="E630" s="235">
        <v>2</v>
      </c>
      <c r="F630" s="418"/>
      <c r="G630" s="256">
        <f t="shared" si="18"/>
        <v>0</v>
      </c>
    </row>
    <row r="631" spans="1:7" s="11" customFormat="1" ht="38.25">
      <c r="A631" s="251" t="s">
        <v>1976</v>
      </c>
      <c r="B631" s="236" t="s">
        <v>827</v>
      </c>
      <c r="C631" s="253" t="s">
        <v>828</v>
      </c>
      <c r="D631" s="254" t="s">
        <v>1980</v>
      </c>
      <c r="E631" s="235">
        <v>18</v>
      </c>
      <c r="F631" s="418"/>
      <c r="G631" s="256">
        <f t="shared" si="18"/>
        <v>0</v>
      </c>
    </row>
    <row r="632" spans="1:7" s="11" customFormat="1" ht="25.5">
      <c r="A632" s="98" t="s">
        <v>1867</v>
      </c>
      <c r="B632" s="236" t="s">
        <v>803</v>
      </c>
      <c r="C632" s="253" t="s">
        <v>804</v>
      </c>
      <c r="D632" s="254" t="s">
        <v>1980</v>
      </c>
      <c r="E632" s="235">
        <v>4</v>
      </c>
      <c r="F632" s="418"/>
      <c r="G632" s="256">
        <f t="shared" si="18"/>
        <v>0</v>
      </c>
    </row>
    <row r="633" spans="1:7" s="11" customFormat="1" ht="25.5">
      <c r="A633" s="251" t="s">
        <v>1868</v>
      </c>
      <c r="B633" s="237" t="s">
        <v>771</v>
      </c>
      <c r="C633" s="253" t="s">
        <v>772</v>
      </c>
      <c r="D633" s="254" t="s">
        <v>933</v>
      </c>
      <c r="E633" s="208">
        <v>284.89</v>
      </c>
      <c r="F633" s="418"/>
      <c r="G633" s="256">
        <f t="shared" si="18"/>
        <v>0</v>
      </c>
    </row>
    <row r="634" spans="1:7" s="11" customFormat="1" ht="25.5">
      <c r="A634" s="98" t="s">
        <v>1331</v>
      </c>
      <c r="B634" s="237" t="s">
        <v>867</v>
      </c>
      <c r="C634" s="253" t="s">
        <v>868</v>
      </c>
      <c r="D634" s="254" t="s">
        <v>1980</v>
      </c>
      <c r="E634" s="208">
        <v>20</v>
      </c>
      <c r="F634" s="418"/>
      <c r="G634" s="256">
        <f t="shared" si="18"/>
        <v>0</v>
      </c>
    </row>
    <row r="635" spans="1:7" s="11" customFormat="1" ht="25.5">
      <c r="A635" s="251" t="s">
        <v>1332</v>
      </c>
      <c r="B635" s="234" t="s">
        <v>454</v>
      </c>
      <c r="C635" s="253" t="s">
        <v>1998</v>
      </c>
      <c r="D635" s="254" t="s">
        <v>933</v>
      </c>
      <c r="E635" s="208">
        <v>3844.28</v>
      </c>
      <c r="F635" s="418"/>
      <c r="G635" s="256">
        <f t="shared" si="18"/>
        <v>0</v>
      </c>
    </row>
    <row r="636" spans="1:7" s="11" customFormat="1" ht="25.5">
      <c r="A636" s="98" t="s">
        <v>1333</v>
      </c>
      <c r="B636" s="234" t="s">
        <v>455</v>
      </c>
      <c r="C636" s="253" t="s">
        <v>1999</v>
      </c>
      <c r="D636" s="254" t="s">
        <v>933</v>
      </c>
      <c r="E636" s="208">
        <v>2272.71</v>
      </c>
      <c r="F636" s="418"/>
      <c r="G636" s="256">
        <f t="shared" si="18"/>
        <v>0</v>
      </c>
    </row>
    <row r="637" spans="1:7" s="11" customFormat="1" ht="12.75">
      <c r="A637" s="251" t="s">
        <v>157</v>
      </c>
      <c r="B637" s="234" t="s">
        <v>595</v>
      </c>
      <c r="C637" s="253" t="s">
        <v>596</v>
      </c>
      <c r="D637" s="254" t="s">
        <v>1980</v>
      </c>
      <c r="E637" s="208">
        <v>248</v>
      </c>
      <c r="F637" s="418"/>
      <c r="G637" s="256">
        <f t="shared" si="18"/>
        <v>0</v>
      </c>
    </row>
    <row r="638" spans="1:7" s="11" customFormat="1" ht="25.5">
      <c r="A638" s="98" t="s">
        <v>1869</v>
      </c>
      <c r="B638" s="234" t="s">
        <v>563</v>
      </c>
      <c r="C638" s="253" t="s">
        <v>564</v>
      </c>
      <c r="D638" s="254" t="s">
        <v>1980</v>
      </c>
      <c r="E638" s="208">
        <v>84</v>
      </c>
      <c r="F638" s="418"/>
      <c r="G638" s="256">
        <f t="shared" si="18"/>
        <v>0</v>
      </c>
    </row>
    <row r="639" spans="1:7" s="11" customFormat="1" ht="12.75">
      <c r="A639" s="251" t="s">
        <v>158</v>
      </c>
      <c r="B639" s="234" t="s">
        <v>591</v>
      </c>
      <c r="C639" s="253" t="s">
        <v>592</v>
      </c>
      <c r="D639" s="254" t="s">
        <v>1984</v>
      </c>
      <c r="E639" s="208">
        <v>315</v>
      </c>
      <c r="F639" s="418"/>
      <c r="G639" s="256">
        <f t="shared" si="18"/>
        <v>0</v>
      </c>
    </row>
    <row r="640" spans="1:7" s="11" customFormat="1" ht="12.75">
      <c r="A640" s="98" t="s">
        <v>161</v>
      </c>
      <c r="B640" s="234" t="s">
        <v>593</v>
      </c>
      <c r="C640" s="253" t="s">
        <v>594</v>
      </c>
      <c r="D640" s="254" t="s">
        <v>1984</v>
      </c>
      <c r="E640" s="208">
        <v>186</v>
      </c>
      <c r="F640" s="418"/>
      <c r="G640" s="256">
        <f t="shared" si="18"/>
        <v>0</v>
      </c>
    </row>
    <row r="641" spans="1:7" s="11" customFormat="1" ht="25.5">
      <c r="A641" s="251" t="s">
        <v>1870</v>
      </c>
      <c r="B641" s="234" t="s">
        <v>561</v>
      </c>
      <c r="C641" s="253" t="s">
        <v>562</v>
      </c>
      <c r="D641" s="254" t="s">
        <v>933</v>
      </c>
      <c r="E641" s="208">
        <v>5911.6</v>
      </c>
      <c r="F641" s="418"/>
      <c r="G641" s="256">
        <f t="shared" si="18"/>
        <v>0</v>
      </c>
    </row>
    <row r="642" spans="1:7" s="11" customFormat="1" ht="12.75">
      <c r="A642" s="98" t="s">
        <v>1871</v>
      </c>
      <c r="B642" s="234" t="s">
        <v>1805</v>
      </c>
      <c r="C642" s="122" t="s">
        <v>1212</v>
      </c>
      <c r="D642" s="100" t="s">
        <v>1196</v>
      </c>
      <c r="E642" s="208">
        <v>1</v>
      </c>
      <c r="F642" s="203"/>
      <c r="G642" s="256">
        <f t="shared" si="18"/>
        <v>0</v>
      </c>
    </row>
    <row r="643" spans="1:7" s="11" customFormat="1" ht="12.75">
      <c r="A643" s="251" t="s">
        <v>1977</v>
      </c>
      <c r="B643" s="234" t="s">
        <v>1805</v>
      </c>
      <c r="C643" s="122" t="s">
        <v>1213</v>
      </c>
      <c r="D643" s="100" t="s">
        <v>1196</v>
      </c>
      <c r="E643" s="208">
        <v>16</v>
      </c>
      <c r="F643" s="203"/>
      <c r="G643" s="256">
        <f t="shared" si="18"/>
        <v>0</v>
      </c>
    </row>
    <row r="644" spans="1:7" s="11" customFormat="1" ht="12.75">
      <c r="A644" s="98" t="s">
        <v>1872</v>
      </c>
      <c r="B644" s="234" t="s">
        <v>1805</v>
      </c>
      <c r="C644" s="122" t="s">
        <v>1214</v>
      </c>
      <c r="D644" s="100" t="s">
        <v>1196</v>
      </c>
      <c r="E644" s="208">
        <v>1</v>
      </c>
      <c r="F644" s="203"/>
      <c r="G644" s="256">
        <f t="shared" si="18"/>
        <v>0</v>
      </c>
    </row>
    <row r="645" spans="1:7" s="11" customFormat="1" ht="25.5">
      <c r="A645" s="251" t="s">
        <v>1873</v>
      </c>
      <c r="B645" s="234" t="s">
        <v>1805</v>
      </c>
      <c r="C645" s="122" t="s">
        <v>1215</v>
      </c>
      <c r="D645" s="100" t="s">
        <v>1196</v>
      </c>
      <c r="E645" s="208">
        <v>2</v>
      </c>
      <c r="F645" s="203"/>
      <c r="G645" s="256">
        <f t="shared" si="18"/>
        <v>0</v>
      </c>
    </row>
    <row r="646" spans="1:7" s="11" customFormat="1" ht="12.75">
      <c r="A646" s="98" t="s">
        <v>1874</v>
      </c>
      <c r="B646" s="234" t="s">
        <v>1805</v>
      </c>
      <c r="C646" s="122" t="s">
        <v>1216</v>
      </c>
      <c r="D646" s="100" t="s">
        <v>930</v>
      </c>
      <c r="E646" s="208">
        <v>4604</v>
      </c>
      <c r="F646" s="203"/>
      <c r="G646" s="256">
        <f t="shared" si="18"/>
        <v>0</v>
      </c>
    </row>
    <row r="647" spans="1:7" s="11" customFormat="1" ht="13.5" thickBot="1">
      <c r="A647" s="304"/>
      <c r="B647" s="310"/>
      <c r="C647" s="306"/>
      <c r="D647" s="307"/>
      <c r="E647" s="307"/>
      <c r="F647" s="424"/>
      <c r="G647" s="161"/>
    </row>
    <row r="648" spans="1:7" s="10" customFormat="1" ht="13.5" thickBot="1">
      <c r="A648" s="477" t="s">
        <v>1334</v>
      </c>
      <c r="B648" s="454"/>
      <c r="C648" s="264" t="s">
        <v>888</v>
      </c>
      <c r="D648" s="205"/>
      <c r="E648" s="205"/>
      <c r="F648" s="423"/>
      <c r="G648" s="162">
        <f>SUM(G649:G650)</f>
        <v>0</v>
      </c>
    </row>
    <row r="649" spans="1:7" s="11" customFormat="1" ht="12.75">
      <c r="A649" s="380" t="s">
        <v>1335</v>
      </c>
      <c r="B649" s="456" t="s">
        <v>889</v>
      </c>
      <c r="C649" s="253" t="s">
        <v>890</v>
      </c>
      <c r="D649" s="254" t="s">
        <v>1982</v>
      </c>
      <c r="E649" s="269">
        <v>23915.01</v>
      </c>
      <c r="F649" s="418"/>
      <c r="G649" s="256">
        <f>ROUND(E649*F649,2)</f>
        <v>0</v>
      </c>
    </row>
    <row r="650" spans="1:7" s="11" customFormat="1" ht="13.5" thickBot="1">
      <c r="A650" s="304"/>
      <c r="B650" s="305"/>
      <c r="C650" s="306"/>
      <c r="D650" s="307"/>
      <c r="E650" s="307"/>
      <c r="F650" s="419"/>
      <c r="G650" s="161"/>
    </row>
    <row r="651" spans="1:7" s="15" customFormat="1" ht="13.5" thickBot="1">
      <c r="A651" s="477" t="s">
        <v>1336</v>
      </c>
      <c r="B651" s="454"/>
      <c r="C651" s="264" t="s">
        <v>1337</v>
      </c>
      <c r="D651" s="205"/>
      <c r="E651" s="205"/>
      <c r="F651" s="423"/>
      <c r="G651" s="162">
        <f>SUM(G652:G660)</f>
        <v>0</v>
      </c>
    </row>
    <row r="652" spans="1:7" s="11" customFormat="1" ht="140.25">
      <c r="A652" s="251" t="s">
        <v>1338</v>
      </c>
      <c r="B652" s="301" t="s">
        <v>1805</v>
      </c>
      <c r="C652" s="309" t="s">
        <v>1351</v>
      </c>
      <c r="D652" s="272" t="s">
        <v>1189</v>
      </c>
      <c r="E652" s="255">
        <v>1</v>
      </c>
      <c r="F652" s="432"/>
      <c r="G652" s="256">
        <f>ROUND(E652*F652,2)</f>
        <v>0</v>
      </c>
    </row>
    <row r="653" spans="1:7" s="11" customFormat="1" ht="76.5">
      <c r="A653" s="98" t="s">
        <v>1341</v>
      </c>
      <c r="B653" s="102" t="s">
        <v>1805</v>
      </c>
      <c r="C653" s="103" t="s">
        <v>1875</v>
      </c>
      <c r="D653" s="107" t="s">
        <v>1189</v>
      </c>
      <c r="E653" s="208">
        <v>1</v>
      </c>
      <c r="F653" s="204"/>
      <c r="G653" s="256">
        <f aca="true" t="shared" si="19" ref="G653:G658">ROUND(E653*F653,2)</f>
        <v>0</v>
      </c>
    </row>
    <row r="654" spans="1:7" s="11" customFormat="1" ht="76.5">
      <c r="A654" s="98" t="s">
        <v>1343</v>
      </c>
      <c r="B654" s="102" t="s">
        <v>1805</v>
      </c>
      <c r="C654" s="103" t="s">
        <v>1782</v>
      </c>
      <c r="D654" s="107" t="s">
        <v>1218</v>
      </c>
      <c r="E654" s="208">
        <v>1</v>
      </c>
      <c r="F654" s="204"/>
      <c r="G654" s="256">
        <f t="shared" si="19"/>
        <v>0</v>
      </c>
    </row>
    <row r="655" spans="1:7" s="11" customFormat="1" ht="12.75">
      <c r="A655" s="98" t="s">
        <v>1345</v>
      </c>
      <c r="B655" s="102" t="s">
        <v>1805</v>
      </c>
      <c r="C655" s="103" t="s">
        <v>1352</v>
      </c>
      <c r="D655" s="107" t="s">
        <v>1353</v>
      </c>
      <c r="E655" s="208">
        <v>18</v>
      </c>
      <c r="F655" s="204"/>
      <c r="G655" s="256">
        <f t="shared" si="19"/>
        <v>0</v>
      </c>
    </row>
    <row r="656" spans="1:7" s="11" customFormat="1" ht="38.25">
      <c r="A656" s="98" t="s">
        <v>1347</v>
      </c>
      <c r="B656" s="102" t="s">
        <v>1805</v>
      </c>
      <c r="C656" s="103" t="s">
        <v>1354</v>
      </c>
      <c r="D656" s="107" t="s">
        <v>1189</v>
      </c>
      <c r="E656" s="208">
        <v>1</v>
      </c>
      <c r="F656" s="204"/>
      <c r="G656" s="256">
        <f t="shared" si="19"/>
        <v>0</v>
      </c>
    </row>
    <row r="657" spans="1:7" s="11" customFormat="1" ht="127.5">
      <c r="A657" s="98" t="s">
        <v>1349</v>
      </c>
      <c r="B657" s="102" t="s">
        <v>1805</v>
      </c>
      <c r="C657" s="103" t="s">
        <v>1781</v>
      </c>
      <c r="D657" s="107" t="s">
        <v>1189</v>
      </c>
      <c r="E657" s="208">
        <v>1</v>
      </c>
      <c r="F657" s="204"/>
      <c r="G657" s="256">
        <f t="shared" si="19"/>
        <v>0</v>
      </c>
    </row>
    <row r="658" spans="1:7" s="11" customFormat="1" ht="127.5">
      <c r="A658" s="98" t="s">
        <v>1350</v>
      </c>
      <c r="B658" s="102" t="s">
        <v>1805</v>
      </c>
      <c r="C658" s="103" t="s">
        <v>1638</v>
      </c>
      <c r="D658" s="107" t="s">
        <v>1189</v>
      </c>
      <c r="E658" s="208">
        <v>1</v>
      </c>
      <c r="F658" s="204"/>
      <c r="G658" s="256">
        <f t="shared" si="19"/>
        <v>0</v>
      </c>
    </row>
    <row r="659" spans="1:7" s="11" customFormat="1" ht="51">
      <c r="A659" s="98" t="s">
        <v>1877</v>
      </c>
      <c r="B659" s="207" t="s">
        <v>1805</v>
      </c>
      <c r="C659" s="103" t="s">
        <v>1876</v>
      </c>
      <c r="D659" s="107" t="s">
        <v>1218</v>
      </c>
      <c r="E659" s="208">
        <v>1</v>
      </c>
      <c r="F659" s="204"/>
      <c r="G659" s="256">
        <f>ROUND(E659*F659,2)</f>
        <v>0</v>
      </c>
    </row>
    <row r="660" spans="1:7" s="11" customFormat="1" ht="13.5" thickBot="1">
      <c r="A660" s="304"/>
      <c r="B660" s="558"/>
      <c r="C660" s="559"/>
      <c r="D660" s="267"/>
      <c r="E660" s="271"/>
      <c r="F660" s="441"/>
      <c r="G660" s="161"/>
    </row>
    <row r="661" spans="1:7" s="15" customFormat="1" ht="13.5" thickBot="1">
      <c r="A661" s="477" t="s">
        <v>1355</v>
      </c>
      <c r="B661" s="478"/>
      <c r="C661" s="264" t="s">
        <v>1356</v>
      </c>
      <c r="D661" s="478"/>
      <c r="E661" s="478"/>
      <c r="F661" s="423"/>
      <c r="G661" s="162">
        <f>SUM(G662:G692)</f>
        <v>0</v>
      </c>
    </row>
    <row r="662" spans="1:7" s="11" customFormat="1" ht="38.25">
      <c r="A662" s="560" t="s">
        <v>1357</v>
      </c>
      <c r="B662" s="252" t="s">
        <v>873</v>
      </c>
      <c r="C662" s="253" t="s">
        <v>2007</v>
      </c>
      <c r="D662" s="254" t="s">
        <v>1982</v>
      </c>
      <c r="E662" s="255">
        <v>8821.19</v>
      </c>
      <c r="F662" s="418"/>
      <c r="G662" s="256">
        <f aca="true" t="shared" si="20" ref="G662:G691">ROUND(E662*F662,2)</f>
        <v>0</v>
      </c>
    </row>
    <row r="663" spans="1:7" s="11" customFormat="1" ht="12.75">
      <c r="A663" s="241" t="s">
        <v>1358</v>
      </c>
      <c r="B663" s="20" t="s">
        <v>874</v>
      </c>
      <c r="C663" s="253" t="s">
        <v>875</v>
      </c>
      <c r="D663" s="254" t="s">
        <v>1983</v>
      </c>
      <c r="E663" s="208">
        <v>882.12</v>
      </c>
      <c r="F663" s="418"/>
      <c r="G663" s="256">
        <f t="shared" si="20"/>
        <v>0</v>
      </c>
    </row>
    <row r="664" spans="1:7" s="11" customFormat="1" ht="38.25">
      <c r="A664" s="241" t="s">
        <v>1359</v>
      </c>
      <c r="B664" s="20" t="s">
        <v>876</v>
      </c>
      <c r="C664" s="253" t="s">
        <v>877</v>
      </c>
      <c r="D664" s="254" t="s">
        <v>1982</v>
      </c>
      <c r="E664" s="208">
        <v>7457.130000000001</v>
      </c>
      <c r="F664" s="418"/>
      <c r="G664" s="256">
        <f t="shared" si="20"/>
        <v>0</v>
      </c>
    </row>
    <row r="665" spans="1:7" s="11" customFormat="1" ht="25.5">
      <c r="A665" s="241" t="s">
        <v>1360</v>
      </c>
      <c r="B665" s="20" t="s">
        <v>878</v>
      </c>
      <c r="C665" s="253" t="s">
        <v>879</v>
      </c>
      <c r="D665" s="254" t="s">
        <v>933</v>
      </c>
      <c r="E665" s="208">
        <v>101.9</v>
      </c>
      <c r="F665" s="418"/>
      <c r="G665" s="256">
        <f t="shared" si="20"/>
        <v>0</v>
      </c>
    </row>
    <row r="666" spans="1:7" s="11" customFormat="1" ht="25.5">
      <c r="A666" s="241" t="s">
        <v>1361</v>
      </c>
      <c r="B666" s="20" t="s">
        <v>880</v>
      </c>
      <c r="C666" s="253" t="s">
        <v>881</v>
      </c>
      <c r="D666" s="254" t="s">
        <v>933</v>
      </c>
      <c r="E666" s="208">
        <v>1417.9</v>
      </c>
      <c r="F666" s="418"/>
      <c r="G666" s="256">
        <f t="shared" si="20"/>
        <v>0</v>
      </c>
    </row>
    <row r="667" spans="1:7" s="11" customFormat="1" ht="25.5">
      <c r="A667" s="241" t="s">
        <v>1362</v>
      </c>
      <c r="B667" s="20" t="s">
        <v>882</v>
      </c>
      <c r="C667" s="253" t="s">
        <v>883</v>
      </c>
      <c r="D667" s="254" t="s">
        <v>1983</v>
      </c>
      <c r="E667" s="208">
        <v>113.83</v>
      </c>
      <c r="F667" s="418"/>
      <c r="G667" s="256">
        <f t="shared" si="20"/>
        <v>0</v>
      </c>
    </row>
    <row r="668" spans="1:7" s="11" customFormat="1" ht="25.5">
      <c r="A668" s="241" t="s">
        <v>1363</v>
      </c>
      <c r="B668" s="20" t="s">
        <v>884</v>
      </c>
      <c r="C668" s="253" t="s">
        <v>885</v>
      </c>
      <c r="D668" s="254" t="s">
        <v>1983</v>
      </c>
      <c r="E668" s="208">
        <v>26.18</v>
      </c>
      <c r="F668" s="418"/>
      <c r="G668" s="256">
        <f t="shared" si="20"/>
        <v>0</v>
      </c>
    </row>
    <row r="669" spans="1:7" s="11" customFormat="1" ht="25.5">
      <c r="A669" s="241" t="s">
        <v>1364</v>
      </c>
      <c r="B669" s="20" t="s">
        <v>325</v>
      </c>
      <c r="C669" s="253" t="s">
        <v>326</v>
      </c>
      <c r="D669" s="254" t="s">
        <v>1982</v>
      </c>
      <c r="E669" s="208">
        <v>2335.07</v>
      </c>
      <c r="F669" s="418"/>
      <c r="G669" s="256">
        <f t="shared" si="20"/>
        <v>0</v>
      </c>
    </row>
    <row r="670" spans="1:7" s="11" customFormat="1" ht="12.75">
      <c r="A670" s="241" t="s">
        <v>1365</v>
      </c>
      <c r="B670" s="20" t="s">
        <v>323</v>
      </c>
      <c r="C670" s="253" t="s">
        <v>324</v>
      </c>
      <c r="D670" s="254" t="s">
        <v>1983</v>
      </c>
      <c r="E670" s="208">
        <v>233.51</v>
      </c>
      <c r="F670" s="418"/>
      <c r="G670" s="256">
        <f t="shared" si="20"/>
        <v>0</v>
      </c>
    </row>
    <row r="671" spans="1:7" s="11" customFormat="1" ht="12.75">
      <c r="A671" s="241" t="s">
        <v>178</v>
      </c>
      <c r="B671" s="20" t="s">
        <v>327</v>
      </c>
      <c r="C671" s="253" t="s">
        <v>328</v>
      </c>
      <c r="D671" s="254" t="s">
        <v>1980</v>
      </c>
      <c r="E671" s="208">
        <v>30</v>
      </c>
      <c r="F671" s="418"/>
      <c r="G671" s="256">
        <f t="shared" si="20"/>
        <v>0</v>
      </c>
    </row>
    <row r="672" spans="1:7" s="11" customFormat="1" ht="25.5">
      <c r="A672" s="241" t="s">
        <v>1366</v>
      </c>
      <c r="B672" s="20" t="s">
        <v>329</v>
      </c>
      <c r="C672" s="253" t="s">
        <v>330</v>
      </c>
      <c r="D672" s="254" t="s">
        <v>1980</v>
      </c>
      <c r="E672" s="208">
        <v>40</v>
      </c>
      <c r="F672" s="418"/>
      <c r="G672" s="256">
        <f t="shared" si="20"/>
        <v>0</v>
      </c>
    </row>
    <row r="673" spans="1:7" s="11" customFormat="1" ht="12.75">
      <c r="A673" s="241" t="s">
        <v>179</v>
      </c>
      <c r="B673" s="20" t="s">
        <v>886</v>
      </c>
      <c r="C673" s="253" t="s">
        <v>887</v>
      </c>
      <c r="D673" s="254" t="s">
        <v>1982</v>
      </c>
      <c r="E673" s="208">
        <v>1774.85</v>
      </c>
      <c r="F673" s="418"/>
      <c r="G673" s="256">
        <f t="shared" si="20"/>
        <v>0</v>
      </c>
    </row>
    <row r="674" spans="1:7" s="11" customFormat="1" ht="12.75">
      <c r="A674" s="241" t="s">
        <v>1367</v>
      </c>
      <c r="B674" s="20" t="s">
        <v>120</v>
      </c>
      <c r="C674" s="253" t="s">
        <v>121</v>
      </c>
      <c r="D674" s="254" t="s">
        <v>1983</v>
      </c>
      <c r="E674" s="208">
        <v>215.6</v>
      </c>
      <c r="F674" s="418"/>
      <c r="G674" s="256">
        <f t="shared" si="20"/>
        <v>0</v>
      </c>
    </row>
    <row r="675" spans="1:7" s="11" customFormat="1" ht="25.5">
      <c r="A675" s="241" t="s">
        <v>1368</v>
      </c>
      <c r="B675" s="20" t="s">
        <v>923</v>
      </c>
      <c r="C675" s="253" t="s">
        <v>924</v>
      </c>
      <c r="D675" s="254" t="s">
        <v>1982</v>
      </c>
      <c r="E675" s="208">
        <v>1.6</v>
      </c>
      <c r="F675" s="418"/>
      <c r="G675" s="256">
        <f t="shared" si="20"/>
        <v>0</v>
      </c>
    </row>
    <row r="676" spans="1:7" s="11" customFormat="1" ht="25.5">
      <c r="A676" s="241" t="s">
        <v>1369</v>
      </c>
      <c r="B676" s="20" t="s">
        <v>925</v>
      </c>
      <c r="C676" s="253" t="s">
        <v>926</v>
      </c>
      <c r="D676" s="254" t="s">
        <v>1982</v>
      </c>
      <c r="E676" s="208">
        <v>15</v>
      </c>
      <c r="F676" s="418"/>
      <c r="G676" s="256">
        <f t="shared" si="20"/>
        <v>0</v>
      </c>
    </row>
    <row r="677" spans="1:7" s="11" customFormat="1" ht="38.25">
      <c r="A677" s="241" t="s">
        <v>1370</v>
      </c>
      <c r="B677" s="20" t="s">
        <v>921</v>
      </c>
      <c r="C677" s="253" t="s">
        <v>922</v>
      </c>
      <c r="D677" s="254" t="s">
        <v>1982</v>
      </c>
      <c r="E677" s="208">
        <v>11.4</v>
      </c>
      <c r="F677" s="418"/>
      <c r="G677" s="256">
        <f t="shared" si="20"/>
        <v>0</v>
      </c>
    </row>
    <row r="678" spans="1:7" s="11" customFormat="1" ht="12.75">
      <c r="A678" s="241" t="s">
        <v>1371</v>
      </c>
      <c r="B678" s="20" t="s">
        <v>50</v>
      </c>
      <c r="C678" s="253" t="s">
        <v>51</v>
      </c>
      <c r="D678" s="254" t="s">
        <v>933</v>
      </c>
      <c r="E678" s="208">
        <v>681.87</v>
      </c>
      <c r="F678" s="418"/>
      <c r="G678" s="256">
        <f t="shared" si="20"/>
        <v>0</v>
      </c>
    </row>
    <row r="679" spans="1:7" s="11" customFormat="1" ht="25.5">
      <c r="A679" s="241" t="s">
        <v>1372</v>
      </c>
      <c r="B679" s="20" t="s">
        <v>90</v>
      </c>
      <c r="C679" s="253" t="s">
        <v>91</v>
      </c>
      <c r="D679" s="254" t="s">
        <v>1983</v>
      </c>
      <c r="E679" s="208">
        <v>510.27</v>
      </c>
      <c r="F679" s="418"/>
      <c r="G679" s="256">
        <f t="shared" si="20"/>
        <v>0</v>
      </c>
    </row>
    <row r="680" spans="1:7" s="11" customFormat="1" ht="25.5">
      <c r="A680" s="241" t="s">
        <v>1373</v>
      </c>
      <c r="B680" s="20" t="s">
        <v>92</v>
      </c>
      <c r="C680" s="253" t="s">
        <v>93</v>
      </c>
      <c r="D680" s="254" t="s">
        <v>1983</v>
      </c>
      <c r="E680" s="208">
        <v>256.22</v>
      </c>
      <c r="F680" s="418"/>
      <c r="G680" s="256">
        <f t="shared" si="20"/>
        <v>0</v>
      </c>
    </row>
    <row r="681" spans="1:7" s="11" customFormat="1" ht="12.75">
      <c r="A681" s="241" t="s">
        <v>180</v>
      </c>
      <c r="B681" s="20" t="s">
        <v>94</v>
      </c>
      <c r="C681" s="253" t="s">
        <v>95</v>
      </c>
      <c r="D681" s="254" t="s">
        <v>1983</v>
      </c>
      <c r="E681" s="208">
        <v>433.17</v>
      </c>
      <c r="F681" s="418"/>
      <c r="G681" s="256">
        <f t="shared" si="20"/>
        <v>0</v>
      </c>
    </row>
    <row r="682" spans="1:7" s="11" customFormat="1" ht="12.75">
      <c r="A682" s="241" t="s">
        <v>1374</v>
      </c>
      <c r="B682" s="20" t="s">
        <v>106</v>
      </c>
      <c r="C682" s="253" t="s">
        <v>107</v>
      </c>
      <c r="D682" s="254" t="s">
        <v>1982</v>
      </c>
      <c r="E682" s="208">
        <v>328.9</v>
      </c>
      <c r="F682" s="418"/>
      <c r="G682" s="256">
        <f t="shared" si="20"/>
        <v>0</v>
      </c>
    </row>
    <row r="683" spans="1:7" s="11" customFormat="1" ht="25.5">
      <c r="A683" s="241" t="s">
        <v>1375</v>
      </c>
      <c r="B683" s="20" t="s">
        <v>112</v>
      </c>
      <c r="C683" s="253" t="s">
        <v>113</v>
      </c>
      <c r="D683" s="254" t="s">
        <v>1988</v>
      </c>
      <c r="E683" s="208">
        <v>17494.2</v>
      </c>
      <c r="F683" s="418"/>
      <c r="G683" s="256">
        <f t="shared" si="20"/>
        <v>0</v>
      </c>
    </row>
    <row r="684" spans="1:7" s="11" customFormat="1" ht="25.5">
      <c r="A684" s="241" t="s">
        <v>1376</v>
      </c>
      <c r="B684" s="20" t="s">
        <v>116</v>
      </c>
      <c r="C684" s="253" t="s">
        <v>117</v>
      </c>
      <c r="D684" s="254" t="s">
        <v>1983</v>
      </c>
      <c r="E684" s="208">
        <v>396.34000000000003</v>
      </c>
      <c r="F684" s="418"/>
      <c r="G684" s="256">
        <f t="shared" si="20"/>
        <v>0</v>
      </c>
    </row>
    <row r="685" spans="1:7" s="11" customFormat="1" ht="25.5">
      <c r="A685" s="241" t="s">
        <v>1377</v>
      </c>
      <c r="B685" s="20" t="s">
        <v>123</v>
      </c>
      <c r="C685" s="253" t="s">
        <v>124</v>
      </c>
      <c r="D685" s="254" t="s">
        <v>1983</v>
      </c>
      <c r="E685" s="208">
        <v>396.34000000000003</v>
      </c>
      <c r="F685" s="418"/>
      <c r="G685" s="256">
        <f t="shared" si="20"/>
        <v>0</v>
      </c>
    </row>
    <row r="686" spans="1:7" s="11" customFormat="1" ht="12.75">
      <c r="A686" s="241" t="s">
        <v>1378</v>
      </c>
      <c r="B686" s="20" t="s">
        <v>128</v>
      </c>
      <c r="C686" s="253" t="s">
        <v>129</v>
      </c>
      <c r="D686" s="254" t="s">
        <v>1983</v>
      </c>
      <c r="E686" s="208">
        <v>127.94</v>
      </c>
      <c r="F686" s="418"/>
      <c r="G686" s="256">
        <f t="shared" si="20"/>
        <v>0</v>
      </c>
    </row>
    <row r="687" spans="1:7" s="11" customFormat="1" ht="25.5">
      <c r="A687" s="241" t="s">
        <v>1379</v>
      </c>
      <c r="B687" s="20" t="s">
        <v>133</v>
      </c>
      <c r="C687" s="253" t="s">
        <v>134</v>
      </c>
      <c r="D687" s="254" t="s">
        <v>933</v>
      </c>
      <c r="E687" s="208">
        <v>937.5</v>
      </c>
      <c r="F687" s="418"/>
      <c r="G687" s="256">
        <f t="shared" si="20"/>
        <v>0</v>
      </c>
    </row>
    <row r="688" spans="1:7" s="11" customFormat="1" ht="25.5">
      <c r="A688" s="241" t="s">
        <v>1380</v>
      </c>
      <c r="B688" s="20" t="s">
        <v>150</v>
      </c>
      <c r="C688" s="253" t="s">
        <v>151</v>
      </c>
      <c r="D688" s="254" t="s">
        <v>1982</v>
      </c>
      <c r="E688" s="208">
        <v>1397.45</v>
      </c>
      <c r="F688" s="418"/>
      <c r="G688" s="256">
        <f t="shared" si="20"/>
        <v>0</v>
      </c>
    </row>
    <row r="689" spans="1:7" s="11" customFormat="1" ht="12.75">
      <c r="A689" s="241" t="s">
        <v>1381</v>
      </c>
      <c r="B689" s="20" t="s">
        <v>170</v>
      </c>
      <c r="C689" s="253" t="s">
        <v>171</v>
      </c>
      <c r="D689" s="254" t="s">
        <v>1982</v>
      </c>
      <c r="E689" s="208">
        <v>1127.18</v>
      </c>
      <c r="F689" s="418"/>
      <c r="G689" s="256">
        <f t="shared" si="20"/>
        <v>0</v>
      </c>
    </row>
    <row r="690" spans="1:7" s="11" customFormat="1" ht="12.75">
      <c r="A690" s="241" t="s">
        <v>1382</v>
      </c>
      <c r="B690" s="20" t="s">
        <v>172</v>
      </c>
      <c r="C690" s="253" t="s">
        <v>173</v>
      </c>
      <c r="D690" s="254" t="s">
        <v>1982</v>
      </c>
      <c r="E690" s="208">
        <v>1127.18</v>
      </c>
      <c r="F690" s="418"/>
      <c r="G690" s="256">
        <f t="shared" si="20"/>
        <v>0</v>
      </c>
    </row>
    <row r="691" spans="1:7" s="11" customFormat="1" ht="25.5">
      <c r="A691" s="241" t="s">
        <v>1878</v>
      </c>
      <c r="B691" s="20" t="s">
        <v>331</v>
      </c>
      <c r="C691" s="253" t="s">
        <v>332</v>
      </c>
      <c r="D691" s="254" t="s">
        <v>1982</v>
      </c>
      <c r="E691" s="208">
        <v>878.5</v>
      </c>
      <c r="F691" s="418"/>
      <c r="G691" s="256">
        <f t="shared" si="20"/>
        <v>0</v>
      </c>
    </row>
    <row r="692" spans="1:7" s="11" customFormat="1" ht="13.5" thickBot="1">
      <c r="A692" s="294"/>
      <c r="B692" s="295"/>
      <c r="C692" s="296"/>
      <c r="D692" s="297"/>
      <c r="E692" s="298"/>
      <c r="F692" s="433"/>
      <c r="G692" s="161"/>
    </row>
    <row r="693" spans="1:7" s="11" customFormat="1" ht="13.5" thickBot="1">
      <c r="A693" s="477" t="s">
        <v>1383</v>
      </c>
      <c r="B693" s="454"/>
      <c r="C693" s="264" t="s">
        <v>1384</v>
      </c>
      <c r="D693" s="205"/>
      <c r="E693" s="205"/>
      <c r="F693" s="423"/>
      <c r="G693" s="162">
        <f>SUM(G694:G730)</f>
        <v>0</v>
      </c>
    </row>
    <row r="694" spans="1:7" s="11" customFormat="1" ht="12.75">
      <c r="A694" s="300"/>
      <c r="B694" s="301"/>
      <c r="C694" s="302" t="s">
        <v>1385</v>
      </c>
      <c r="D694" s="272"/>
      <c r="E694" s="255"/>
      <c r="F694" s="263"/>
      <c r="G694" s="303"/>
    </row>
    <row r="695" spans="1:7" s="11" customFormat="1" ht="25.5">
      <c r="A695" s="381" t="s">
        <v>1386</v>
      </c>
      <c r="B695" s="20" t="s">
        <v>54</v>
      </c>
      <c r="C695" s="253" t="s">
        <v>55</v>
      </c>
      <c r="D695" s="254" t="s">
        <v>1980</v>
      </c>
      <c r="E695" s="238">
        <v>2</v>
      </c>
      <c r="F695" s="418"/>
      <c r="G695" s="256">
        <f>ROUND(E695*F695,2)</f>
        <v>0</v>
      </c>
    </row>
    <row r="696" spans="1:7" s="11" customFormat="1" ht="25.5">
      <c r="A696" s="381" t="s">
        <v>1387</v>
      </c>
      <c r="B696" s="20" t="s">
        <v>56</v>
      </c>
      <c r="C696" s="253" t="s">
        <v>57</v>
      </c>
      <c r="D696" s="254" t="s">
        <v>1980</v>
      </c>
      <c r="E696" s="238">
        <v>3</v>
      </c>
      <c r="F696" s="418"/>
      <c r="G696" s="256">
        <f aca="true" t="shared" si="21" ref="G696:G729">ROUND(E696*F696,2)</f>
        <v>0</v>
      </c>
    </row>
    <row r="697" spans="1:7" s="11" customFormat="1" ht="25.5">
      <c r="A697" s="381" t="s">
        <v>1388</v>
      </c>
      <c r="B697" s="20" t="s">
        <v>58</v>
      </c>
      <c r="C697" s="253" t="s">
        <v>59</v>
      </c>
      <c r="D697" s="254" t="s">
        <v>1980</v>
      </c>
      <c r="E697" s="238">
        <v>2</v>
      </c>
      <c r="F697" s="418"/>
      <c r="G697" s="256">
        <f t="shared" si="21"/>
        <v>0</v>
      </c>
    </row>
    <row r="698" spans="1:7" s="11" customFormat="1" ht="25.5">
      <c r="A698" s="381" t="s">
        <v>1389</v>
      </c>
      <c r="B698" s="20" t="s">
        <v>60</v>
      </c>
      <c r="C698" s="253" t="s">
        <v>61</v>
      </c>
      <c r="D698" s="254" t="s">
        <v>1980</v>
      </c>
      <c r="E698" s="238">
        <v>14</v>
      </c>
      <c r="F698" s="418"/>
      <c r="G698" s="256">
        <f t="shared" si="21"/>
        <v>0</v>
      </c>
    </row>
    <row r="699" spans="1:7" s="11" customFormat="1" ht="25.5">
      <c r="A699" s="381" t="s">
        <v>1390</v>
      </c>
      <c r="B699" s="20" t="s">
        <v>62</v>
      </c>
      <c r="C699" s="253" t="s">
        <v>63</v>
      </c>
      <c r="D699" s="254" t="s">
        <v>933</v>
      </c>
      <c r="E699" s="238">
        <v>15</v>
      </c>
      <c r="F699" s="418"/>
      <c r="G699" s="256">
        <f t="shared" si="21"/>
        <v>0</v>
      </c>
    </row>
    <row r="700" spans="1:7" s="11" customFormat="1" ht="12.75">
      <c r="A700" s="381" t="s">
        <v>1391</v>
      </c>
      <c r="B700" s="20" t="s">
        <v>64</v>
      </c>
      <c r="C700" s="253" t="s">
        <v>65</v>
      </c>
      <c r="D700" s="254" t="s">
        <v>933</v>
      </c>
      <c r="E700" s="238">
        <v>20</v>
      </c>
      <c r="F700" s="418"/>
      <c r="G700" s="256">
        <f t="shared" si="21"/>
        <v>0</v>
      </c>
    </row>
    <row r="701" spans="1:7" s="11" customFormat="1" ht="12.75">
      <c r="A701" s="381" t="s">
        <v>1392</v>
      </c>
      <c r="B701" s="20" t="s">
        <v>66</v>
      </c>
      <c r="C701" s="253" t="s">
        <v>67</v>
      </c>
      <c r="D701" s="254" t="s">
        <v>1980</v>
      </c>
      <c r="E701" s="238">
        <v>22</v>
      </c>
      <c r="F701" s="418"/>
      <c r="G701" s="256">
        <f t="shared" si="21"/>
        <v>0</v>
      </c>
    </row>
    <row r="702" spans="1:7" s="11" customFormat="1" ht="25.5">
      <c r="A702" s="381" t="s">
        <v>1393</v>
      </c>
      <c r="B702" s="20" t="s">
        <v>68</v>
      </c>
      <c r="C702" s="253" t="s">
        <v>69</v>
      </c>
      <c r="D702" s="254" t="s">
        <v>1980</v>
      </c>
      <c r="E702" s="238">
        <v>4</v>
      </c>
      <c r="F702" s="418"/>
      <c r="G702" s="256">
        <f t="shared" si="21"/>
        <v>0</v>
      </c>
    </row>
    <row r="703" spans="1:7" s="11" customFormat="1" ht="25.5">
      <c r="A703" s="381" t="s">
        <v>1394</v>
      </c>
      <c r="B703" s="20" t="s">
        <v>70</v>
      </c>
      <c r="C703" s="253" t="s">
        <v>71</v>
      </c>
      <c r="D703" s="254" t="s">
        <v>1980</v>
      </c>
      <c r="E703" s="238">
        <v>30</v>
      </c>
      <c r="F703" s="418"/>
      <c r="G703" s="256">
        <f t="shared" si="21"/>
        <v>0</v>
      </c>
    </row>
    <row r="704" spans="1:7" s="11" customFormat="1" ht="12.75">
      <c r="A704" s="381" t="s">
        <v>1395</v>
      </c>
      <c r="B704" s="20" t="s">
        <v>72</v>
      </c>
      <c r="C704" s="253" t="s">
        <v>73</v>
      </c>
      <c r="D704" s="254" t="s">
        <v>1980</v>
      </c>
      <c r="E704" s="238">
        <v>21</v>
      </c>
      <c r="F704" s="418"/>
      <c r="G704" s="256">
        <f t="shared" si="21"/>
        <v>0</v>
      </c>
    </row>
    <row r="705" spans="1:7" s="11" customFormat="1" ht="12.75">
      <c r="A705" s="381" t="s">
        <v>201</v>
      </c>
      <c r="B705" s="20" t="s">
        <v>74</v>
      </c>
      <c r="C705" s="253" t="s">
        <v>75</v>
      </c>
      <c r="D705" s="254" t="s">
        <v>1980</v>
      </c>
      <c r="E705" s="238">
        <v>21</v>
      </c>
      <c r="F705" s="418"/>
      <c r="G705" s="256">
        <f t="shared" si="21"/>
        <v>0</v>
      </c>
    </row>
    <row r="706" spans="1:7" s="11" customFormat="1" ht="25.5">
      <c r="A706" s="381" t="s">
        <v>204</v>
      </c>
      <c r="B706" s="20" t="s">
        <v>76</v>
      </c>
      <c r="C706" s="253" t="s">
        <v>77</v>
      </c>
      <c r="D706" s="254" t="s">
        <v>1980</v>
      </c>
      <c r="E706" s="238">
        <v>6</v>
      </c>
      <c r="F706" s="418"/>
      <c r="G706" s="256">
        <f t="shared" si="21"/>
        <v>0</v>
      </c>
    </row>
    <row r="707" spans="1:7" s="11" customFormat="1" ht="12.75">
      <c r="A707" s="381" t="s">
        <v>205</v>
      </c>
      <c r="B707" s="20" t="s">
        <v>78</v>
      </c>
      <c r="C707" s="253" t="s">
        <v>79</v>
      </c>
      <c r="D707" s="254" t="s">
        <v>1980</v>
      </c>
      <c r="E707" s="238">
        <v>4</v>
      </c>
      <c r="F707" s="418"/>
      <c r="G707" s="256">
        <f t="shared" si="21"/>
        <v>0</v>
      </c>
    </row>
    <row r="708" spans="1:7" s="11" customFormat="1" ht="12.75">
      <c r="A708" s="381" t="s">
        <v>1396</v>
      </c>
      <c r="B708" s="20" t="s">
        <v>80</v>
      </c>
      <c r="C708" s="253" t="s">
        <v>81</v>
      </c>
      <c r="D708" s="254" t="s">
        <v>1980</v>
      </c>
      <c r="E708" s="238">
        <v>1</v>
      </c>
      <c r="F708" s="418"/>
      <c r="G708" s="256">
        <f t="shared" si="21"/>
        <v>0</v>
      </c>
    </row>
    <row r="709" spans="1:7" s="11" customFormat="1" ht="25.5">
      <c r="A709" s="381" t="s">
        <v>1397</v>
      </c>
      <c r="B709" s="20" t="s">
        <v>82</v>
      </c>
      <c r="C709" s="253" t="s">
        <v>83</v>
      </c>
      <c r="D709" s="254" t="s">
        <v>1980</v>
      </c>
      <c r="E709" s="238">
        <v>1</v>
      </c>
      <c r="F709" s="418"/>
      <c r="G709" s="256">
        <f t="shared" si="21"/>
        <v>0</v>
      </c>
    </row>
    <row r="710" spans="1:7" s="11" customFormat="1" ht="25.5">
      <c r="A710" s="381" t="s">
        <v>1398</v>
      </c>
      <c r="B710" s="20" t="s">
        <v>84</v>
      </c>
      <c r="C710" s="253" t="s">
        <v>85</v>
      </c>
      <c r="D710" s="254" t="s">
        <v>1980</v>
      </c>
      <c r="E710" s="238">
        <v>1</v>
      </c>
      <c r="F710" s="418"/>
      <c r="G710" s="256">
        <f t="shared" si="21"/>
        <v>0</v>
      </c>
    </row>
    <row r="711" spans="1:7" s="11" customFormat="1" ht="25.5">
      <c r="A711" s="381" t="s">
        <v>1399</v>
      </c>
      <c r="B711" s="20" t="s">
        <v>86</v>
      </c>
      <c r="C711" s="253" t="s">
        <v>87</v>
      </c>
      <c r="D711" s="254" t="s">
        <v>933</v>
      </c>
      <c r="E711" s="238">
        <v>6</v>
      </c>
      <c r="F711" s="418"/>
      <c r="G711" s="256">
        <f t="shared" si="21"/>
        <v>0</v>
      </c>
    </row>
    <row r="712" spans="1:7" s="11" customFormat="1" ht="25.5">
      <c r="A712" s="381" t="s">
        <v>1400</v>
      </c>
      <c r="B712" s="20" t="s">
        <v>52</v>
      </c>
      <c r="C712" s="253" t="s">
        <v>53</v>
      </c>
      <c r="D712" s="254" t="s">
        <v>1982</v>
      </c>
      <c r="E712" s="238">
        <v>330</v>
      </c>
      <c r="F712" s="418"/>
      <c r="G712" s="256">
        <f t="shared" si="21"/>
        <v>0</v>
      </c>
    </row>
    <row r="713" spans="1:7" s="11" customFormat="1" ht="14.25">
      <c r="A713" s="201"/>
      <c r="B713" s="129"/>
      <c r="C713" s="121" t="s">
        <v>1401</v>
      </c>
      <c r="D713" s="129"/>
      <c r="E713" s="238"/>
      <c r="F713" s="434"/>
      <c r="G713" s="256">
        <f t="shared" si="21"/>
        <v>0</v>
      </c>
    </row>
    <row r="714" spans="1:7" s="11" customFormat="1" ht="25.5">
      <c r="A714" s="379" t="s">
        <v>1402</v>
      </c>
      <c r="B714" s="20" t="s">
        <v>1993</v>
      </c>
      <c r="C714" s="253" t="s">
        <v>1994</v>
      </c>
      <c r="D714" s="254" t="s">
        <v>1980</v>
      </c>
      <c r="E714" s="238">
        <v>4</v>
      </c>
      <c r="F714" s="418"/>
      <c r="G714" s="256">
        <f t="shared" si="21"/>
        <v>0</v>
      </c>
    </row>
    <row r="715" spans="1:7" s="11" customFormat="1" ht="12.75">
      <c r="A715" s="379" t="s">
        <v>1403</v>
      </c>
      <c r="B715" s="20" t="s">
        <v>333</v>
      </c>
      <c r="C715" s="253" t="s">
        <v>334</v>
      </c>
      <c r="D715" s="254" t="s">
        <v>1980</v>
      </c>
      <c r="E715" s="238">
        <v>30</v>
      </c>
      <c r="F715" s="418"/>
      <c r="G715" s="256">
        <f t="shared" si="21"/>
        <v>0</v>
      </c>
    </row>
    <row r="716" spans="1:7" s="11" customFormat="1" ht="25.5">
      <c r="A716" s="379" t="s">
        <v>1404</v>
      </c>
      <c r="B716" s="20" t="s">
        <v>335</v>
      </c>
      <c r="C716" s="253" t="s">
        <v>336</v>
      </c>
      <c r="D716" s="254" t="s">
        <v>1980</v>
      </c>
      <c r="E716" s="238">
        <v>21</v>
      </c>
      <c r="F716" s="418"/>
      <c r="G716" s="256">
        <f t="shared" si="21"/>
        <v>0</v>
      </c>
    </row>
    <row r="717" spans="1:7" s="11" customFormat="1" ht="25.5">
      <c r="A717" s="379" t="s">
        <v>1405</v>
      </c>
      <c r="B717" s="20" t="s">
        <v>339</v>
      </c>
      <c r="C717" s="253" t="s">
        <v>340</v>
      </c>
      <c r="D717" s="254" t="s">
        <v>1980</v>
      </c>
      <c r="E717" s="238">
        <v>6</v>
      </c>
      <c r="F717" s="418"/>
      <c r="G717" s="256">
        <f t="shared" si="21"/>
        <v>0</v>
      </c>
    </row>
    <row r="718" spans="1:7" s="11" customFormat="1" ht="12.75">
      <c r="A718" s="379" t="s">
        <v>1406</v>
      </c>
      <c r="B718" s="20" t="s">
        <v>353</v>
      </c>
      <c r="C718" s="253" t="s">
        <v>354</v>
      </c>
      <c r="D718" s="254" t="s">
        <v>1980</v>
      </c>
      <c r="E718" s="238">
        <v>30</v>
      </c>
      <c r="F718" s="418"/>
      <c r="G718" s="256">
        <f t="shared" si="21"/>
        <v>0</v>
      </c>
    </row>
    <row r="719" spans="1:7" s="11" customFormat="1" ht="12.75">
      <c r="A719" s="379" t="s">
        <v>1407</v>
      </c>
      <c r="B719" s="20" t="s">
        <v>357</v>
      </c>
      <c r="C719" s="253" t="s">
        <v>358</v>
      </c>
      <c r="D719" s="254" t="s">
        <v>1980</v>
      </c>
      <c r="E719" s="238">
        <v>21</v>
      </c>
      <c r="F719" s="418"/>
      <c r="G719" s="256">
        <f t="shared" si="21"/>
        <v>0</v>
      </c>
    </row>
    <row r="720" spans="1:7" s="11" customFormat="1" ht="12.75">
      <c r="A720" s="379" t="s">
        <v>1408</v>
      </c>
      <c r="B720" s="20" t="s">
        <v>363</v>
      </c>
      <c r="C720" s="253" t="s">
        <v>364</v>
      </c>
      <c r="D720" s="254" t="s">
        <v>1980</v>
      </c>
      <c r="E720" s="238">
        <v>30</v>
      </c>
      <c r="F720" s="418"/>
      <c r="G720" s="256">
        <f t="shared" si="21"/>
        <v>0</v>
      </c>
    </row>
    <row r="721" spans="1:7" s="11" customFormat="1" ht="12.75">
      <c r="A721" s="379" t="s">
        <v>1409</v>
      </c>
      <c r="B721" s="20" t="s">
        <v>367</v>
      </c>
      <c r="C721" s="253" t="s">
        <v>368</v>
      </c>
      <c r="D721" s="254" t="s">
        <v>1980</v>
      </c>
      <c r="E721" s="238">
        <v>1</v>
      </c>
      <c r="F721" s="418"/>
      <c r="G721" s="256">
        <f t="shared" si="21"/>
        <v>0</v>
      </c>
    </row>
    <row r="722" spans="1:7" s="11" customFormat="1" ht="12.75">
      <c r="A722" s="379" t="s">
        <v>1410</v>
      </c>
      <c r="B722" s="20" t="s">
        <v>893</v>
      </c>
      <c r="C722" s="253" t="s">
        <v>894</v>
      </c>
      <c r="D722" s="254" t="s">
        <v>1980</v>
      </c>
      <c r="E722" s="238">
        <v>11</v>
      </c>
      <c r="F722" s="418"/>
      <c r="G722" s="256">
        <f t="shared" si="21"/>
        <v>0</v>
      </c>
    </row>
    <row r="723" spans="1:7" s="11" customFormat="1" ht="12.75">
      <c r="A723" s="379" t="s">
        <v>1411</v>
      </c>
      <c r="B723" s="210" t="s">
        <v>895</v>
      </c>
      <c r="C723" s="253" t="s">
        <v>896</v>
      </c>
      <c r="D723" s="254" t="s">
        <v>1980</v>
      </c>
      <c r="E723" s="238">
        <v>1</v>
      </c>
      <c r="F723" s="418"/>
      <c r="G723" s="256">
        <f t="shared" si="21"/>
        <v>0</v>
      </c>
    </row>
    <row r="724" spans="1:7" s="11" customFormat="1" ht="12.75">
      <c r="A724" s="379" t="s">
        <v>1412</v>
      </c>
      <c r="B724" s="210" t="s">
        <v>897</v>
      </c>
      <c r="C724" s="253" t="s">
        <v>898</v>
      </c>
      <c r="D724" s="254" t="s">
        <v>1980</v>
      </c>
      <c r="E724" s="238">
        <v>4</v>
      </c>
      <c r="F724" s="418"/>
      <c r="G724" s="256">
        <f t="shared" si="21"/>
        <v>0</v>
      </c>
    </row>
    <row r="725" spans="1:7" s="11" customFormat="1" ht="12.75">
      <c r="A725" s="379" t="s">
        <v>1413</v>
      </c>
      <c r="B725" s="210" t="s">
        <v>899</v>
      </c>
      <c r="C725" s="253" t="s">
        <v>900</v>
      </c>
      <c r="D725" s="254" t="s">
        <v>1980</v>
      </c>
      <c r="E725" s="238">
        <v>1</v>
      </c>
      <c r="F725" s="418"/>
      <c r="G725" s="256">
        <f t="shared" si="21"/>
        <v>0</v>
      </c>
    </row>
    <row r="726" spans="1:7" s="11" customFormat="1" ht="12.75">
      <c r="A726" s="379" t="s">
        <v>1414</v>
      </c>
      <c r="B726" s="210" t="s">
        <v>901</v>
      </c>
      <c r="C726" s="253" t="s">
        <v>902</v>
      </c>
      <c r="D726" s="254" t="s">
        <v>1980</v>
      </c>
      <c r="E726" s="238">
        <v>2</v>
      </c>
      <c r="F726" s="418"/>
      <c r="G726" s="256">
        <f t="shared" si="21"/>
        <v>0</v>
      </c>
    </row>
    <row r="727" spans="1:7" s="11" customFormat="1" ht="12.75">
      <c r="A727" s="379" t="s">
        <v>1415</v>
      </c>
      <c r="B727" s="210" t="s">
        <v>903</v>
      </c>
      <c r="C727" s="253" t="s">
        <v>904</v>
      </c>
      <c r="D727" s="254" t="s">
        <v>1980</v>
      </c>
      <c r="E727" s="238">
        <v>3</v>
      </c>
      <c r="F727" s="418"/>
      <c r="G727" s="256">
        <f t="shared" si="21"/>
        <v>0</v>
      </c>
    </row>
    <row r="728" spans="1:7" s="11" customFormat="1" ht="12.75">
      <c r="A728" s="379" t="s">
        <v>1879</v>
      </c>
      <c r="B728" s="210" t="s">
        <v>905</v>
      </c>
      <c r="C728" s="253" t="s">
        <v>906</v>
      </c>
      <c r="D728" s="254" t="s">
        <v>1980</v>
      </c>
      <c r="E728" s="238">
        <v>2</v>
      </c>
      <c r="F728" s="418"/>
      <c r="G728" s="256">
        <f t="shared" si="21"/>
        <v>0</v>
      </c>
    </row>
    <row r="729" spans="1:7" s="11" customFormat="1" ht="25.5">
      <c r="A729" s="379" t="s">
        <v>1416</v>
      </c>
      <c r="B729" s="210" t="s">
        <v>907</v>
      </c>
      <c r="C729" s="253" t="s">
        <v>908</v>
      </c>
      <c r="D729" s="254" t="s">
        <v>1980</v>
      </c>
      <c r="E729" s="238">
        <v>14</v>
      </c>
      <c r="F729" s="418"/>
      <c r="G729" s="256">
        <f t="shared" si="21"/>
        <v>0</v>
      </c>
    </row>
    <row r="730" spans="1:7" s="11" customFormat="1" ht="13.5" thickBot="1">
      <c r="A730" s="157"/>
      <c r="B730" s="288"/>
      <c r="C730" s="289"/>
      <c r="D730" s="288"/>
      <c r="E730" s="288"/>
      <c r="F730" s="435"/>
      <c r="G730" s="290"/>
    </row>
    <row r="731" spans="1:7" s="11" customFormat="1" ht="13.5" thickBot="1">
      <c r="A731" s="557" t="s">
        <v>1922</v>
      </c>
      <c r="B731" s="292"/>
      <c r="C731" s="293" t="s">
        <v>1635</v>
      </c>
      <c r="D731" s="292"/>
      <c r="E731" s="292"/>
      <c r="F731" s="423"/>
      <c r="G731" s="162">
        <f>SUM(G732:G735)</f>
        <v>0</v>
      </c>
    </row>
    <row r="732" spans="1:7" s="11" customFormat="1" ht="15">
      <c r="A732" s="274"/>
      <c r="B732" s="457" t="s">
        <v>1629</v>
      </c>
      <c r="C732" s="470" t="s">
        <v>1636</v>
      </c>
      <c r="D732" s="276" t="s">
        <v>1340</v>
      </c>
      <c r="E732" s="291"/>
      <c r="F732" s="436"/>
      <c r="G732" s="277"/>
    </row>
    <row r="733" spans="1:7" s="11" customFormat="1" ht="15">
      <c r="A733" s="382" t="s">
        <v>1518</v>
      </c>
      <c r="B733" s="207" t="s">
        <v>1805</v>
      </c>
      <c r="C733" s="230" t="s">
        <v>1633</v>
      </c>
      <c r="D733" s="107" t="s">
        <v>1218</v>
      </c>
      <c r="E733" s="238">
        <v>1</v>
      </c>
      <c r="F733" s="203"/>
      <c r="G733" s="256">
        <f>ROUND(E733*F733,2)</f>
        <v>0</v>
      </c>
    </row>
    <row r="734" spans="1:7" s="11" customFormat="1" ht="15">
      <c r="A734" s="382" t="s">
        <v>1533</v>
      </c>
      <c r="B734" s="207" t="s">
        <v>1805</v>
      </c>
      <c r="C734" s="230" t="s">
        <v>1634</v>
      </c>
      <c r="D734" s="107" t="s">
        <v>1340</v>
      </c>
      <c r="E734" s="238">
        <v>1</v>
      </c>
      <c r="F734" s="203"/>
      <c r="G734" s="256">
        <f>ROUND(E734*F734,2)</f>
        <v>0</v>
      </c>
    </row>
    <row r="735" spans="1:7" s="11" customFormat="1" ht="12.75">
      <c r="A735" s="115"/>
      <c r="B735" s="458"/>
      <c r="C735" s="202"/>
      <c r="D735" s="100"/>
      <c r="E735" s="100"/>
      <c r="F735" s="105"/>
      <c r="G735" s="101"/>
    </row>
    <row r="736" spans="1:7" s="11" customFormat="1" ht="12.75">
      <c r="A736" s="136" t="s">
        <v>941</v>
      </c>
      <c r="B736" s="137"/>
      <c r="C736" s="137"/>
      <c r="D736" s="194"/>
      <c r="E736" s="137"/>
      <c r="F736" s="437"/>
      <c r="G736" s="138">
        <f>SUM(G16:G735)/2</f>
        <v>0</v>
      </c>
    </row>
    <row r="737" spans="1:7" s="11" customFormat="1" ht="12.75">
      <c r="A737" s="139" t="s">
        <v>1519</v>
      </c>
      <c r="B737" s="140"/>
      <c r="C737" s="140"/>
      <c r="D737" s="195"/>
      <c r="E737" s="141" t="s">
        <v>2008</v>
      </c>
      <c r="F737" s="105"/>
      <c r="G737" s="142" t="e">
        <f>ROUND(G736*E737,2)</f>
        <v>#VALUE!</v>
      </c>
    </row>
    <row r="738" spans="1:7" s="11" customFormat="1" ht="12.75">
      <c r="A738" s="143" t="s">
        <v>1520</v>
      </c>
      <c r="B738" s="144"/>
      <c r="C738" s="144"/>
      <c r="D738" s="196"/>
      <c r="E738" s="144"/>
      <c r="F738" s="438"/>
      <c r="G738" s="145" t="e">
        <f>SUM(G736:G737)</f>
        <v>#VALUE!</v>
      </c>
    </row>
    <row r="739" spans="1:7" s="11" customFormat="1" ht="13.5" thickBot="1">
      <c r="A739" s="282"/>
      <c r="B739" s="283"/>
      <c r="C739" s="283"/>
      <c r="D739" s="284"/>
      <c r="E739" s="283"/>
      <c r="F739" s="439"/>
      <c r="G739" s="285"/>
    </row>
    <row r="740" spans="1:7" s="11" customFormat="1" ht="13.5" thickBot="1">
      <c r="A740" s="557" t="s">
        <v>1923</v>
      </c>
      <c r="B740" s="454"/>
      <c r="C740" s="264" t="s">
        <v>1524</v>
      </c>
      <c r="D740" s="205"/>
      <c r="E740" s="205"/>
      <c r="F740" s="423"/>
      <c r="G740" s="162">
        <f>SUM(G741:G747)</f>
        <v>0</v>
      </c>
    </row>
    <row r="741" spans="1:7" s="11" customFormat="1" ht="25.5">
      <c r="A741" s="251" t="s">
        <v>1668</v>
      </c>
      <c r="B741" s="286" t="s">
        <v>1805</v>
      </c>
      <c r="C741" s="287" t="s">
        <v>1339</v>
      </c>
      <c r="D741" s="272" t="s">
        <v>1340</v>
      </c>
      <c r="E741" s="255">
        <v>1</v>
      </c>
      <c r="F741" s="440"/>
      <c r="G741" s="256">
        <f aca="true" t="shared" si="22" ref="G741:G746">ROUND(E741*F741,2)</f>
        <v>0</v>
      </c>
    </row>
    <row r="742" spans="1:7" s="11" customFormat="1" ht="25.5">
      <c r="A742" s="98" t="s">
        <v>1669</v>
      </c>
      <c r="B742" s="207" t="s">
        <v>1805</v>
      </c>
      <c r="C742" s="146" t="s">
        <v>1342</v>
      </c>
      <c r="D742" s="107" t="s">
        <v>1340</v>
      </c>
      <c r="E742" s="208">
        <v>2</v>
      </c>
      <c r="F742" s="204"/>
      <c r="G742" s="256">
        <f t="shared" si="22"/>
        <v>0</v>
      </c>
    </row>
    <row r="743" spans="1:7" s="11" customFormat="1" ht="25.5">
      <c r="A743" s="98" t="s">
        <v>1670</v>
      </c>
      <c r="B743" s="207" t="s">
        <v>1805</v>
      </c>
      <c r="C743" s="103" t="s">
        <v>1344</v>
      </c>
      <c r="D743" s="107" t="s">
        <v>1340</v>
      </c>
      <c r="E743" s="208">
        <v>2</v>
      </c>
      <c r="F743" s="204"/>
      <c r="G743" s="256">
        <f t="shared" si="22"/>
        <v>0</v>
      </c>
    </row>
    <row r="744" spans="1:7" s="11" customFormat="1" ht="25.5">
      <c r="A744" s="98" t="s">
        <v>1671</v>
      </c>
      <c r="B744" s="207" t="s">
        <v>1805</v>
      </c>
      <c r="C744" s="146" t="s">
        <v>1346</v>
      </c>
      <c r="D744" s="107" t="s">
        <v>1340</v>
      </c>
      <c r="E744" s="208">
        <v>1</v>
      </c>
      <c r="F744" s="204"/>
      <c r="G744" s="256">
        <f t="shared" si="22"/>
        <v>0</v>
      </c>
    </row>
    <row r="745" spans="1:7" s="11" customFormat="1" ht="25.5">
      <c r="A745" s="98" t="s">
        <v>1672</v>
      </c>
      <c r="B745" s="207" t="s">
        <v>1805</v>
      </c>
      <c r="C745" s="103" t="s">
        <v>1348</v>
      </c>
      <c r="D745" s="107" t="s">
        <v>1340</v>
      </c>
      <c r="E745" s="208">
        <v>2</v>
      </c>
      <c r="F745" s="204"/>
      <c r="G745" s="256">
        <f t="shared" si="22"/>
        <v>0</v>
      </c>
    </row>
    <row r="746" spans="1:7" s="11" customFormat="1" ht="38.25">
      <c r="A746" s="98" t="s">
        <v>1673</v>
      </c>
      <c r="B746" s="207" t="s">
        <v>1805</v>
      </c>
      <c r="C746" s="99" t="s">
        <v>1637</v>
      </c>
      <c r="D746" s="107" t="s">
        <v>932</v>
      </c>
      <c r="E746" s="208">
        <v>1</v>
      </c>
      <c r="F746" s="204"/>
      <c r="G746" s="256">
        <f t="shared" si="22"/>
        <v>0</v>
      </c>
    </row>
    <row r="747" spans="1:7" s="11" customFormat="1" ht="13.5" thickBot="1">
      <c r="A747" s="273"/>
      <c r="B747" s="278"/>
      <c r="C747" s="231"/>
      <c r="D747" s="267"/>
      <c r="E747" s="279"/>
      <c r="F747" s="441"/>
      <c r="G747" s="161"/>
    </row>
    <row r="748" spans="1:7" s="11" customFormat="1" ht="13.5" thickBot="1">
      <c r="A748" s="557" t="s">
        <v>1927</v>
      </c>
      <c r="B748" s="454"/>
      <c r="C748" s="264" t="s">
        <v>1532</v>
      </c>
      <c r="D748" s="205"/>
      <c r="E748" s="205"/>
      <c r="F748" s="423"/>
      <c r="G748" s="162">
        <f>SUM(G749:G756)</f>
        <v>0</v>
      </c>
    </row>
    <row r="749" spans="1:7" s="11" customFormat="1" ht="25.5">
      <c r="A749" s="251" t="s">
        <v>1674</v>
      </c>
      <c r="B749" s="280" t="s">
        <v>1805</v>
      </c>
      <c r="C749" s="281" t="s">
        <v>1525</v>
      </c>
      <c r="D749" s="272" t="s">
        <v>932</v>
      </c>
      <c r="E749" s="255">
        <v>2</v>
      </c>
      <c r="F749" s="440"/>
      <c r="G749" s="256">
        <f aca="true" t="shared" si="23" ref="G749:G755">ROUND(E749*F749,2)</f>
        <v>0</v>
      </c>
    </row>
    <row r="750" spans="1:7" s="11" customFormat="1" ht="25.5">
      <c r="A750" s="98" t="s">
        <v>1675</v>
      </c>
      <c r="B750" s="104" t="s">
        <v>1805</v>
      </c>
      <c r="C750" s="99" t="s">
        <v>1526</v>
      </c>
      <c r="D750" s="107" t="s">
        <v>932</v>
      </c>
      <c r="E750" s="208">
        <v>1</v>
      </c>
      <c r="F750" s="204"/>
      <c r="G750" s="256">
        <f t="shared" si="23"/>
        <v>0</v>
      </c>
    </row>
    <row r="751" spans="1:7" s="11" customFormat="1" ht="25.5">
      <c r="A751" s="98" t="s">
        <v>1676</v>
      </c>
      <c r="B751" s="104" t="s">
        <v>1805</v>
      </c>
      <c r="C751" s="99" t="s">
        <v>1527</v>
      </c>
      <c r="D751" s="107" t="s">
        <v>932</v>
      </c>
      <c r="E751" s="208">
        <v>2</v>
      </c>
      <c r="F751" s="204"/>
      <c r="G751" s="256">
        <f t="shared" si="23"/>
        <v>0</v>
      </c>
    </row>
    <row r="752" spans="1:7" s="11" customFormat="1" ht="25.5">
      <c r="A752" s="98" t="s">
        <v>1677</v>
      </c>
      <c r="B752" s="104" t="s">
        <v>1805</v>
      </c>
      <c r="C752" s="99" t="s">
        <v>1528</v>
      </c>
      <c r="D752" s="107" t="s">
        <v>932</v>
      </c>
      <c r="E752" s="208">
        <v>2</v>
      </c>
      <c r="F752" s="204"/>
      <c r="G752" s="256">
        <f t="shared" si="23"/>
        <v>0</v>
      </c>
    </row>
    <row r="753" spans="1:7" s="11" customFormat="1" ht="25.5">
      <c r="A753" s="98" t="s">
        <v>1678</v>
      </c>
      <c r="B753" s="104" t="s">
        <v>1805</v>
      </c>
      <c r="C753" s="99" t="s">
        <v>1529</v>
      </c>
      <c r="D753" s="107" t="s">
        <v>932</v>
      </c>
      <c r="E753" s="208">
        <v>2</v>
      </c>
      <c r="F753" s="204"/>
      <c r="G753" s="256">
        <f t="shared" si="23"/>
        <v>0</v>
      </c>
    </row>
    <row r="754" spans="1:7" s="11" customFormat="1" ht="25.5">
      <c r="A754" s="98" t="s">
        <v>1679</v>
      </c>
      <c r="B754" s="104" t="s">
        <v>1805</v>
      </c>
      <c r="C754" s="99" t="s">
        <v>1530</v>
      </c>
      <c r="D754" s="107" t="s">
        <v>932</v>
      </c>
      <c r="E754" s="208">
        <v>10</v>
      </c>
      <c r="F754" s="204"/>
      <c r="G754" s="256">
        <f t="shared" si="23"/>
        <v>0</v>
      </c>
    </row>
    <row r="755" spans="1:7" s="11" customFormat="1" ht="25.5">
      <c r="A755" s="98" t="s">
        <v>1928</v>
      </c>
      <c r="B755" s="104" t="s">
        <v>1805</v>
      </c>
      <c r="C755" s="99" t="s">
        <v>1531</v>
      </c>
      <c r="D755" s="107" t="s">
        <v>932</v>
      </c>
      <c r="E755" s="208">
        <v>120</v>
      </c>
      <c r="F755" s="204"/>
      <c r="G755" s="256">
        <f t="shared" si="23"/>
        <v>0</v>
      </c>
    </row>
    <row r="756" spans="1:7" s="11" customFormat="1" ht="13.5" thickBot="1">
      <c r="A756" s="273"/>
      <c r="B756" s="270"/>
      <c r="C756" s="158"/>
      <c r="D756" s="267"/>
      <c r="E756" s="271"/>
      <c r="F756" s="441"/>
      <c r="G756" s="161"/>
    </row>
    <row r="757" spans="1:7" s="11" customFormat="1" ht="13.5" thickBot="1">
      <c r="A757" s="557" t="s">
        <v>1880</v>
      </c>
      <c r="B757" s="454"/>
      <c r="C757" s="264" t="s">
        <v>1534</v>
      </c>
      <c r="D757" s="205"/>
      <c r="E757" s="205"/>
      <c r="F757" s="423"/>
      <c r="G757" s="162">
        <f>SUM(G758:G869)/2</f>
        <v>0</v>
      </c>
    </row>
    <row r="758" spans="1:7" s="11" customFormat="1" ht="12.75">
      <c r="A758" s="274"/>
      <c r="B758" s="459" t="s">
        <v>1629</v>
      </c>
      <c r="C758" s="471" t="s">
        <v>1630</v>
      </c>
      <c r="D758" s="276" t="s">
        <v>1340</v>
      </c>
      <c r="E758" s="275"/>
      <c r="F758" s="442"/>
      <c r="G758" s="277">
        <f>SUM(G759:G764)</f>
        <v>0</v>
      </c>
    </row>
    <row r="759" spans="1:7" s="11" customFormat="1" ht="25.5">
      <c r="A759" s="382" t="s">
        <v>1680</v>
      </c>
      <c r="B759" s="104" t="s">
        <v>1805</v>
      </c>
      <c r="C759" s="244" t="s">
        <v>1535</v>
      </c>
      <c r="D759" s="107" t="s">
        <v>1340</v>
      </c>
      <c r="E759" s="208">
        <v>13</v>
      </c>
      <c r="F759" s="204"/>
      <c r="G759" s="256">
        <f aca="true" t="shared" si="24" ref="G759:G764">ROUND(E759*F759,2)</f>
        <v>0</v>
      </c>
    </row>
    <row r="760" spans="1:7" s="11" customFormat="1" ht="25.5">
      <c r="A760" s="382" t="s">
        <v>1681</v>
      </c>
      <c r="B760" s="104" t="s">
        <v>1805</v>
      </c>
      <c r="C760" s="472" t="s">
        <v>1536</v>
      </c>
      <c r="D760" s="107" t="s">
        <v>1340</v>
      </c>
      <c r="E760" s="208">
        <v>1</v>
      </c>
      <c r="F760" s="204"/>
      <c r="G760" s="256">
        <f t="shared" si="24"/>
        <v>0</v>
      </c>
    </row>
    <row r="761" spans="1:7" s="11" customFormat="1" ht="25.5">
      <c r="A761" s="382" t="s">
        <v>1682</v>
      </c>
      <c r="B761" s="104" t="s">
        <v>1805</v>
      </c>
      <c r="C761" s="472" t="s">
        <v>1537</v>
      </c>
      <c r="D761" s="107" t="s">
        <v>1340</v>
      </c>
      <c r="E761" s="208">
        <v>1</v>
      </c>
      <c r="F761" s="204"/>
      <c r="G761" s="256">
        <f t="shared" si="24"/>
        <v>0</v>
      </c>
    </row>
    <row r="762" spans="1:7" s="11" customFormat="1" ht="25.5">
      <c r="A762" s="382" t="s">
        <v>1683</v>
      </c>
      <c r="B762" s="104" t="s">
        <v>1805</v>
      </c>
      <c r="C762" s="472" t="s">
        <v>1538</v>
      </c>
      <c r="D762" s="107" t="s">
        <v>1340</v>
      </c>
      <c r="E762" s="208">
        <v>1</v>
      </c>
      <c r="F762" s="204"/>
      <c r="G762" s="256">
        <f t="shared" si="24"/>
        <v>0</v>
      </c>
    </row>
    <row r="763" spans="1:7" s="11" customFormat="1" ht="25.5">
      <c r="A763" s="382" t="s">
        <v>1684</v>
      </c>
      <c r="B763" s="104" t="s">
        <v>1805</v>
      </c>
      <c r="C763" s="472" t="s">
        <v>1539</v>
      </c>
      <c r="D763" s="107" t="s">
        <v>1340</v>
      </c>
      <c r="E763" s="208">
        <v>1</v>
      </c>
      <c r="F763" s="204"/>
      <c r="G763" s="256">
        <f t="shared" si="24"/>
        <v>0</v>
      </c>
    </row>
    <row r="764" spans="1:7" s="11" customFormat="1" ht="25.5">
      <c r="A764" s="382" t="s">
        <v>1685</v>
      </c>
      <c r="B764" s="104" t="s">
        <v>1805</v>
      </c>
      <c r="C764" s="472" t="s">
        <v>1540</v>
      </c>
      <c r="D764" s="107" t="s">
        <v>1340</v>
      </c>
      <c r="E764" s="208">
        <v>1</v>
      </c>
      <c r="F764" s="204"/>
      <c r="G764" s="256">
        <f t="shared" si="24"/>
        <v>0</v>
      </c>
    </row>
    <row r="765" spans="1:7" s="11" customFormat="1" ht="12.75">
      <c r="A765" s="133"/>
      <c r="B765" s="460" t="s">
        <v>1541</v>
      </c>
      <c r="C765" s="473" t="s">
        <v>1542</v>
      </c>
      <c r="D765" s="134"/>
      <c r="E765" s="243"/>
      <c r="F765" s="443"/>
      <c r="G765" s="135">
        <f>SUM(G766:G767)</f>
        <v>0</v>
      </c>
    </row>
    <row r="766" spans="1:7" s="11" customFormat="1" ht="25.5">
      <c r="A766" s="382" t="s">
        <v>1686</v>
      </c>
      <c r="B766" s="104" t="s">
        <v>1805</v>
      </c>
      <c r="C766" s="472" t="s">
        <v>1543</v>
      </c>
      <c r="D766" s="107" t="s">
        <v>1340</v>
      </c>
      <c r="E766" s="208">
        <v>2</v>
      </c>
      <c r="F766" s="204"/>
      <c r="G766" s="256">
        <f>ROUND(E766*F766,2)</f>
        <v>0</v>
      </c>
    </row>
    <row r="767" spans="1:7" s="11" customFormat="1" ht="25.5">
      <c r="A767" s="382" t="s">
        <v>1687</v>
      </c>
      <c r="B767" s="104" t="s">
        <v>1805</v>
      </c>
      <c r="C767" s="472" t="s">
        <v>1544</v>
      </c>
      <c r="D767" s="107" t="s">
        <v>1340</v>
      </c>
      <c r="E767" s="208">
        <v>2</v>
      </c>
      <c r="F767" s="204"/>
      <c r="G767" s="256">
        <f>ROUND(E767*F767,2)</f>
        <v>0</v>
      </c>
    </row>
    <row r="768" spans="1:7" s="11" customFormat="1" ht="12.75">
      <c r="A768" s="133"/>
      <c r="B768" s="460" t="s">
        <v>1545</v>
      </c>
      <c r="C768" s="473" t="s">
        <v>1546</v>
      </c>
      <c r="D768" s="134"/>
      <c r="E768" s="243"/>
      <c r="F768" s="443"/>
      <c r="G768" s="135">
        <f>SUM(G769:G772)</f>
        <v>0</v>
      </c>
    </row>
    <row r="769" spans="1:7" s="11" customFormat="1" ht="25.5">
      <c r="A769" s="382" t="s">
        <v>1688</v>
      </c>
      <c r="B769" s="104" t="s">
        <v>1805</v>
      </c>
      <c r="C769" s="472" t="s">
        <v>1547</v>
      </c>
      <c r="D769" s="107" t="s">
        <v>1340</v>
      </c>
      <c r="E769" s="208">
        <v>1</v>
      </c>
      <c r="F769" s="204"/>
      <c r="G769" s="256">
        <f>ROUND(E769*F769,2)</f>
        <v>0</v>
      </c>
    </row>
    <row r="770" spans="1:7" s="11" customFormat="1" ht="25.5">
      <c r="A770" s="382" t="s">
        <v>1689</v>
      </c>
      <c r="B770" s="104" t="s">
        <v>1805</v>
      </c>
      <c r="C770" s="472" t="s">
        <v>1548</v>
      </c>
      <c r="D770" s="107" t="s">
        <v>1340</v>
      </c>
      <c r="E770" s="208">
        <v>1</v>
      </c>
      <c r="F770" s="204"/>
      <c r="G770" s="256">
        <f>ROUND(E770*F770,2)</f>
        <v>0</v>
      </c>
    </row>
    <row r="771" spans="1:7" s="11" customFormat="1" ht="25.5">
      <c r="A771" s="382" t="s">
        <v>1690</v>
      </c>
      <c r="B771" s="104" t="s">
        <v>1805</v>
      </c>
      <c r="C771" s="472" t="s">
        <v>1549</v>
      </c>
      <c r="D771" s="107" t="s">
        <v>1340</v>
      </c>
      <c r="E771" s="208">
        <v>1</v>
      </c>
      <c r="F771" s="204"/>
      <c r="G771" s="256">
        <f>ROUND(E771*F771,2)</f>
        <v>0</v>
      </c>
    </row>
    <row r="772" spans="1:7" s="11" customFormat="1" ht="25.5">
      <c r="A772" s="382" t="s">
        <v>1691</v>
      </c>
      <c r="B772" s="104" t="s">
        <v>1805</v>
      </c>
      <c r="C772" s="472" t="s">
        <v>1548</v>
      </c>
      <c r="D772" s="107" t="s">
        <v>1340</v>
      </c>
      <c r="E772" s="208">
        <v>1</v>
      </c>
      <c r="F772" s="204"/>
      <c r="G772" s="256">
        <f>ROUND(E772*F772,2)</f>
        <v>0</v>
      </c>
    </row>
    <row r="773" spans="1:7" s="11" customFormat="1" ht="12.75">
      <c r="A773" s="133"/>
      <c r="B773" s="460" t="s">
        <v>1553</v>
      </c>
      <c r="C773" s="473" t="s">
        <v>1550</v>
      </c>
      <c r="D773" s="134"/>
      <c r="E773" s="243"/>
      <c r="F773" s="443"/>
      <c r="G773" s="135">
        <f>SUM(G774:G775)</f>
        <v>0</v>
      </c>
    </row>
    <row r="774" spans="1:7" s="11" customFormat="1" ht="25.5">
      <c r="A774" s="382" t="s">
        <v>1692</v>
      </c>
      <c r="B774" s="104" t="s">
        <v>1805</v>
      </c>
      <c r="C774" s="472" t="s">
        <v>1551</v>
      </c>
      <c r="D774" s="107" t="s">
        <v>1340</v>
      </c>
      <c r="E774" s="208">
        <v>1</v>
      </c>
      <c r="F774" s="204"/>
      <c r="G774" s="256">
        <f>ROUND(E774*F774,2)</f>
        <v>0</v>
      </c>
    </row>
    <row r="775" spans="1:7" s="11" customFormat="1" ht="25.5">
      <c r="A775" s="382" t="s">
        <v>1693</v>
      </c>
      <c r="B775" s="104" t="s">
        <v>1805</v>
      </c>
      <c r="C775" s="472" t="s">
        <v>1552</v>
      </c>
      <c r="D775" s="107" t="s">
        <v>1340</v>
      </c>
      <c r="E775" s="208">
        <v>1</v>
      </c>
      <c r="F775" s="204"/>
      <c r="G775" s="256">
        <f>ROUND(E775*F775,2)</f>
        <v>0</v>
      </c>
    </row>
    <row r="776" spans="1:7" s="11" customFormat="1" ht="12.75">
      <c r="A776" s="133"/>
      <c r="B776" s="460" t="s">
        <v>1556</v>
      </c>
      <c r="C776" s="473" t="s">
        <v>1554</v>
      </c>
      <c r="D776" s="134"/>
      <c r="E776" s="243"/>
      <c r="F776" s="443"/>
      <c r="G776" s="135">
        <f>SUM(G777)</f>
        <v>0</v>
      </c>
    </row>
    <row r="777" spans="1:7" s="11" customFormat="1" ht="25.5">
      <c r="A777" s="382" t="s">
        <v>1694</v>
      </c>
      <c r="B777" s="104" t="s">
        <v>1805</v>
      </c>
      <c r="C777" s="474" t="s">
        <v>1555</v>
      </c>
      <c r="D777" s="107" t="s">
        <v>1340</v>
      </c>
      <c r="E777" s="208">
        <v>14</v>
      </c>
      <c r="F777" s="204"/>
      <c r="G777" s="256">
        <f>ROUND(E777*F777,2)</f>
        <v>0</v>
      </c>
    </row>
    <row r="778" spans="1:7" s="11" customFormat="1" ht="12.75">
      <c r="A778" s="133"/>
      <c r="B778" s="460" t="s">
        <v>1565</v>
      </c>
      <c r="C778" s="473" t="s">
        <v>1557</v>
      </c>
      <c r="D778" s="134"/>
      <c r="E778" s="243"/>
      <c r="F778" s="443"/>
      <c r="G778" s="135">
        <f>SUM(G779:G786)</f>
        <v>0</v>
      </c>
    </row>
    <row r="779" spans="1:7" s="11" customFormat="1" ht="25.5">
      <c r="A779" s="382" t="s">
        <v>1695</v>
      </c>
      <c r="B779" s="104" t="s">
        <v>1805</v>
      </c>
      <c r="C779" s="474" t="s">
        <v>1558</v>
      </c>
      <c r="D779" s="107" t="s">
        <v>1340</v>
      </c>
      <c r="E779" s="208">
        <v>1</v>
      </c>
      <c r="F779" s="204"/>
      <c r="G779" s="256">
        <f aca="true" t="shared" si="25" ref="G779:G786">ROUND(E779*F779,2)</f>
        <v>0</v>
      </c>
    </row>
    <row r="780" spans="1:7" s="11" customFormat="1" ht="25.5">
      <c r="A780" s="382" t="s">
        <v>1696</v>
      </c>
      <c r="B780" s="104" t="s">
        <v>1805</v>
      </c>
      <c r="C780" s="474" t="s">
        <v>1559</v>
      </c>
      <c r="D780" s="107" t="s">
        <v>1340</v>
      </c>
      <c r="E780" s="208">
        <v>1</v>
      </c>
      <c r="F780" s="204"/>
      <c r="G780" s="256">
        <f t="shared" si="25"/>
        <v>0</v>
      </c>
    </row>
    <row r="781" spans="1:7" s="11" customFormat="1" ht="25.5">
      <c r="A781" s="382" t="s">
        <v>1697</v>
      </c>
      <c r="B781" s="104" t="s">
        <v>1805</v>
      </c>
      <c r="C781" s="472" t="s">
        <v>1560</v>
      </c>
      <c r="D781" s="107" t="s">
        <v>1340</v>
      </c>
      <c r="E781" s="208">
        <v>1</v>
      </c>
      <c r="F781" s="204"/>
      <c r="G781" s="256">
        <f t="shared" si="25"/>
        <v>0</v>
      </c>
    </row>
    <row r="782" spans="1:7" s="11" customFormat="1" ht="25.5">
      <c r="A782" s="382" t="s">
        <v>1698</v>
      </c>
      <c r="B782" s="104" t="s">
        <v>1805</v>
      </c>
      <c r="C782" s="472" t="s">
        <v>1561</v>
      </c>
      <c r="D782" s="107" t="s">
        <v>1340</v>
      </c>
      <c r="E782" s="208">
        <v>1</v>
      </c>
      <c r="F782" s="204"/>
      <c r="G782" s="256">
        <f t="shared" si="25"/>
        <v>0</v>
      </c>
    </row>
    <row r="783" spans="1:7" s="11" customFormat="1" ht="25.5">
      <c r="A783" s="382" t="s">
        <v>225</v>
      </c>
      <c r="B783" s="104" t="s">
        <v>1805</v>
      </c>
      <c r="C783" s="472" t="s">
        <v>1562</v>
      </c>
      <c r="D783" s="107" t="s">
        <v>1340</v>
      </c>
      <c r="E783" s="208">
        <v>2</v>
      </c>
      <c r="F783" s="204"/>
      <c r="G783" s="256">
        <f t="shared" si="25"/>
        <v>0</v>
      </c>
    </row>
    <row r="784" spans="1:7" s="11" customFormat="1" ht="25.5">
      <c r="A784" s="382" t="s">
        <v>1699</v>
      </c>
      <c r="B784" s="104" t="s">
        <v>1805</v>
      </c>
      <c r="C784" s="472" t="s">
        <v>1562</v>
      </c>
      <c r="D784" s="107" t="s">
        <v>1340</v>
      </c>
      <c r="E784" s="208">
        <v>1</v>
      </c>
      <c r="F784" s="204"/>
      <c r="G784" s="256">
        <f t="shared" si="25"/>
        <v>0</v>
      </c>
    </row>
    <row r="785" spans="1:7" s="11" customFormat="1" ht="25.5">
      <c r="A785" s="382" t="s">
        <v>1700</v>
      </c>
      <c r="B785" s="104" t="s">
        <v>1805</v>
      </c>
      <c r="C785" s="472" t="s">
        <v>1563</v>
      </c>
      <c r="D785" s="107" t="s">
        <v>1340</v>
      </c>
      <c r="E785" s="208">
        <v>1</v>
      </c>
      <c r="F785" s="204"/>
      <c r="G785" s="256">
        <f t="shared" si="25"/>
        <v>0</v>
      </c>
    </row>
    <row r="786" spans="1:7" s="11" customFormat="1" ht="25.5">
      <c r="A786" s="382" t="s">
        <v>1701</v>
      </c>
      <c r="B786" s="104" t="s">
        <v>1805</v>
      </c>
      <c r="C786" s="472" t="s">
        <v>1564</v>
      </c>
      <c r="D786" s="107" t="s">
        <v>1340</v>
      </c>
      <c r="E786" s="208">
        <v>1</v>
      </c>
      <c r="F786" s="204"/>
      <c r="G786" s="256">
        <f t="shared" si="25"/>
        <v>0</v>
      </c>
    </row>
    <row r="787" spans="1:7" s="11" customFormat="1" ht="12.75">
      <c r="A787" s="133"/>
      <c r="B787" s="460" t="s">
        <v>1569</v>
      </c>
      <c r="C787" s="473" t="s">
        <v>1566</v>
      </c>
      <c r="D787" s="134"/>
      <c r="E787" s="243"/>
      <c r="F787" s="443"/>
      <c r="G787" s="135">
        <f>SUM(G788:G793)</f>
        <v>0</v>
      </c>
    </row>
    <row r="788" spans="1:7" s="11" customFormat="1" ht="25.5">
      <c r="A788" s="382" t="s">
        <v>1702</v>
      </c>
      <c r="B788" s="104" t="s">
        <v>1805</v>
      </c>
      <c r="C788" s="472" t="s">
        <v>1567</v>
      </c>
      <c r="D788" s="107" t="s">
        <v>1340</v>
      </c>
      <c r="E788" s="208">
        <v>1</v>
      </c>
      <c r="F788" s="204"/>
      <c r="G788" s="256">
        <f aca="true" t="shared" si="26" ref="G788:G793">ROUND(E788*F788,2)</f>
        <v>0</v>
      </c>
    </row>
    <row r="789" spans="1:7" s="11" customFormat="1" ht="25.5">
      <c r="A789" s="382" t="s">
        <v>1703</v>
      </c>
      <c r="B789" s="104" t="s">
        <v>1805</v>
      </c>
      <c r="C789" s="472" t="s">
        <v>1568</v>
      </c>
      <c r="D789" s="107" t="s">
        <v>1340</v>
      </c>
      <c r="E789" s="208">
        <v>1</v>
      </c>
      <c r="F789" s="204"/>
      <c r="G789" s="256">
        <f t="shared" si="26"/>
        <v>0</v>
      </c>
    </row>
    <row r="790" spans="1:7" s="11" customFormat="1" ht="25.5">
      <c r="A790" s="382" t="s">
        <v>1704</v>
      </c>
      <c r="B790" s="104" t="s">
        <v>1805</v>
      </c>
      <c r="C790" s="472" t="s">
        <v>1568</v>
      </c>
      <c r="D790" s="107" t="s">
        <v>1340</v>
      </c>
      <c r="E790" s="208">
        <v>1</v>
      </c>
      <c r="F790" s="204"/>
      <c r="G790" s="256">
        <f t="shared" si="26"/>
        <v>0</v>
      </c>
    </row>
    <row r="791" spans="1:7" s="11" customFormat="1" ht="25.5">
      <c r="A791" s="382" t="s">
        <v>1705</v>
      </c>
      <c r="B791" s="104" t="s">
        <v>1805</v>
      </c>
      <c r="C791" s="472" t="s">
        <v>1568</v>
      </c>
      <c r="D791" s="107" t="s">
        <v>1340</v>
      </c>
      <c r="E791" s="208">
        <v>1</v>
      </c>
      <c r="F791" s="204"/>
      <c r="G791" s="256">
        <f t="shared" si="26"/>
        <v>0</v>
      </c>
    </row>
    <row r="792" spans="1:7" s="11" customFormat="1" ht="25.5">
      <c r="A792" s="382" t="s">
        <v>1706</v>
      </c>
      <c r="B792" s="104" t="s">
        <v>1805</v>
      </c>
      <c r="C792" s="472" t="s">
        <v>1563</v>
      </c>
      <c r="D792" s="107" t="s">
        <v>1340</v>
      </c>
      <c r="E792" s="208">
        <v>1</v>
      </c>
      <c r="F792" s="204"/>
      <c r="G792" s="256">
        <f t="shared" si="26"/>
        <v>0</v>
      </c>
    </row>
    <row r="793" spans="1:7" s="11" customFormat="1" ht="25.5">
      <c r="A793" s="382" t="s">
        <v>1707</v>
      </c>
      <c r="B793" s="104" t="s">
        <v>1805</v>
      </c>
      <c r="C793" s="472" t="s">
        <v>1564</v>
      </c>
      <c r="D793" s="107" t="s">
        <v>1340</v>
      </c>
      <c r="E793" s="208">
        <v>1</v>
      </c>
      <c r="F793" s="204"/>
      <c r="G793" s="256">
        <f t="shared" si="26"/>
        <v>0</v>
      </c>
    </row>
    <row r="794" spans="1:7" s="11" customFormat="1" ht="12.75">
      <c r="A794" s="133"/>
      <c r="B794" s="460" t="s">
        <v>1573</v>
      </c>
      <c r="C794" s="473" t="s">
        <v>1570</v>
      </c>
      <c r="D794" s="134"/>
      <c r="E794" s="243"/>
      <c r="F794" s="443"/>
      <c r="G794" s="135">
        <f>SUM(G795:G801)</f>
        <v>0</v>
      </c>
    </row>
    <row r="795" spans="1:7" s="11" customFormat="1" ht="25.5">
      <c r="A795" s="382" t="s">
        <v>1708</v>
      </c>
      <c r="B795" s="104" t="s">
        <v>1805</v>
      </c>
      <c r="C795" s="472" t="s">
        <v>1568</v>
      </c>
      <c r="D795" s="107" t="s">
        <v>1340</v>
      </c>
      <c r="E795" s="208">
        <v>1</v>
      </c>
      <c r="F795" s="204"/>
      <c r="G795" s="256">
        <f aca="true" t="shared" si="27" ref="G795:G801">ROUND(E795*F795,2)</f>
        <v>0</v>
      </c>
    </row>
    <row r="796" spans="1:7" s="11" customFormat="1" ht="25.5">
      <c r="A796" s="382" t="s">
        <v>1710</v>
      </c>
      <c r="B796" s="104" t="s">
        <v>1805</v>
      </c>
      <c r="C796" s="472" t="s">
        <v>1568</v>
      </c>
      <c r="D796" s="107" t="s">
        <v>1340</v>
      </c>
      <c r="E796" s="208">
        <v>1</v>
      </c>
      <c r="F796" s="204"/>
      <c r="G796" s="256">
        <f t="shared" si="27"/>
        <v>0</v>
      </c>
    </row>
    <row r="797" spans="1:7" s="11" customFormat="1" ht="25.5">
      <c r="A797" s="382" t="s">
        <v>1711</v>
      </c>
      <c r="B797" s="104" t="s">
        <v>1805</v>
      </c>
      <c r="C797" s="472" t="s">
        <v>1568</v>
      </c>
      <c r="D797" s="107" t="s">
        <v>1340</v>
      </c>
      <c r="E797" s="208">
        <v>1</v>
      </c>
      <c r="F797" s="204"/>
      <c r="G797" s="256">
        <f t="shared" si="27"/>
        <v>0</v>
      </c>
    </row>
    <row r="798" spans="1:7" s="11" customFormat="1" ht="25.5">
      <c r="A798" s="382" t="s">
        <v>1712</v>
      </c>
      <c r="B798" s="104" t="s">
        <v>1805</v>
      </c>
      <c r="C798" s="472" t="s">
        <v>1563</v>
      </c>
      <c r="D798" s="107" t="s">
        <v>1340</v>
      </c>
      <c r="E798" s="208">
        <v>1</v>
      </c>
      <c r="F798" s="204"/>
      <c r="G798" s="256">
        <f t="shared" si="27"/>
        <v>0</v>
      </c>
    </row>
    <row r="799" spans="1:7" s="11" customFormat="1" ht="25.5">
      <c r="A799" s="382" t="s">
        <v>1713</v>
      </c>
      <c r="B799" s="104" t="s">
        <v>1805</v>
      </c>
      <c r="C799" s="472" t="s">
        <v>1571</v>
      </c>
      <c r="D799" s="107" t="s">
        <v>1340</v>
      </c>
      <c r="E799" s="208">
        <v>1</v>
      </c>
      <c r="F799" s="204"/>
      <c r="G799" s="256">
        <f t="shared" si="27"/>
        <v>0</v>
      </c>
    </row>
    <row r="800" spans="1:7" s="11" customFormat="1" ht="25.5">
      <c r="A800" s="382" t="s">
        <v>1714</v>
      </c>
      <c r="B800" s="104" t="s">
        <v>1805</v>
      </c>
      <c r="C800" s="472" t="s">
        <v>1572</v>
      </c>
      <c r="D800" s="107" t="s">
        <v>1340</v>
      </c>
      <c r="E800" s="208">
        <v>1</v>
      </c>
      <c r="F800" s="204"/>
      <c r="G800" s="256">
        <f t="shared" si="27"/>
        <v>0</v>
      </c>
    </row>
    <row r="801" spans="1:7" s="11" customFormat="1" ht="25.5">
      <c r="A801" s="382" t="s">
        <v>1715</v>
      </c>
      <c r="B801" s="104" t="s">
        <v>1805</v>
      </c>
      <c r="C801" s="472" t="s">
        <v>1564</v>
      </c>
      <c r="D801" s="107" t="s">
        <v>1340</v>
      </c>
      <c r="E801" s="208">
        <v>1</v>
      </c>
      <c r="F801" s="204"/>
      <c r="G801" s="256">
        <f t="shared" si="27"/>
        <v>0</v>
      </c>
    </row>
    <row r="802" spans="1:7" s="11" customFormat="1" ht="12.75">
      <c r="A802" s="133"/>
      <c r="B802" s="460" t="s">
        <v>1580</v>
      </c>
      <c r="C802" s="473" t="s">
        <v>1574</v>
      </c>
      <c r="D802" s="134"/>
      <c r="E802" s="243"/>
      <c r="F802" s="443"/>
      <c r="G802" s="135">
        <f>SUM(G803:G811)</f>
        <v>0</v>
      </c>
    </row>
    <row r="803" spans="1:7" s="11" customFormat="1" ht="25.5">
      <c r="A803" s="382" t="s">
        <v>1716</v>
      </c>
      <c r="B803" s="104" t="s">
        <v>1805</v>
      </c>
      <c r="C803" s="472" t="s">
        <v>1575</v>
      </c>
      <c r="D803" s="107" t="s">
        <v>1340</v>
      </c>
      <c r="E803" s="208">
        <v>1</v>
      </c>
      <c r="F803" s="204"/>
      <c r="G803" s="256">
        <f aca="true" t="shared" si="28" ref="G803:G811">ROUND(E803*F803,2)</f>
        <v>0</v>
      </c>
    </row>
    <row r="804" spans="1:7" s="11" customFormat="1" ht="25.5">
      <c r="A804" s="382" t="s">
        <v>1717</v>
      </c>
      <c r="B804" s="104" t="s">
        <v>1805</v>
      </c>
      <c r="C804" s="472" t="s">
        <v>1576</v>
      </c>
      <c r="D804" s="107" t="s">
        <v>1340</v>
      </c>
      <c r="E804" s="208">
        <v>1</v>
      </c>
      <c r="F804" s="204"/>
      <c r="G804" s="256">
        <f t="shared" si="28"/>
        <v>0</v>
      </c>
    </row>
    <row r="805" spans="1:7" s="11" customFormat="1" ht="25.5">
      <c r="A805" s="382" t="s">
        <v>1718</v>
      </c>
      <c r="B805" s="104" t="s">
        <v>1805</v>
      </c>
      <c r="C805" s="472" t="s">
        <v>1577</v>
      </c>
      <c r="D805" s="107" t="s">
        <v>1340</v>
      </c>
      <c r="E805" s="208">
        <v>1</v>
      </c>
      <c r="F805" s="204"/>
      <c r="G805" s="256">
        <f t="shared" si="28"/>
        <v>0</v>
      </c>
    </row>
    <row r="806" spans="1:7" s="11" customFormat="1" ht="25.5">
      <c r="A806" s="382" t="s">
        <v>1709</v>
      </c>
      <c r="B806" s="104" t="s">
        <v>1805</v>
      </c>
      <c r="C806" s="472" t="s">
        <v>1568</v>
      </c>
      <c r="D806" s="107" t="s">
        <v>1340</v>
      </c>
      <c r="E806" s="208">
        <v>1</v>
      </c>
      <c r="F806" s="204"/>
      <c r="G806" s="256">
        <f t="shared" si="28"/>
        <v>0</v>
      </c>
    </row>
    <row r="807" spans="1:7" s="11" customFormat="1" ht="25.5">
      <c r="A807" s="382" t="s">
        <v>1719</v>
      </c>
      <c r="B807" s="104" t="s">
        <v>1805</v>
      </c>
      <c r="C807" s="472" t="s">
        <v>1578</v>
      </c>
      <c r="D807" s="107" t="s">
        <v>1340</v>
      </c>
      <c r="E807" s="208">
        <v>1</v>
      </c>
      <c r="F807" s="204"/>
      <c r="G807" s="256">
        <f t="shared" si="28"/>
        <v>0</v>
      </c>
    </row>
    <row r="808" spans="1:7" s="11" customFormat="1" ht="25.5">
      <c r="A808" s="382" t="s">
        <v>1720</v>
      </c>
      <c r="B808" s="104" t="s">
        <v>1805</v>
      </c>
      <c r="C808" s="472" t="s">
        <v>1568</v>
      </c>
      <c r="D808" s="107" t="s">
        <v>1340</v>
      </c>
      <c r="E808" s="208">
        <v>2</v>
      </c>
      <c r="F808" s="204"/>
      <c r="G808" s="256">
        <f t="shared" si="28"/>
        <v>0</v>
      </c>
    </row>
    <row r="809" spans="1:7" s="11" customFormat="1" ht="25.5">
      <c r="A809" s="382" t="s">
        <v>1721</v>
      </c>
      <c r="B809" s="104" t="s">
        <v>1805</v>
      </c>
      <c r="C809" s="472" t="s">
        <v>1568</v>
      </c>
      <c r="D809" s="107" t="s">
        <v>1340</v>
      </c>
      <c r="E809" s="208">
        <v>1</v>
      </c>
      <c r="F809" s="204"/>
      <c r="G809" s="256">
        <f t="shared" si="28"/>
        <v>0</v>
      </c>
    </row>
    <row r="810" spans="1:7" s="11" customFormat="1" ht="25.5">
      <c r="A810" s="382" t="s">
        <v>1722</v>
      </c>
      <c r="B810" s="104" t="s">
        <v>1805</v>
      </c>
      <c r="C810" s="472" t="s">
        <v>1579</v>
      </c>
      <c r="D810" s="107" t="s">
        <v>1340</v>
      </c>
      <c r="E810" s="208">
        <v>1</v>
      </c>
      <c r="F810" s="204"/>
      <c r="G810" s="256">
        <f t="shared" si="28"/>
        <v>0</v>
      </c>
    </row>
    <row r="811" spans="1:7" s="11" customFormat="1" ht="25.5">
      <c r="A811" s="382" t="s">
        <v>1723</v>
      </c>
      <c r="B811" s="104" t="s">
        <v>1805</v>
      </c>
      <c r="C811" s="472" t="s">
        <v>1564</v>
      </c>
      <c r="D811" s="107" t="s">
        <v>1340</v>
      </c>
      <c r="E811" s="208">
        <v>1</v>
      </c>
      <c r="F811" s="204"/>
      <c r="G811" s="256">
        <f t="shared" si="28"/>
        <v>0</v>
      </c>
    </row>
    <row r="812" spans="1:7" s="11" customFormat="1" ht="12.75">
      <c r="A812" s="133"/>
      <c r="B812" s="460" t="s">
        <v>1589</v>
      </c>
      <c r="C812" s="473" t="s">
        <v>1581</v>
      </c>
      <c r="D812" s="134"/>
      <c r="E812" s="243"/>
      <c r="F812" s="443"/>
      <c r="G812" s="135">
        <f>SUM(G813:G821)</f>
        <v>0</v>
      </c>
    </row>
    <row r="813" spans="1:7" s="11" customFormat="1" ht="25.5">
      <c r="A813" s="382" t="s">
        <v>1724</v>
      </c>
      <c r="B813" s="104" t="s">
        <v>1805</v>
      </c>
      <c r="C813" s="472" t="s">
        <v>1582</v>
      </c>
      <c r="D813" s="107" t="s">
        <v>1340</v>
      </c>
      <c r="E813" s="208">
        <v>2</v>
      </c>
      <c r="F813" s="204"/>
      <c r="G813" s="256">
        <f aca="true" t="shared" si="29" ref="G813:G821">ROUND(E813*F813,2)</f>
        <v>0</v>
      </c>
    </row>
    <row r="814" spans="1:7" s="11" customFormat="1" ht="25.5">
      <c r="A814" s="382" t="s">
        <v>1725</v>
      </c>
      <c r="B814" s="104" t="s">
        <v>1805</v>
      </c>
      <c r="C814" s="472" t="s">
        <v>1583</v>
      </c>
      <c r="D814" s="107" t="s">
        <v>1340</v>
      </c>
      <c r="E814" s="208">
        <v>1</v>
      </c>
      <c r="F814" s="204"/>
      <c r="G814" s="256">
        <f t="shared" si="29"/>
        <v>0</v>
      </c>
    </row>
    <row r="815" spans="1:7" s="11" customFormat="1" ht="25.5">
      <c r="A815" s="382" t="s">
        <v>1726</v>
      </c>
      <c r="B815" s="104" t="s">
        <v>1805</v>
      </c>
      <c r="C815" s="472" t="s">
        <v>1584</v>
      </c>
      <c r="D815" s="107" t="s">
        <v>1340</v>
      </c>
      <c r="E815" s="208">
        <v>1</v>
      </c>
      <c r="F815" s="204"/>
      <c r="G815" s="256">
        <f t="shared" si="29"/>
        <v>0</v>
      </c>
    </row>
    <row r="816" spans="1:7" s="11" customFormat="1" ht="25.5">
      <c r="A816" s="382" t="s">
        <v>1727</v>
      </c>
      <c r="B816" s="104" t="s">
        <v>1805</v>
      </c>
      <c r="C816" s="472" t="s">
        <v>1585</v>
      </c>
      <c r="D816" s="107" t="s">
        <v>1340</v>
      </c>
      <c r="E816" s="208">
        <v>2</v>
      </c>
      <c r="F816" s="204"/>
      <c r="G816" s="256">
        <f t="shared" si="29"/>
        <v>0</v>
      </c>
    </row>
    <row r="817" spans="1:7" s="11" customFormat="1" ht="25.5">
      <c r="A817" s="382" t="s">
        <v>1728</v>
      </c>
      <c r="B817" s="104" t="s">
        <v>1805</v>
      </c>
      <c r="C817" s="472" t="s">
        <v>1558</v>
      </c>
      <c r="D817" s="107" t="s">
        <v>1340</v>
      </c>
      <c r="E817" s="208">
        <v>1</v>
      </c>
      <c r="F817" s="204"/>
      <c r="G817" s="256">
        <f t="shared" si="29"/>
        <v>0</v>
      </c>
    </row>
    <row r="818" spans="1:7" s="11" customFormat="1" ht="25.5">
      <c r="A818" s="382" t="s">
        <v>1729</v>
      </c>
      <c r="B818" s="104" t="s">
        <v>1805</v>
      </c>
      <c r="C818" s="472" t="s">
        <v>1586</v>
      </c>
      <c r="D818" s="107" t="s">
        <v>1340</v>
      </c>
      <c r="E818" s="208">
        <v>3</v>
      </c>
      <c r="F818" s="204"/>
      <c r="G818" s="256">
        <f t="shared" si="29"/>
        <v>0</v>
      </c>
    </row>
    <row r="819" spans="1:7" s="11" customFormat="1" ht="25.5">
      <c r="A819" s="382" t="s">
        <v>1730</v>
      </c>
      <c r="B819" s="104" t="s">
        <v>1805</v>
      </c>
      <c r="C819" s="472" t="s">
        <v>1558</v>
      </c>
      <c r="D819" s="107" t="s">
        <v>1340</v>
      </c>
      <c r="E819" s="208">
        <v>1</v>
      </c>
      <c r="F819" s="204"/>
      <c r="G819" s="256">
        <f t="shared" si="29"/>
        <v>0</v>
      </c>
    </row>
    <row r="820" spans="1:7" s="11" customFormat="1" ht="25.5">
      <c r="A820" s="382" t="s">
        <v>1731</v>
      </c>
      <c r="B820" s="104" t="s">
        <v>1805</v>
      </c>
      <c r="C820" s="472" t="s">
        <v>1587</v>
      </c>
      <c r="D820" s="107" t="s">
        <v>1340</v>
      </c>
      <c r="E820" s="208">
        <v>2</v>
      </c>
      <c r="F820" s="204"/>
      <c r="G820" s="256">
        <f t="shared" si="29"/>
        <v>0</v>
      </c>
    </row>
    <row r="821" spans="1:7" s="11" customFormat="1" ht="25.5">
      <c r="A821" s="382" t="s">
        <v>1732</v>
      </c>
      <c r="B821" s="104" t="s">
        <v>1805</v>
      </c>
      <c r="C821" s="472" t="s">
        <v>1588</v>
      </c>
      <c r="D821" s="107" t="s">
        <v>1340</v>
      </c>
      <c r="E821" s="208">
        <v>2</v>
      </c>
      <c r="F821" s="204"/>
      <c r="G821" s="256">
        <f t="shared" si="29"/>
        <v>0</v>
      </c>
    </row>
    <row r="822" spans="1:7" s="11" customFormat="1" ht="12.75">
      <c r="A822" s="133"/>
      <c r="B822" s="460" t="s">
        <v>1599</v>
      </c>
      <c r="C822" s="473" t="s">
        <v>1590</v>
      </c>
      <c r="D822" s="134"/>
      <c r="E822" s="243"/>
      <c r="F822" s="443"/>
      <c r="G822" s="135">
        <f>SUM(G823:G832)</f>
        <v>0</v>
      </c>
    </row>
    <row r="823" spans="1:7" s="11" customFormat="1" ht="25.5">
      <c r="A823" s="382" t="s">
        <v>1733</v>
      </c>
      <c r="B823" s="104" t="s">
        <v>1805</v>
      </c>
      <c r="C823" s="472" t="s">
        <v>1591</v>
      </c>
      <c r="D823" s="107" t="s">
        <v>1340</v>
      </c>
      <c r="E823" s="208">
        <v>1</v>
      </c>
      <c r="F823" s="204"/>
      <c r="G823" s="256">
        <f aca="true" t="shared" si="30" ref="G823:G832">ROUND(E823*F823,2)</f>
        <v>0</v>
      </c>
    </row>
    <row r="824" spans="1:7" s="11" customFormat="1" ht="25.5">
      <c r="A824" s="382" t="s">
        <v>1734</v>
      </c>
      <c r="B824" s="104" t="s">
        <v>1805</v>
      </c>
      <c r="C824" s="472" t="s">
        <v>1592</v>
      </c>
      <c r="D824" s="107" t="s">
        <v>1340</v>
      </c>
      <c r="E824" s="208">
        <v>2</v>
      </c>
      <c r="F824" s="204"/>
      <c r="G824" s="256">
        <f t="shared" si="30"/>
        <v>0</v>
      </c>
    </row>
    <row r="825" spans="1:7" s="11" customFormat="1" ht="25.5">
      <c r="A825" s="382" t="s">
        <v>1735</v>
      </c>
      <c r="B825" s="104" t="s">
        <v>1805</v>
      </c>
      <c r="C825" s="472" t="s">
        <v>1593</v>
      </c>
      <c r="D825" s="107" t="s">
        <v>1340</v>
      </c>
      <c r="E825" s="208">
        <v>1</v>
      </c>
      <c r="F825" s="204"/>
      <c r="G825" s="256">
        <f t="shared" si="30"/>
        <v>0</v>
      </c>
    </row>
    <row r="826" spans="1:7" s="11" customFormat="1" ht="25.5">
      <c r="A826" s="382" t="s">
        <v>1736</v>
      </c>
      <c r="B826" s="104" t="s">
        <v>1805</v>
      </c>
      <c r="C826" s="472" t="s">
        <v>1594</v>
      </c>
      <c r="D826" s="107" t="s">
        <v>1340</v>
      </c>
      <c r="E826" s="208">
        <v>1</v>
      </c>
      <c r="F826" s="204"/>
      <c r="G826" s="256">
        <f t="shared" si="30"/>
        <v>0</v>
      </c>
    </row>
    <row r="827" spans="1:7" s="11" customFormat="1" ht="25.5">
      <c r="A827" s="382" t="s">
        <v>1737</v>
      </c>
      <c r="B827" s="104" t="s">
        <v>1805</v>
      </c>
      <c r="C827" s="472" t="s">
        <v>1595</v>
      </c>
      <c r="D827" s="107" t="s">
        <v>1340</v>
      </c>
      <c r="E827" s="208">
        <v>2</v>
      </c>
      <c r="F827" s="204"/>
      <c r="G827" s="256">
        <f t="shared" si="30"/>
        <v>0</v>
      </c>
    </row>
    <row r="828" spans="1:7" s="11" customFormat="1" ht="25.5">
      <c r="A828" s="382" t="s">
        <v>1738</v>
      </c>
      <c r="B828" s="104" t="s">
        <v>1805</v>
      </c>
      <c r="C828" s="472" t="s">
        <v>1596</v>
      </c>
      <c r="D828" s="107" t="s">
        <v>1340</v>
      </c>
      <c r="E828" s="208">
        <v>1</v>
      </c>
      <c r="F828" s="204"/>
      <c r="G828" s="256">
        <f t="shared" si="30"/>
        <v>0</v>
      </c>
    </row>
    <row r="829" spans="1:7" s="11" customFormat="1" ht="25.5">
      <c r="A829" s="382" t="s">
        <v>1739</v>
      </c>
      <c r="B829" s="104" t="s">
        <v>1805</v>
      </c>
      <c r="C829" s="472" t="s">
        <v>1568</v>
      </c>
      <c r="D829" s="107" t="s">
        <v>1340</v>
      </c>
      <c r="E829" s="208">
        <v>1</v>
      </c>
      <c r="F829" s="204"/>
      <c r="G829" s="256">
        <f t="shared" si="30"/>
        <v>0</v>
      </c>
    </row>
    <row r="830" spans="1:7" s="11" customFormat="1" ht="25.5">
      <c r="A830" s="382" t="s">
        <v>1740</v>
      </c>
      <c r="B830" s="104" t="s">
        <v>1805</v>
      </c>
      <c r="C830" s="472" t="s">
        <v>1568</v>
      </c>
      <c r="D830" s="107" t="s">
        <v>1340</v>
      </c>
      <c r="E830" s="208">
        <v>1</v>
      </c>
      <c r="F830" s="204"/>
      <c r="G830" s="256">
        <f t="shared" si="30"/>
        <v>0</v>
      </c>
    </row>
    <row r="831" spans="1:7" s="11" customFormat="1" ht="25.5">
      <c r="A831" s="382" t="s">
        <v>1741</v>
      </c>
      <c r="B831" s="104" t="s">
        <v>1805</v>
      </c>
      <c r="C831" s="472" t="s">
        <v>1597</v>
      </c>
      <c r="D831" s="107" t="s">
        <v>1340</v>
      </c>
      <c r="E831" s="208">
        <v>1</v>
      </c>
      <c r="F831" s="204"/>
      <c r="G831" s="256">
        <f t="shared" si="30"/>
        <v>0</v>
      </c>
    </row>
    <row r="832" spans="1:7" s="11" customFormat="1" ht="25.5">
      <c r="A832" s="382" t="s">
        <v>1742</v>
      </c>
      <c r="B832" s="104" t="s">
        <v>1805</v>
      </c>
      <c r="C832" s="472" t="s">
        <v>1598</v>
      </c>
      <c r="D832" s="107" t="s">
        <v>1340</v>
      </c>
      <c r="E832" s="208">
        <v>1</v>
      </c>
      <c r="F832" s="204"/>
      <c r="G832" s="256">
        <f t="shared" si="30"/>
        <v>0</v>
      </c>
    </row>
    <row r="833" spans="1:7" s="11" customFormat="1" ht="12.75">
      <c r="A833" s="133"/>
      <c r="B833" s="460" t="s">
        <v>1601</v>
      </c>
      <c r="C833" s="473" t="s">
        <v>1590</v>
      </c>
      <c r="D833" s="134"/>
      <c r="E833" s="243"/>
      <c r="F833" s="443"/>
      <c r="G833" s="135">
        <f>SUM(G834:G835)</f>
        <v>0</v>
      </c>
    </row>
    <row r="834" spans="1:7" s="11" customFormat="1" ht="25.5">
      <c r="A834" s="382" t="s">
        <v>1743</v>
      </c>
      <c r="B834" s="104" t="s">
        <v>1805</v>
      </c>
      <c r="C834" s="472" t="s">
        <v>1558</v>
      </c>
      <c r="D834" s="107" t="s">
        <v>1340</v>
      </c>
      <c r="E834" s="208">
        <v>1</v>
      </c>
      <c r="F834" s="204"/>
      <c r="G834" s="256">
        <f>ROUND(E834*F834,2)</f>
        <v>0</v>
      </c>
    </row>
    <row r="835" spans="1:7" s="11" customFormat="1" ht="25.5">
      <c r="A835" s="382" t="s">
        <v>1744</v>
      </c>
      <c r="B835" s="104" t="s">
        <v>1805</v>
      </c>
      <c r="C835" s="472" t="s">
        <v>1600</v>
      </c>
      <c r="D835" s="107" t="s">
        <v>1340</v>
      </c>
      <c r="E835" s="208">
        <v>3</v>
      </c>
      <c r="F835" s="204"/>
      <c r="G835" s="256">
        <f>ROUND(E835*F835,2)</f>
        <v>0</v>
      </c>
    </row>
    <row r="836" spans="1:7" s="11" customFormat="1" ht="12.75">
      <c r="A836" s="133"/>
      <c r="B836" s="460" t="s">
        <v>933</v>
      </c>
      <c r="C836" s="473" t="s">
        <v>1602</v>
      </c>
      <c r="D836" s="134"/>
      <c r="E836" s="243"/>
      <c r="F836" s="443"/>
      <c r="G836" s="135">
        <f>SUM(G837:G842)</f>
        <v>0</v>
      </c>
    </row>
    <row r="837" spans="1:7" s="11" customFormat="1" ht="25.5">
      <c r="A837" s="382" t="s">
        <v>1745</v>
      </c>
      <c r="B837" s="104" t="s">
        <v>1805</v>
      </c>
      <c r="C837" s="472" t="s">
        <v>1603</v>
      </c>
      <c r="D837" s="107" t="s">
        <v>1340</v>
      </c>
      <c r="E837" s="208">
        <v>1</v>
      </c>
      <c r="F837" s="204"/>
      <c r="G837" s="256">
        <f aca="true" t="shared" si="31" ref="G837:G842">ROUND(E837*F837,2)</f>
        <v>0</v>
      </c>
    </row>
    <row r="838" spans="1:7" s="11" customFormat="1" ht="25.5">
      <c r="A838" s="382" t="s">
        <v>1746</v>
      </c>
      <c r="B838" s="104" t="s">
        <v>1805</v>
      </c>
      <c r="C838" s="472" t="s">
        <v>1604</v>
      </c>
      <c r="D838" s="107" t="s">
        <v>1340</v>
      </c>
      <c r="E838" s="208">
        <v>1</v>
      </c>
      <c r="F838" s="204"/>
      <c r="G838" s="256">
        <f t="shared" si="31"/>
        <v>0</v>
      </c>
    </row>
    <row r="839" spans="1:7" s="11" customFormat="1" ht="25.5">
      <c r="A839" s="382" t="s">
        <v>1747</v>
      </c>
      <c r="B839" s="104" t="s">
        <v>1805</v>
      </c>
      <c r="C839" s="472" t="s">
        <v>1605</v>
      </c>
      <c r="D839" s="107" t="s">
        <v>1340</v>
      </c>
      <c r="E839" s="208">
        <v>1</v>
      </c>
      <c r="F839" s="204"/>
      <c r="G839" s="256">
        <f t="shared" si="31"/>
        <v>0</v>
      </c>
    </row>
    <row r="840" spans="1:7" s="11" customFormat="1" ht="25.5">
      <c r="A840" s="382" t="s">
        <v>1748</v>
      </c>
      <c r="B840" s="104" t="s">
        <v>1805</v>
      </c>
      <c r="C840" s="472" t="s">
        <v>1606</v>
      </c>
      <c r="D840" s="107" t="s">
        <v>1340</v>
      </c>
      <c r="E840" s="208">
        <v>1</v>
      </c>
      <c r="F840" s="204"/>
      <c r="G840" s="256">
        <f t="shared" si="31"/>
        <v>0</v>
      </c>
    </row>
    <row r="841" spans="1:7" s="11" customFormat="1" ht="25.5">
      <c r="A841" s="382" t="s">
        <v>1749</v>
      </c>
      <c r="B841" s="104" t="s">
        <v>1805</v>
      </c>
      <c r="C841" s="472" t="s">
        <v>1607</v>
      </c>
      <c r="D841" s="107" t="s">
        <v>1340</v>
      </c>
      <c r="E841" s="208">
        <v>1</v>
      </c>
      <c r="F841" s="204"/>
      <c r="G841" s="256">
        <f t="shared" si="31"/>
        <v>0</v>
      </c>
    </row>
    <row r="842" spans="1:7" s="11" customFormat="1" ht="25.5">
      <c r="A842" s="382" t="s">
        <v>1750</v>
      </c>
      <c r="B842" s="104" t="s">
        <v>1805</v>
      </c>
      <c r="C842" s="472" t="s">
        <v>1608</v>
      </c>
      <c r="D842" s="107" t="s">
        <v>1340</v>
      </c>
      <c r="E842" s="208">
        <v>1</v>
      </c>
      <c r="F842" s="204"/>
      <c r="G842" s="256">
        <f t="shared" si="31"/>
        <v>0</v>
      </c>
    </row>
    <row r="843" spans="1:7" s="11" customFormat="1" ht="12.75">
      <c r="A843" s="133"/>
      <c r="B843" s="460" t="s">
        <v>1611</v>
      </c>
      <c r="C843" s="473" t="s">
        <v>1609</v>
      </c>
      <c r="D843" s="134"/>
      <c r="E843" s="243"/>
      <c r="F843" s="443"/>
      <c r="G843" s="135">
        <f>SUM(G844)</f>
        <v>0</v>
      </c>
    </row>
    <row r="844" spans="1:7" s="11" customFormat="1" ht="25.5">
      <c r="A844" s="382" t="s">
        <v>1751</v>
      </c>
      <c r="B844" s="104" t="s">
        <v>1805</v>
      </c>
      <c r="C844" s="472" t="s">
        <v>1610</v>
      </c>
      <c r="D844" s="107" t="s">
        <v>1340</v>
      </c>
      <c r="E844" s="208">
        <v>2</v>
      </c>
      <c r="F844" s="204"/>
      <c r="G844" s="256">
        <f>ROUND(E844*F844,2)</f>
        <v>0</v>
      </c>
    </row>
    <row r="845" spans="1:7" s="11" customFormat="1" ht="12.75">
      <c r="A845" s="133"/>
      <c r="B845" s="460" t="s">
        <v>1618</v>
      </c>
      <c r="C845" s="473" t="s">
        <v>1612</v>
      </c>
      <c r="D845" s="134"/>
      <c r="E845" s="243"/>
      <c r="F845" s="443"/>
      <c r="G845" s="135">
        <f>SUM(G846:G853)</f>
        <v>0</v>
      </c>
    </row>
    <row r="846" spans="1:7" s="11" customFormat="1" ht="25.5">
      <c r="A846" s="382" t="s">
        <v>1752</v>
      </c>
      <c r="B846" s="104" t="s">
        <v>1805</v>
      </c>
      <c r="C846" s="472" t="s">
        <v>1613</v>
      </c>
      <c r="D846" s="107" t="s">
        <v>1340</v>
      </c>
      <c r="E846" s="208">
        <v>1</v>
      </c>
      <c r="F846" s="204"/>
      <c r="G846" s="256">
        <f aca="true" t="shared" si="32" ref="G846:G853">ROUND(E846*F846,2)</f>
        <v>0</v>
      </c>
    </row>
    <row r="847" spans="1:7" s="11" customFormat="1" ht="25.5">
      <c r="A847" s="382" t="s">
        <v>1753</v>
      </c>
      <c r="B847" s="104" t="s">
        <v>1805</v>
      </c>
      <c r="C847" s="472" t="s">
        <v>1584</v>
      </c>
      <c r="D847" s="107" t="s">
        <v>1340</v>
      </c>
      <c r="E847" s="208">
        <v>1</v>
      </c>
      <c r="F847" s="204"/>
      <c r="G847" s="256">
        <f t="shared" si="32"/>
        <v>0</v>
      </c>
    </row>
    <row r="848" spans="1:7" s="11" customFormat="1" ht="25.5">
      <c r="A848" s="382" t="s">
        <v>1754</v>
      </c>
      <c r="B848" s="104" t="s">
        <v>1805</v>
      </c>
      <c r="C848" s="472" t="s">
        <v>1614</v>
      </c>
      <c r="D848" s="107" t="s">
        <v>1340</v>
      </c>
      <c r="E848" s="208">
        <v>1</v>
      </c>
      <c r="F848" s="204"/>
      <c r="G848" s="256">
        <f t="shared" si="32"/>
        <v>0</v>
      </c>
    </row>
    <row r="849" spans="1:7" s="11" customFormat="1" ht="25.5">
      <c r="A849" s="382" t="s">
        <v>1755</v>
      </c>
      <c r="B849" s="104" t="s">
        <v>1805</v>
      </c>
      <c r="C849" s="472" t="s">
        <v>1584</v>
      </c>
      <c r="D849" s="107" t="s">
        <v>1340</v>
      </c>
      <c r="E849" s="208">
        <v>1</v>
      </c>
      <c r="F849" s="204"/>
      <c r="G849" s="256">
        <f t="shared" si="32"/>
        <v>0</v>
      </c>
    </row>
    <row r="850" spans="1:7" s="11" customFormat="1" ht="25.5">
      <c r="A850" s="382" t="s">
        <v>1756</v>
      </c>
      <c r="B850" s="104" t="s">
        <v>1805</v>
      </c>
      <c r="C850" s="472" t="s">
        <v>1558</v>
      </c>
      <c r="D850" s="107" t="s">
        <v>1340</v>
      </c>
      <c r="E850" s="208">
        <v>1</v>
      </c>
      <c r="F850" s="204"/>
      <c r="G850" s="256">
        <f t="shared" si="32"/>
        <v>0</v>
      </c>
    </row>
    <row r="851" spans="1:7" s="11" customFormat="1" ht="25.5">
      <c r="A851" s="382" t="s">
        <v>1757</v>
      </c>
      <c r="B851" s="104" t="s">
        <v>1805</v>
      </c>
      <c r="C851" s="472" t="s">
        <v>1615</v>
      </c>
      <c r="D851" s="107" t="s">
        <v>1340</v>
      </c>
      <c r="E851" s="208">
        <v>1</v>
      </c>
      <c r="F851" s="204"/>
      <c r="G851" s="256">
        <f t="shared" si="32"/>
        <v>0</v>
      </c>
    </row>
    <row r="852" spans="1:7" s="11" customFormat="1" ht="25.5">
      <c r="A852" s="382" t="s">
        <v>1758</v>
      </c>
      <c r="B852" s="104" t="s">
        <v>1805</v>
      </c>
      <c r="C852" s="472" t="s">
        <v>1616</v>
      </c>
      <c r="D852" s="107" t="s">
        <v>1340</v>
      </c>
      <c r="E852" s="208">
        <v>1</v>
      </c>
      <c r="F852" s="204"/>
      <c r="G852" s="256">
        <f t="shared" si="32"/>
        <v>0</v>
      </c>
    </row>
    <row r="853" spans="1:7" s="11" customFormat="1" ht="25.5">
      <c r="A853" s="382" t="s">
        <v>1759</v>
      </c>
      <c r="B853" s="104" t="s">
        <v>1805</v>
      </c>
      <c r="C853" s="472" t="s">
        <v>1617</v>
      </c>
      <c r="D853" s="107" t="s">
        <v>1340</v>
      </c>
      <c r="E853" s="208">
        <v>1</v>
      </c>
      <c r="F853" s="204"/>
      <c r="G853" s="256">
        <f t="shared" si="32"/>
        <v>0</v>
      </c>
    </row>
    <row r="854" spans="1:7" s="11" customFormat="1" ht="12.75">
      <c r="A854" s="133"/>
      <c r="B854" s="460" t="s">
        <v>1623</v>
      </c>
      <c r="C854" s="473" t="s">
        <v>1619</v>
      </c>
      <c r="D854" s="134"/>
      <c r="E854" s="243"/>
      <c r="F854" s="443"/>
      <c r="G854" s="135">
        <f>SUM(G855:G862)</f>
        <v>0</v>
      </c>
    </row>
    <row r="855" spans="1:7" s="11" customFormat="1" ht="25.5">
      <c r="A855" s="382" t="s">
        <v>1760</v>
      </c>
      <c r="B855" s="104" t="s">
        <v>1805</v>
      </c>
      <c r="C855" s="472" t="s">
        <v>1620</v>
      </c>
      <c r="D855" s="107" t="s">
        <v>1340</v>
      </c>
      <c r="E855" s="208">
        <v>1</v>
      </c>
      <c r="F855" s="204"/>
      <c r="G855" s="256">
        <f aca="true" t="shared" si="33" ref="G855:G862">ROUND(E855*F855,2)</f>
        <v>0</v>
      </c>
    </row>
    <row r="856" spans="1:7" s="11" customFormat="1" ht="25.5">
      <c r="A856" s="382" t="s">
        <v>1761</v>
      </c>
      <c r="B856" s="104" t="s">
        <v>1805</v>
      </c>
      <c r="C856" s="472" t="s">
        <v>1621</v>
      </c>
      <c r="D856" s="107" t="s">
        <v>1340</v>
      </c>
      <c r="E856" s="208">
        <v>2</v>
      </c>
      <c r="F856" s="204"/>
      <c r="G856" s="256">
        <f t="shared" si="33"/>
        <v>0</v>
      </c>
    </row>
    <row r="857" spans="1:7" s="11" customFormat="1" ht="25.5">
      <c r="A857" s="382" t="s">
        <v>1762</v>
      </c>
      <c r="B857" s="104" t="s">
        <v>1805</v>
      </c>
      <c r="C857" s="472" t="s">
        <v>1622</v>
      </c>
      <c r="D857" s="107" t="s">
        <v>1340</v>
      </c>
      <c r="E857" s="208">
        <v>1</v>
      </c>
      <c r="F857" s="204"/>
      <c r="G857" s="256">
        <f t="shared" si="33"/>
        <v>0</v>
      </c>
    </row>
    <row r="858" spans="1:7" s="11" customFormat="1" ht="25.5">
      <c r="A858" s="382" t="s">
        <v>1763</v>
      </c>
      <c r="B858" s="104" t="s">
        <v>1805</v>
      </c>
      <c r="C858" s="472" t="s">
        <v>1617</v>
      </c>
      <c r="D858" s="107" t="s">
        <v>1340</v>
      </c>
      <c r="E858" s="208">
        <v>1</v>
      </c>
      <c r="F858" s="204"/>
      <c r="G858" s="256">
        <f t="shared" si="33"/>
        <v>0</v>
      </c>
    </row>
    <row r="859" spans="1:7" s="11" customFormat="1" ht="25.5">
      <c r="A859" s="382" t="s">
        <v>1764</v>
      </c>
      <c r="B859" s="104" t="s">
        <v>1805</v>
      </c>
      <c r="C859" s="472" t="s">
        <v>1568</v>
      </c>
      <c r="D859" s="107" t="s">
        <v>1340</v>
      </c>
      <c r="E859" s="208">
        <v>1</v>
      </c>
      <c r="F859" s="204"/>
      <c r="G859" s="256">
        <f t="shared" si="33"/>
        <v>0</v>
      </c>
    </row>
    <row r="860" spans="1:7" s="11" customFormat="1" ht="25.5">
      <c r="A860" s="382" t="s">
        <v>1765</v>
      </c>
      <c r="B860" s="104" t="s">
        <v>1805</v>
      </c>
      <c r="C860" s="472" t="s">
        <v>1558</v>
      </c>
      <c r="D860" s="107" t="s">
        <v>1340</v>
      </c>
      <c r="E860" s="208">
        <v>1</v>
      </c>
      <c r="F860" s="204"/>
      <c r="G860" s="256">
        <f t="shared" si="33"/>
        <v>0</v>
      </c>
    </row>
    <row r="861" spans="1:7" s="11" customFormat="1" ht="25.5">
      <c r="A861" s="382" t="s">
        <v>1766</v>
      </c>
      <c r="B861" s="104" t="s">
        <v>1805</v>
      </c>
      <c r="C861" s="472" t="s">
        <v>1558</v>
      </c>
      <c r="D861" s="107" t="s">
        <v>1340</v>
      </c>
      <c r="E861" s="208">
        <v>2</v>
      </c>
      <c r="F861" s="204"/>
      <c r="G861" s="256">
        <f t="shared" si="33"/>
        <v>0</v>
      </c>
    </row>
    <row r="862" spans="1:7" s="11" customFormat="1" ht="25.5">
      <c r="A862" s="382" t="s">
        <v>1767</v>
      </c>
      <c r="B862" s="104" t="s">
        <v>1805</v>
      </c>
      <c r="C862" s="472" t="s">
        <v>1558</v>
      </c>
      <c r="D862" s="107" t="s">
        <v>1340</v>
      </c>
      <c r="E862" s="208">
        <v>1</v>
      </c>
      <c r="F862" s="204"/>
      <c r="G862" s="256">
        <f t="shared" si="33"/>
        <v>0</v>
      </c>
    </row>
    <row r="863" spans="1:7" s="11" customFormat="1" ht="12.75">
      <c r="A863" s="133"/>
      <c r="B863" s="460" t="s">
        <v>2011</v>
      </c>
      <c r="C863" s="473" t="s">
        <v>1624</v>
      </c>
      <c r="D863" s="134"/>
      <c r="E863" s="243"/>
      <c r="F863" s="443"/>
      <c r="G863" s="135">
        <f>SUM(G864:G868)</f>
        <v>0</v>
      </c>
    </row>
    <row r="864" spans="1:7" s="11" customFormat="1" ht="25.5">
      <c r="A864" s="382" t="s">
        <v>1768</v>
      </c>
      <c r="B864" s="104" t="s">
        <v>1805</v>
      </c>
      <c r="C864" s="472" t="s">
        <v>1625</v>
      </c>
      <c r="D864" s="107" t="s">
        <v>1340</v>
      </c>
      <c r="E864" s="208">
        <v>3</v>
      </c>
      <c r="F864" s="204"/>
      <c r="G864" s="256">
        <f>ROUND(E864*F864,2)</f>
        <v>0</v>
      </c>
    </row>
    <row r="865" spans="1:7" s="11" customFormat="1" ht="25.5">
      <c r="A865" s="382" t="s">
        <v>1769</v>
      </c>
      <c r="B865" s="104" t="s">
        <v>1805</v>
      </c>
      <c r="C865" s="472" t="s">
        <v>1626</v>
      </c>
      <c r="D865" s="107" t="s">
        <v>1340</v>
      </c>
      <c r="E865" s="208">
        <v>1</v>
      </c>
      <c r="F865" s="204"/>
      <c r="G865" s="256">
        <f>ROUND(E865*F865,2)</f>
        <v>0</v>
      </c>
    </row>
    <row r="866" spans="1:7" s="11" customFormat="1" ht="25.5">
      <c r="A866" s="382" t="s">
        <v>1770</v>
      </c>
      <c r="B866" s="104" t="s">
        <v>1805</v>
      </c>
      <c r="C866" s="472" t="s">
        <v>1627</v>
      </c>
      <c r="D866" s="107" t="s">
        <v>1340</v>
      </c>
      <c r="E866" s="208">
        <v>1</v>
      </c>
      <c r="F866" s="204"/>
      <c r="G866" s="256">
        <f>ROUND(E866*F866,2)</f>
        <v>0</v>
      </c>
    </row>
    <row r="867" spans="1:7" s="11" customFormat="1" ht="25.5">
      <c r="A867" s="382" t="s">
        <v>1771</v>
      </c>
      <c r="B867" s="104" t="s">
        <v>1805</v>
      </c>
      <c r="C867" s="472" t="s">
        <v>1628</v>
      </c>
      <c r="D867" s="107" t="s">
        <v>1340</v>
      </c>
      <c r="E867" s="208">
        <v>1</v>
      </c>
      <c r="F867" s="204"/>
      <c r="G867" s="256">
        <f>ROUND(E867*F867,2)</f>
        <v>0</v>
      </c>
    </row>
    <row r="868" spans="1:7" s="11" customFormat="1" ht="25.5">
      <c r="A868" s="382" t="s">
        <v>1772</v>
      </c>
      <c r="B868" s="104" t="s">
        <v>1805</v>
      </c>
      <c r="C868" s="472" t="s">
        <v>1608</v>
      </c>
      <c r="D868" s="107" t="s">
        <v>1340</v>
      </c>
      <c r="E868" s="208">
        <v>1</v>
      </c>
      <c r="F868" s="204"/>
      <c r="G868" s="256">
        <f>ROUND(E868*F868,2)</f>
        <v>0</v>
      </c>
    </row>
    <row r="869" spans="1:7" s="11" customFormat="1" ht="13.5" thickBot="1">
      <c r="A869" s="265"/>
      <c r="B869" s="270"/>
      <c r="C869" s="475"/>
      <c r="D869" s="267"/>
      <c r="E869" s="271"/>
      <c r="F869" s="441"/>
      <c r="G869" s="161"/>
    </row>
    <row r="870" spans="1:7" s="11" customFormat="1" ht="13.5" thickBot="1">
      <c r="A870" s="557" t="s">
        <v>1924</v>
      </c>
      <c r="B870" s="454"/>
      <c r="C870" s="264" t="s">
        <v>1631</v>
      </c>
      <c r="D870" s="205"/>
      <c r="E870" s="205"/>
      <c r="F870" s="423"/>
      <c r="G870" s="162">
        <f>SUM(G871:G872)</f>
        <v>0</v>
      </c>
    </row>
    <row r="871" spans="1:7" s="11" customFormat="1" ht="12.75">
      <c r="A871" s="383" t="s">
        <v>1775</v>
      </c>
      <c r="B871" s="461" t="s">
        <v>1805</v>
      </c>
      <c r="C871" s="476" t="s">
        <v>1632</v>
      </c>
      <c r="D871" s="272" t="s">
        <v>1340</v>
      </c>
      <c r="E871" s="255">
        <v>1</v>
      </c>
      <c r="F871" s="440"/>
      <c r="G871" s="256">
        <f>ROUND(E871*F871,2)</f>
        <v>0</v>
      </c>
    </row>
    <row r="872" spans="1:7" s="11" customFormat="1" ht="13.5" thickBot="1">
      <c r="A872" s="265"/>
      <c r="B872" s="462"/>
      <c r="C872" s="475"/>
      <c r="D872" s="267"/>
      <c r="E872" s="266"/>
      <c r="F872" s="444"/>
      <c r="G872" s="161"/>
    </row>
    <row r="873" spans="1:7" s="11" customFormat="1" ht="13.5" thickBot="1">
      <c r="A873" s="557" t="s">
        <v>1925</v>
      </c>
      <c r="B873" s="454"/>
      <c r="C873" s="264" t="s">
        <v>1130</v>
      </c>
      <c r="D873" s="205"/>
      <c r="E873" s="205"/>
      <c r="F873" s="423"/>
      <c r="G873" s="162">
        <f>SUM(G874:G875)</f>
        <v>0</v>
      </c>
    </row>
    <row r="874" spans="1:7" s="11" customFormat="1" ht="25.5">
      <c r="A874" s="251" t="s">
        <v>1774</v>
      </c>
      <c r="B874" s="268" t="s">
        <v>341</v>
      </c>
      <c r="C874" s="253" t="s">
        <v>342</v>
      </c>
      <c r="D874" s="254" t="s">
        <v>1980</v>
      </c>
      <c r="E874" s="269">
        <v>2</v>
      </c>
      <c r="F874" s="418"/>
      <c r="G874" s="256">
        <f>ROUND(E874*F874,2)</f>
        <v>0</v>
      </c>
    </row>
    <row r="875" spans="1:7" s="11" customFormat="1" ht="12.75">
      <c r="A875" s="147"/>
      <c r="B875" s="148"/>
      <c r="C875" s="193"/>
      <c r="D875" s="197"/>
      <c r="E875" s="148"/>
      <c r="F875" s="445"/>
      <c r="G875" s="149"/>
    </row>
    <row r="876" spans="1:7" s="11" customFormat="1" ht="12.75">
      <c r="A876" s="150" t="s">
        <v>1521</v>
      </c>
      <c r="B876" s="151"/>
      <c r="C876" s="151"/>
      <c r="D876" s="198"/>
      <c r="E876" s="151"/>
      <c r="F876" s="446"/>
      <c r="G876" s="152">
        <f>G873+G870+G757+G748+G740</f>
        <v>0</v>
      </c>
    </row>
    <row r="877" spans="1:7" s="11" customFormat="1" ht="12.75">
      <c r="A877" s="153" t="s">
        <v>1522</v>
      </c>
      <c r="B877" s="154"/>
      <c r="C877" s="154"/>
      <c r="D877" s="199"/>
      <c r="E877" s="155" t="s">
        <v>2009</v>
      </c>
      <c r="F877" s="105"/>
      <c r="G877" s="142" t="e">
        <f>ROUND(G876*E877,2)</f>
        <v>#VALUE!</v>
      </c>
    </row>
    <row r="878" spans="1:7" s="11" customFormat="1" ht="12.75">
      <c r="A878" s="143" t="s">
        <v>1523</v>
      </c>
      <c r="B878" s="144"/>
      <c r="C878" s="144"/>
      <c r="D878" s="196"/>
      <c r="E878" s="144"/>
      <c r="F878" s="438"/>
      <c r="G878" s="145" t="e">
        <f>SUM(G876:G877)</f>
        <v>#VALUE!</v>
      </c>
    </row>
    <row r="879" spans="1:7" s="11" customFormat="1" ht="13.5" thickBot="1">
      <c r="A879" s="157"/>
      <c r="B879" s="463"/>
      <c r="C879" s="231"/>
      <c r="D879" s="159"/>
      <c r="E879" s="239"/>
      <c r="F879" s="160"/>
      <c r="G879" s="161"/>
    </row>
    <row r="880" spans="1:7" s="11" customFormat="1" ht="13.5" thickBot="1">
      <c r="A880" s="477" t="s">
        <v>1926</v>
      </c>
      <c r="B880" s="454"/>
      <c r="C880" s="264" t="s">
        <v>1979</v>
      </c>
      <c r="D880" s="205"/>
      <c r="E880" s="205"/>
      <c r="F880" s="423"/>
      <c r="G880" s="162" t="e">
        <f>G738+G878</f>
        <v>#VALUE!</v>
      </c>
    </row>
    <row r="881" spans="1:7" s="11" customFormat="1" ht="12.75">
      <c r="A881" s="384" t="s">
        <v>1773</v>
      </c>
      <c r="B881" s="464"/>
      <c r="C881" s="253" t="s">
        <v>1502</v>
      </c>
      <c r="D881" s="254" t="s">
        <v>1218</v>
      </c>
      <c r="E881" s="262">
        <v>1</v>
      </c>
      <c r="F881" s="263"/>
      <c r="G881" s="256">
        <f>ROUND(E881*F881,2)</f>
        <v>0</v>
      </c>
    </row>
    <row r="882" spans="1:7" s="11" customFormat="1" ht="16.5" thickBot="1">
      <c r="A882" s="163"/>
      <c r="B882" s="164"/>
      <c r="C882" s="164"/>
      <c r="D882" s="233" t="s">
        <v>2010</v>
      </c>
      <c r="E882" s="240"/>
      <c r="F882" s="447"/>
      <c r="G882" s="165"/>
    </row>
    <row r="883" spans="1:7" ht="13.5" thickBot="1">
      <c r="A883" s="487" t="s">
        <v>941</v>
      </c>
      <c r="B883" s="488"/>
      <c r="C883" s="488"/>
      <c r="D883" s="488"/>
      <c r="E883" s="488"/>
      <c r="F883" s="488"/>
      <c r="G883" s="162" t="e">
        <f>SUM(G880:G882)</f>
        <v>#VALUE!</v>
      </c>
    </row>
    <row r="884" spans="6:7" ht="12.75">
      <c r="F884" s="448"/>
      <c r="G884" s="156"/>
    </row>
    <row r="885" spans="5:7" ht="12.75">
      <c r="E885" s="18"/>
      <c r="F885" s="449"/>
      <c r="G885" s="97"/>
    </row>
    <row r="886" spans="1:7" ht="12.75">
      <c r="A886" s="465"/>
      <c r="E886" s="18"/>
      <c r="F886" s="450"/>
      <c r="G886" s="97"/>
    </row>
    <row r="887" spans="1:6" ht="12.75">
      <c r="A887" s="465"/>
      <c r="E887" s="18"/>
      <c r="F887" s="451"/>
    </row>
    <row r="888" spans="1:7" ht="12.75">
      <c r="A888" s="465"/>
      <c r="F888" s="452"/>
      <c r="G888" s="18"/>
    </row>
  </sheetData>
  <sheetProtection/>
  <mergeCells count="14">
    <mergeCell ref="A883:F883"/>
    <mergeCell ref="A13:A14"/>
    <mergeCell ref="B13:B14"/>
    <mergeCell ref="C13:C14"/>
    <mergeCell ref="D13:D14"/>
    <mergeCell ref="E13:E14"/>
    <mergeCell ref="F13:F14"/>
    <mergeCell ref="G13:G14"/>
    <mergeCell ref="C10:G10"/>
    <mergeCell ref="C5:G5"/>
    <mergeCell ref="C8:G8"/>
    <mergeCell ref="C7:G7"/>
    <mergeCell ref="C11:F11"/>
    <mergeCell ref="A12:G12"/>
  </mergeCells>
  <printOptions horizontalCentered="1"/>
  <pageMargins left="1.3385826771653544" right="0.1968503937007874" top="0.7480314960629921" bottom="0.7874015748031497" header="1.299212598425197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96"/>
  <sheetViews>
    <sheetView zoomScalePageLayoutView="0" workbookViewId="0" topLeftCell="A46">
      <selection activeCell="D61" sqref="D61"/>
    </sheetView>
  </sheetViews>
  <sheetFormatPr defaultColWidth="9.140625" defaultRowHeight="15"/>
  <cols>
    <col min="2" max="2" width="31.57421875" style="0" customWidth="1"/>
    <col min="3" max="3" width="9.140625" style="1" customWidth="1"/>
    <col min="7" max="7" width="9.57421875" style="0" bestFit="1" customWidth="1"/>
    <col min="8" max="8" width="10.57421875" style="0" bestFit="1" customWidth="1"/>
  </cols>
  <sheetData>
    <row r="2" ht="15">
      <c r="B2" t="s">
        <v>1448</v>
      </c>
    </row>
    <row r="3" s="1" customFormat="1" ht="15"/>
    <row r="4" spans="2:9" s="1" customFormat="1" ht="15">
      <c r="B4" s="23" t="s">
        <v>1459</v>
      </c>
      <c r="C4" s="23"/>
      <c r="D4" s="29" t="s">
        <v>1460</v>
      </c>
      <c r="E4" s="29" t="s">
        <v>1461</v>
      </c>
      <c r="F4" s="29" t="s">
        <v>1462</v>
      </c>
      <c r="G4" s="30" t="s">
        <v>1463</v>
      </c>
      <c r="H4" s="27" t="s">
        <v>1464</v>
      </c>
      <c r="I4" s="23">
        <v>140.69</v>
      </c>
    </row>
    <row r="5" spans="3:11" s="1" customFormat="1" ht="15">
      <c r="C5" s="21" t="s">
        <v>1465</v>
      </c>
      <c r="D5" s="31">
        <v>16.99</v>
      </c>
      <c r="E5" s="31">
        <v>0.7</v>
      </c>
      <c r="F5" s="31">
        <f>K5</f>
        <v>4.27000000000001</v>
      </c>
      <c r="G5" s="32">
        <f>ROUND(D5*E5,2)</f>
        <v>11.89</v>
      </c>
      <c r="H5" s="33">
        <f>ROUND(D5*E5*F5,2)</f>
        <v>50.78</v>
      </c>
      <c r="I5" s="501">
        <f>I4-I14</f>
        <v>7.27000000000001</v>
      </c>
      <c r="J5" s="506">
        <v>3</v>
      </c>
      <c r="K5" s="501">
        <f>I5-J5</f>
        <v>4.27000000000001</v>
      </c>
    </row>
    <row r="6" spans="3:11" s="1" customFormat="1" ht="15">
      <c r="C6" s="21" t="s">
        <v>1466</v>
      </c>
      <c r="D6" s="31">
        <v>74.55</v>
      </c>
      <c r="E6" s="31">
        <v>30.52</v>
      </c>
      <c r="F6" s="31">
        <f>K5</f>
        <v>4.27000000000001</v>
      </c>
      <c r="G6" s="32">
        <f aca="true" t="shared" si="0" ref="G6:G12">ROUND(D6*E6,2)</f>
        <v>2275.27</v>
      </c>
      <c r="H6" s="33">
        <f aca="true" t="shared" si="1" ref="H6:H12">ROUND(D6*E6*F6,2)</f>
        <v>9715.39</v>
      </c>
      <c r="I6" s="501"/>
      <c r="J6" s="506"/>
      <c r="K6" s="501"/>
    </row>
    <row r="7" spans="3:11" s="1" customFormat="1" ht="15">
      <c r="C7" s="21" t="s">
        <v>1467</v>
      </c>
      <c r="D7" s="31">
        <v>2.43</v>
      </c>
      <c r="E7" s="31">
        <v>27.79</v>
      </c>
      <c r="F7" s="31">
        <f>K5</f>
        <v>4.27000000000001</v>
      </c>
      <c r="G7" s="32">
        <f t="shared" si="0"/>
        <v>67.53</v>
      </c>
      <c r="H7" s="33">
        <f t="shared" si="1"/>
        <v>288.35</v>
      </c>
      <c r="I7" s="501"/>
      <c r="J7" s="506"/>
      <c r="K7" s="501"/>
    </row>
    <row r="8" spans="3:11" s="1" customFormat="1" ht="15">
      <c r="C8" s="21" t="s">
        <v>1468</v>
      </c>
      <c r="D8" s="31">
        <v>5.26</v>
      </c>
      <c r="E8" s="31">
        <v>5.05</v>
      </c>
      <c r="F8" s="31">
        <f>K5</f>
        <v>4.27000000000001</v>
      </c>
      <c r="G8" s="32">
        <f t="shared" si="0"/>
        <v>26.56</v>
      </c>
      <c r="H8" s="33">
        <f t="shared" si="1"/>
        <v>113.42</v>
      </c>
      <c r="I8" s="501"/>
      <c r="J8" s="506"/>
      <c r="K8" s="501"/>
    </row>
    <row r="9" spans="3:11" s="1" customFormat="1" ht="15">
      <c r="C9" s="21" t="s">
        <v>1469</v>
      </c>
      <c r="D9" s="31">
        <v>3.21</v>
      </c>
      <c r="E9" s="31">
        <v>1.63</v>
      </c>
      <c r="F9" s="31">
        <f>K5</f>
        <v>4.27000000000001</v>
      </c>
      <c r="G9" s="32">
        <f>ROUND(D9*E9,2)</f>
        <v>5.23</v>
      </c>
      <c r="H9" s="33">
        <f>ROUND(D9*E9*F9,2)</f>
        <v>22.34</v>
      </c>
      <c r="I9" s="501"/>
      <c r="J9" s="506"/>
      <c r="K9" s="501"/>
    </row>
    <row r="10" spans="3:11" s="1" customFormat="1" ht="15">
      <c r="C10" s="21" t="s">
        <v>1470</v>
      </c>
      <c r="D10" s="31">
        <v>38.59</v>
      </c>
      <c r="E10" s="31">
        <v>5.06</v>
      </c>
      <c r="F10" s="31">
        <f>K5</f>
        <v>4.27000000000001</v>
      </c>
      <c r="G10" s="32">
        <f>ROUND(D10*E10,2)</f>
        <v>195.27</v>
      </c>
      <c r="H10" s="33">
        <f>ROUND(D10*E10*F10,2)</f>
        <v>833.78</v>
      </c>
      <c r="I10" s="501"/>
      <c r="J10" s="506"/>
      <c r="K10" s="501"/>
    </row>
    <row r="11" spans="3:11" s="1" customFormat="1" ht="15">
      <c r="C11" s="21" t="s">
        <v>1471</v>
      </c>
      <c r="D11" s="31">
        <v>3.2</v>
      </c>
      <c r="E11" s="31">
        <v>1.68</v>
      </c>
      <c r="F11" s="31">
        <f>K5</f>
        <v>4.27000000000001</v>
      </c>
      <c r="G11" s="32">
        <f>ROUND(D11*E11,2)</f>
        <v>5.38</v>
      </c>
      <c r="H11" s="33">
        <f>ROUND(D11*E11*F11,2)</f>
        <v>22.96</v>
      </c>
      <c r="I11" s="501"/>
      <c r="J11" s="506"/>
      <c r="K11" s="501"/>
    </row>
    <row r="12" spans="3:11" s="1" customFormat="1" ht="15">
      <c r="C12" s="21" t="s">
        <v>1472</v>
      </c>
      <c r="D12" s="31">
        <v>5.2</v>
      </c>
      <c r="E12" s="31">
        <v>5.07</v>
      </c>
      <c r="F12" s="31">
        <f>K5</f>
        <v>4.27000000000001</v>
      </c>
      <c r="G12" s="32">
        <f t="shared" si="0"/>
        <v>26.36</v>
      </c>
      <c r="H12" s="33">
        <f t="shared" si="1"/>
        <v>112.57</v>
      </c>
      <c r="I12" s="501"/>
      <c r="J12" s="506"/>
      <c r="K12" s="501"/>
    </row>
    <row r="13" spans="4:11" s="1" customFormat="1" ht="15">
      <c r="D13" s="502" t="s">
        <v>941</v>
      </c>
      <c r="E13" s="503"/>
      <c r="F13" s="504"/>
      <c r="G13" s="34">
        <f>SUM(G5:G12)</f>
        <v>2613.4900000000002</v>
      </c>
      <c r="H13" s="35">
        <f>SUM(H5:H12)</f>
        <v>11159.59</v>
      </c>
      <c r="I13" s="501"/>
      <c r="J13" s="506"/>
      <c r="K13" s="501"/>
    </row>
    <row r="14" spans="2:10" s="1" customFormat="1" ht="15">
      <c r="B14" s="23" t="s">
        <v>1458</v>
      </c>
      <c r="C14" s="23"/>
      <c r="D14" s="27" t="s">
        <v>1460</v>
      </c>
      <c r="E14" s="27" t="s">
        <v>1461</v>
      </c>
      <c r="F14" s="27" t="s">
        <v>1462</v>
      </c>
      <c r="G14" s="27" t="s">
        <v>1463</v>
      </c>
      <c r="H14" s="27" t="s">
        <v>1464</v>
      </c>
      <c r="I14" s="23">
        <v>133.42</v>
      </c>
      <c r="J14" s="26"/>
    </row>
    <row r="15" spans="4:11" s="1" customFormat="1" ht="15">
      <c r="D15" s="28"/>
      <c r="E15" s="28"/>
      <c r="F15" s="28"/>
      <c r="G15" s="28"/>
      <c r="H15" s="28"/>
      <c r="I15" s="501">
        <f>I14-I19</f>
        <v>1.9199999999999875</v>
      </c>
      <c r="J15" s="506">
        <v>3</v>
      </c>
      <c r="K15" s="501">
        <f>I15-J15</f>
        <v>-1.0800000000000125</v>
      </c>
    </row>
    <row r="16" spans="4:11" s="1" customFormat="1" ht="15">
      <c r="D16" s="28"/>
      <c r="E16" s="28"/>
      <c r="F16" s="28"/>
      <c r="G16" s="28"/>
      <c r="H16" s="28"/>
      <c r="I16" s="501"/>
      <c r="J16" s="506"/>
      <c r="K16" s="501"/>
    </row>
    <row r="17" spans="4:11" s="1" customFormat="1" ht="15">
      <c r="D17" s="28"/>
      <c r="E17" s="28"/>
      <c r="F17" s="28"/>
      <c r="G17" s="28"/>
      <c r="H17" s="28"/>
      <c r="I17" s="501"/>
      <c r="J17" s="506"/>
      <c r="K17" s="501"/>
    </row>
    <row r="18" spans="4:11" s="1" customFormat="1" ht="15">
      <c r="D18" s="28"/>
      <c r="E18" s="28"/>
      <c r="F18" s="28"/>
      <c r="G18" s="28"/>
      <c r="H18" s="28"/>
      <c r="I18" s="501"/>
      <c r="J18" s="506"/>
      <c r="K18" s="501"/>
    </row>
    <row r="19" spans="2:10" s="1" customFormat="1" ht="15">
      <c r="B19" s="23" t="s">
        <v>1457</v>
      </c>
      <c r="C19" s="23"/>
      <c r="D19" s="27" t="s">
        <v>1460</v>
      </c>
      <c r="E19" s="27" t="s">
        <v>1461</v>
      </c>
      <c r="F19" s="27" t="s">
        <v>1462</v>
      </c>
      <c r="G19" s="27" t="s">
        <v>1463</v>
      </c>
      <c r="H19" s="27" t="s">
        <v>1464</v>
      </c>
      <c r="I19" s="23">
        <v>131.5</v>
      </c>
      <c r="J19" s="26"/>
    </row>
    <row r="20" spans="4:11" s="1" customFormat="1" ht="15">
      <c r="D20" s="28"/>
      <c r="E20" s="28"/>
      <c r="F20" s="28"/>
      <c r="G20" s="28"/>
      <c r="H20" s="28"/>
      <c r="I20" s="501">
        <f>I19-I24</f>
        <v>2.680000000000007</v>
      </c>
      <c r="J20" s="506">
        <v>3</v>
      </c>
      <c r="K20" s="501">
        <f>I20-J20</f>
        <v>-0.3199999999999932</v>
      </c>
    </row>
    <row r="21" spans="4:11" s="1" customFormat="1" ht="15">
      <c r="D21" s="28"/>
      <c r="E21" s="28"/>
      <c r="F21" s="28"/>
      <c r="G21" s="28"/>
      <c r="H21" s="28"/>
      <c r="I21" s="501"/>
      <c r="J21" s="506"/>
      <c r="K21" s="501"/>
    </row>
    <row r="22" spans="4:11" s="1" customFormat="1" ht="15">
      <c r="D22" s="28"/>
      <c r="E22" s="28"/>
      <c r="F22" s="28"/>
      <c r="G22" s="28"/>
      <c r="H22" s="28"/>
      <c r="I22" s="501"/>
      <c r="J22" s="506"/>
      <c r="K22" s="501"/>
    </row>
    <row r="23" spans="4:11" s="1" customFormat="1" ht="15">
      <c r="D23" s="28"/>
      <c r="E23" s="28"/>
      <c r="F23" s="28"/>
      <c r="G23" s="28"/>
      <c r="H23" s="28"/>
      <c r="I23" s="501"/>
      <c r="J23" s="506"/>
      <c r="K23" s="501"/>
    </row>
    <row r="24" spans="2:10" s="1" customFormat="1" ht="15">
      <c r="B24" s="23" t="s">
        <v>1456</v>
      </c>
      <c r="C24" s="23"/>
      <c r="D24" s="27" t="s">
        <v>1460</v>
      </c>
      <c r="E24" s="27" t="s">
        <v>1461</v>
      </c>
      <c r="F24" s="27" t="s">
        <v>1462</v>
      </c>
      <c r="G24" s="27" t="s">
        <v>1463</v>
      </c>
      <c r="H24" s="27" t="s">
        <v>1464</v>
      </c>
      <c r="I24" s="23">
        <v>128.82</v>
      </c>
      <c r="J24" s="26"/>
    </row>
    <row r="25" spans="4:11" ht="15">
      <c r="D25" s="28"/>
      <c r="E25" s="28"/>
      <c r="F25" s="28"/>
      <c r="G25" s="28"/>
      <c r="H25" s="28"/>
      <c r="I25" s="501">
        <f>I24-I29</f>
        <v>4.11999999999999</v>
      </c>
      <c r="J25" s="506">
        <v>3</v>
      </c>
      <c r="K25" s="501">
        <f>I25-J25</f>
        <v>1.1199999999999903</v>
      </c>
    </row>
    <row r="26" spans="4:11" ht="15">
      <c r="D26" s="28"/>
      <c r="E26" s="28"/>
      <c r="F26" s="28"/>
      <c r="G26" s="28"/>
      <c r="H26" s="28"/>
      <c r="I26" s="501"/>
      <c r="J26" s="506"/>
      <c r="K26" s="501"/>
    </row>
    <row r="27" spans="4:11" ht="15">
      <c r="D27" s="28"/>
      <c r="E27" s="28"/>
      <c r="F27" s="28"/>
      <c r="G27" s="28"/>
      <c r="H27" s="28"/>
      <c r="I27" s="501"/>
      <c r="J27" s="506"/>
      <c r="K27" s="501"/>
    </row>
    <row r="28" spans="4:11" ht="15">
      <c r="D28" s="28"/>
      <c r="E28" s="28"/>
      <c r="F28" s="28"/>
      <c r="G28" s="28"/>
      <c r="H28" s="28"/>
      <c r="I28" s="501"/>
      <c r="J28" s="506"/>
      <c r="K28" s="501"/>
    </row>
    <row r="29" spans="2:10" ht="15">
      <c r="B29" s="23" t="s">
        <v>1455</v>
      </c>
      <c r="C29" s="23"/>
      <c r="D29" s="27" t="s">
        <v>1460</v>
      </c>
      <c r="E29" s="27" t="s">
        <v>1461</v>
      </c>
      <c r="F29" s="27" t="s">
        <v>1462</v>
      </c>
      <c r="G29" s="27" t="s">
        <v>1463</v>
      </c>
      <c r="H29" s="27" t="s">
        <v>1464</v>
      </c>
      <c r="I29" s="23">
        <v>124.7</v>
      </c>
      <c r="J29" s="26"/>
    </row>
    <row r="30" spans="4:11" ht="15">
      <c r="D30" s="28"/>
      <c r="E30" s="28"/>
      <c r="F30" s="28"/>
      <c r="G30" s="28"/>
      <c r="H30" s="28"/>
      <c r="I30" s="501">
        <f>I29-I34</f>
        <v>4.1200000000000045</v>
      </c>
      <c r="J30" s="506">
        <v>3</v>
      </c>
      <c r="K30" s="501">
        <f>I30-J30</f>
        <v>1.1200000000000045</v>
      </c>
    </row>
    <row r="31" spans="4:11" ht="15">
      <c r="D31" s="28"/>
      <c r="E31" s="28"/>
      <c r="F31" s="28"/>
      <c r="G31" s="28"/>
      <c r="H31" s="28"/>
      <c r="I31" s="501"/>
      <c r="J31" s="506"/>
      <c r="K31" s="501"/>
    </row>
    <row r="32" spans="4:11" ht="15">
      <c r="D32" s="28"/>
      <c r="E32" s="28"/>
      <c r="F32" s="28"/>
      <c r="G32" s="28"/>
      <c r="H32" s="28"/>
      <c r="I32" s="501"/>
      <c r="J32" s="506"/>
      <c r="K32" s="501"/>
    </row>
    <row r="33" spans="4:11" ht="15">
      <c r="D33" s="28"/>
      <c r="E33" s="28"/>
      <c r="F33" s="28"/>
      <c r="G33" s="28"/>
      <c r="H33" s="28"/>
      <c r="I33" s="501"/>
      <c r="J33" s="506"/>
      <c r="K33" s="501"/>
    </row>
    <row r="34" spans="2:10" ht="15">
      <c r="B34" s="24" t="s">
        <v>1454</v>
      </c>
      <c r="C34" s="24"/>
      <c r="D34" s="27" t="s">
        <v>1460</v>
      </c>
      <c r="E34" s="27" t="s">
        <v>1461</v>
      </c>
      <c r="F34" s="27" t="s">
        <v>1462</v>
      </c>
      <c r="G34" s="27" t="s">
        <v>1463</v>
      </c>
      <c r="H34" s="27" t="s">
        <v>1464</v>
      </c>
      <c r="I34" s="24">
        <v>120.58</v>
      </c>
      <c r="J34" s="26"/>
    </row>
    <row r="35" spans="2:11" ht="15">
      <c r="B35" s="1"/>
      <c r="D35" s="28"/>
      <c r="E35" s="28"/>
      <c r="F35" s="28"/>
      <c r="G35" s="28"/>
      <c r="H35" s="28"/>
      <c r="I35" s="501">
        <f>I34-I39</f>
        <v>4.1200000000000045</v>
      </c>
      <c r="J35" s="506">
        <v>3</v>
      </c>
      <c r="K35" s="501">
        <f>I35-J35</f>
        <v>1.1200000000000045</v>
      </c>
    </row>
    <row r="36" spans="2:11" ht="15">
      <c r="B36" s="1"/>
      <c r="D36" s="28"/>
      <c r="E36" s="28"/>
      <c r="F36" s="28"/>
      <c r="G36" s="28"/>
      <c r="H36" s="28"/>
      <c r="I36" s="501"/>
      <c r="J36" s="506"/>
      <c r="K36" s="501"/>
    </row>
    <row r="37" spans="2:11" ht="15">
      <c r="B37" s="1"/>
      <c r="D37" s="28"/>
      <c r="E37" s="28"/>
      <c r="F37" s="28"/>
      <c r="G37" s="28"/>
      <c r="H37" s="28"/>
      <c r="I37" s="501"/>
      <c r="J37" s="506"/>
      <c r="K37" s="501"/>
    </row>
    <row r="38" spans="2:11" ht="15">
      <c r="B38" s="1"/>
      <c r="D38" s="28"/>
      <c r="E38" s="28"/>
      <c r="F38" s="28"/>
      <c r="G38" s="28"/>
      <c r="H38" s="28"/>
      <c r="I38" s="501"/>
      <c r="J38" s="506"/>
      <c r="K38" s="501"/>
    </row>
    <row r="39" spans="2:10" ht="15">
      <c r="B39" s="24" t="s">
        <v>1453</v>
      </c>
      <c r="C39" s="24"/>
      <c r="D39" s="27" t="s">
        <v>1460</v>
      </c>
      <c r="E39" s="27" t="s">
        <v>1461</v>
      </c>
      <c r="F39" s="27" t="s">
        <v>1462</v>
      </c>
      <c r="G39" s="27" t="s">
        <v>1463</v>
      </c>
      <c r="H39" s="27" t="s">
        <v>1464</v>
      </c>
      <c r="I39" s="24">
        <v>116.46</v>
      </c>
      <c r="J39" s="26"/>
    </row>
    <row r="40" spans="2:10" s="1" customFormat="1" ht="15">
      <c r="B40" s="24"/>
      <c r="C40" s="21" t="s">
        <v>1484</v>
      </c>
      <c r="D40" s="31">
        <v>17.05</v>
      </c>
      <c r="E40" s="31">
        <v>24.87</v>
      </c>
      <c r="F40" s="31">
        <f>K40</f>
        <v>0</v>
      </c>
      <c r="G40" s="32">
        <f>ROUND(D40*E40,2)</f>
        <v>424.03</v>
      </c>
      <c r="H40" s="33">
        <f>ROUND(D40*E40*F40,2)</f>
        <v>0</v>
      </c>
      <c r="I40" s="24"/>
      <c r="J40" s="26"/>
    </row>
    <row r="41" spans="2:10" s="1" customFormat="1" ht="15">
      <c r="B41" s="24"/>
      <c r="C41" s="21" t="s">
        <v>1483</v>
      </c>
      <c r="D41" s="31">
        <v>17.05</v>
      </c>
      <c r="E41" s="31">
        <v>24.87</v>
      </c>
      <c r="F41" s="31">
        <f>K40</f>
        <v>0</v>
      </c>
      <c r="G41" s="32">
        <f>ROUND(D41*E41,2)</f>
        <v>424.03</v>
      </c>
      <c r="H41" s="33">
        <f>ROUND(D41*E41*F41,2)</f>
        <v>0</v>
      </c>
      <c r="I41" s="24"/>
      <c r="J41" s="26"/>
    </row>
    <row r="42" spans="2:10" s="1" customFormat="1" ht="15">
      <c r="B42" s="24"/>
      <c r="C42" s="21" t="s">
        <v>1482</v>
      </c>
      <c r="D42" s="31">
        <v>17.05</v>
      </c>
      <c r="E42" s="31">
        <v>24.87</v>
      </c>
      <c r="F42" s="31">
        <f>K40</f>
        <v>0</v>
      </c>
      <c r="G42" s="32">
        <f>ROUND(D42*E42,2)</f>
        <v>424.03</v>
      </c>
      <c r="H42" s="33">
        <f>ROUND(D42*E42*F42,2)</f>
        <v>0</v>
      </c>
      <c r="I42" s="24"/>
      <c r="J42" s="26"/>
    </row>
    <row r="43" spans="2:10" s="1" customFormat="1" ht="15">
      <c r="B43" s="24"/>
      <c r="C43" s="21" t="s">
        <v>1481</v>
      </c>
      <c r="D43" s="31">
        <v>26.4</v>
      </c>
      <c r="E43" s="31">
        <v>30.57</v>
      </c>
      <c r="F43" s="31">
        <f>K40</f>
        <v>0</v>
      </c>
      <c r="G43" s="32">
        <f>ROUND(D43*E43,2)</f>
        <v>807.05</v>
      </c>
      <c r="H43" s="33">
        <f>ROUND(D43*E43*F43,2)</f>
        <v>0</v>
      </c>
      <c r="I43" s="24"/>
      <c r="J43" s="26"/>
    </row>
    <row r="44" spans="2:10" s="1" customFormat="1" ht="15">
      <c r="B44" s="24"/>
      <c r="C44" s="21" t="s">
        <v>1480</v>
      </c>
      <c r="D44" s="31">
        <v>5.27</v>
      </c>
      <c r="E44" s="31">
        <v>5.05</v>
      </c>
      <c r="F44" s="31">
        <f>K40</f>
        <v>0</v>
      </c>
      <c r="G44" s="32">
        <f aca="true" t="shared" si="2" ref="G44:G50">ROUND(D44*E44,2)</f>
        <v>26.61</v>
      </c>
      <c r="H44" s="33">
        <f aca="true" t="shared" si="3" ref="H44:H50">ROUND(D44*E44*F44,2)</f>
        <v>0</v>
      </c>
      <c r="I44" s="24"/>
      <c r="J44" s="26"/>
    </row>
    <row r="45" spans="2:10" s="1" customFormat="1" ht="15">
      <c r="B45" s="24"/>
      <c r="C45" s="21" t="s">
        <v>1479</v>
      </c>
      <c r="D45" s="31">
        <v>3.24</v>
      </c>
      <c r="E45" s="31">
        <v>1.62</v>
      </c>
      <c r="F45" s="31">
        <f>K40</f>
        <v>0</v>
      </c>
      <c r="G45" s="32">
        <f t="shared" si="2"/>
        <v>5.25</v>
      </c>
      <c r="H45" s="33">
        <f t="shared" si="3"/>
        <v>0</v>
      </c>
      <c r="I45" s="24"/>
      <c r="J45" s="26"/>
    </row>
    <row r="46" spans="2:10" s="1" customFormat="1" ht="15">
      <c r="B46" s="24"/>
      <c r="C46" s="21" t="s">
        <v>1478</v>
      </c>
      <c r="D46" s="31">
        <v>16.96</v>
      </c>
      <c r="E46" s="31">
        <v>5.29</v>
      </c>
      <c r="F46" s="31">
        <f>K40</f>
        <v>0</v>
      </c>
      <c r="G46" s="32">
        <f t="shared" si="2"/>
        <v>89.72</v>
      </c>
      <c r="H46" s="33">
        <f t="shared" si="3"/>
        <v>0</v>
      </c>
      <c r="I46" s="24"/>
      <c r="J46" s="26"/>
    </row>
    <row r="47" spans="2:10" s="1" customFormat="1" ht="15">
      <c r="B47" s="24"/>
      <c r="C47" s="21" t="s">
        <v>1476</v>
      </c>
      <c r="D47" s="31">
        <v>4.6</v>
      </c>
      <c r="E47" s="31">
        <v>3.92</v>
      </c>
      <c r="F47" s="31">
        <f>K40</f>
        <v>0</v>
      </c>
      <c r="G47" s="32">
        <f t="shared" si="2"/>
        <v>18.03</v>
      </c>
      <c r="H47" s="33">
        <f t="shared" si="3"/>
        <v>0</v>
      </c>
      <c r="I47" s="24"/>
      <c r="J47" s="26"/>
    </row>
    <row r="48" spans="2:10" s="1" customFormat="1" ht="15">
      <c r="B48" s="24"/>
      <c r="C48" s="21" t="s">
        <v>1477</v>
      </c>
      <c r="D48" s="31">
        <v>17</v>
      </c>
      <c r="E48" s="31">
        <v>5.29</v>
      </c>
      <c r="F48" s="31">
        <f>K40</f>
        <v>0</v>
      </c>
      <c r="G48" s="32">
        <f t="shared" si="2"/>
        <v>89.93</v>
      </c>
      <c r="H48" s="33">
        <f t="shared" si="3"/>
        <v>0</v>
      </c>
      <c r="I48" s="24"/>
      <c r="J48" s="26"/>
    </row>
    <row r="49" spans="2:10" s="1" customFormat="1" ht="15">
      <c r="B49" s="24"/>
      <c r="C49" s="21" t="s">
        <v>1475</v>
      </c>
      <c r="D49" s="31">
        <v>3.2</v>
      </c>
      <c r="E49" s="31">
        <v>1.68</v>
      </c>
      <c r="F49" s="31">
        <f>K40</f>
        <v>0</v>
      </c>
      <c r="G49" s="32">
        <f t="shared" si="2"/>
        <v>5.38</v>
      </c>
      <c r="H49" s="33">
        <f t="shared" si="3"/>
        <v>0</v>
      </c>
      <c r="I49" s="24"/>
      <c r="J49" s="26"/>
    </row>
    <row r="50" spans="2:10" s="1" customFormat="1" ht="15">
      <c r="B50" s="24"/>
      <c r="C50" s="21" t="s">
        <v>1474</v>
      </c>
      <c r="D50" s="31">
        <v>5.2</v>
      </c>
      <c r="E50" s="31">
        <v>5.07</v>
      </c>
      <c r="F50" s="31">
        <f>K40</f>
        <v>0</v>
      </c>
      <c r="G50" s="32">
        <f t="shared" si="2"/>
        <v>26.36</v>
      </c>
      <c r="H50" s="33">
        <f t="shared" si="3"/>
        <v>0</v>
      </c>
      <c r="I50" s="24"/>
      <c r="J50" s="26"/>
    </row>
    <row r="51" spans="2:10" s="1" customFormat="1" ht="15">
      <c r="B51" s="24"/>
      <c r="D51" s="502" t="s">
        <v>941</v>
      </c>
      <c r="E51" s="503"/>
      <c r="F51" s="504"/>
      <c r="G51" s="34">
        <f>SUM(G40:G50)</f>
        <v>2340.42</v>
      </c>
      <c r="H51" s="35">
        <f>SUM(H40:H50)</f>
        <v>0</v>
      </c>
      <c r="I51" s="24"/>
      <c r="J51" s="26"/>
    </row>
    <row r="52" spans="2:10" s="1" customFormat="1" ht="15">
      <c r="B52" s="24"/>
      <c r="C52" s="24"/>
      <c r="D52" s="27"/>
      <c r="E52" s="27"/>
      <c r="F52" s="27"/>
      <c r="G52" s="27"/>
      <c r="H52" s="27"/>
      <c r="I52" s="24"/>
      <c r="J52" s="26"/>
    </row>
    <row r="53" spans="2:10" s="1" customFormat="1" ht="15">
      <c r="B53" s="24"/>
      <c r="C53" s="24"/>
      <c r="D53" s="27"/>
      <c r="E53" s="27"/>
      <c r="F53" s="27"/>
      <c r="G53" s="27"/>
      <c r="H53" s="27"/>
      <c r="I53" s="24"/>
      <c r="J53" s="26"/>
    </row>
    <row r="54" spans="4:11" ht="15">
      <c r="D54" s="28"/>
      <c r="E54" s="28"/>
      <c r="F54" s="28"/>
      <c r="G54" s="28"/>
      <c r="H54" s="28"/>
      <c r="I54" s="501">
        <f>I39-I58</f>
        <v>4.11999999999999</v>
      </c>
      <c r="J54" s="506">
        <v>3</v>
      </c>
      <c r="K54" s="501">
        <f>I54-J54</f>
        <v>1.1199999999999903</v>
      </c>
    </row>
    <row r="55" spans="4:11" ht="15">
      <c r="D55" s="28"/>
      <c r="E55" s="28"/>
      <c r="F55" s="28"/>
      <c r="G55" s="28"/>
      <c r="H55" s="28"/>
      <c r="I55" s="501"/>
      <c r="J55" s="506"/>
      <c r="K55" s="501"/>
    </row>
    <row r="56" spans="4:11" ht="15">
      <c r="D56" s="28"/>
      <c r="E56" s="28"/>
      <c r="F56" s="28"/>
      <c r="G56" s="28"/>
      <c r="H56" s="28"/>
      <c r="I56" s="501"/>
      <c r="J56" s="506"/>
      <c r="K56" s="501"/>
    </row>
    <row r="57" spans="4:11" ht="15">
      <c r="D57" s="28"/>
      <c r="E57" s="28"/>
      <c r="F57" s="28"/>
      <c r="G57" s="28"/>
      <c r="H57" s="28"/>
      <c r="I57" s="501"/>
      <c r="J57" s="506"/>
      <c r="K57" s="501"/>
    </row>
    <row r="58" spans="2:10" ht="15">
      <c r="B58" s="24" t="s">
        <v>1452</v>
      </c>
      <c r="C58" s="24"/>
      <c r="D58" s="27" t="s">
        <v>1460</v>
      </c>
      <c r="E58" s="27" t="s">
        <v>1461</v>
      </c>
      <c r="F58" s="27" t="s">
        <v>1462</v>
      </c>
      <c r="G58" s="27" t="s">
        <v>1463</v>
      </c>
      <c r="H58" s="27" t="s">
        <v>1464</v>
      </c>
      <c r="I58" s="24">
        <v>112.34</v>
      </c>
      <c r="J58" s="26"/>
    </row>
    <row r="59" spans="2:10" s="1" customFormat="1" ht="15">
      <c r="B59" s="24"/>
      <c r="C59" s="21" t="s">
        <v>1497</v>
      </c>
      <c r="D59" s="31">
        <v>7.34</v>
      </c>
      <c r="E59" s="31">
        <v>6.53</v>
      </c>
      <c r="F59" s="31">
        <f>K59</f>
        <v>0</v>
      </c>
      <c r="G59" s="32">
        <f aca="true" t="shared" si="4" ref="G59:G64">ROUND(D59*E59,2)</f>
        <v>47.93</v>
      </c>
      <c r="H59" s="33">
        <f aca="true" t="shared" si="5" ref="H59:H64">ROUND(D59*E59*F59,2)</f>
        <v>0</v>
      </c>
      <c r="I59" s="24"/>
      <c r="J59" s="26"/>
    </row>
    <row r="60" spans="2:10" s="1" customFormat="1" ht="15">
      <c r="B60" s="24"/>
      <c r="C60" s="21" t="s">
        <v>1496</v>
      </c>
      <c r="D60" s="31">
        <v>0.72</v>
      </c>
      <c r="E60" s="31">
        <v>11.98</v>
      </c>
      <c r="F60" s="31">
        <f>K60</f>
        <v>0</v>
      </c>
      <c r="G60" s="32">
        <f t="shared" si="4"/>
        <v>8.63</v>
      </c>
      <c r="H60" s="33">
        <f t="shared" si="5"/>
        <v>0</v>
      </c>
      <c r="I60" s="24"/>
      <c r="J60" s="26"/>
    </row>
    <row r="61" spans="2:11" s="1" customFormat="1" ht="15">
      <c r="B61" s="24"/>
      <c r="C61" s="21" t="s">
        <v>1495</v>
      </c>
      <c r="D61" s="31">
        <v>0.72</v>
      </c>
      <c r="E61" s="31">
        <v>1.85</v>
      </c>
      <c r="F61" s="31">
        <f>K61</f>
        <v>0.6000000000000085</v>
      </c>
      <c r="G61" s="32">
        <f t="shared" si="4"/>
        <v>1.33</v>
      </c>
      <c r="H61" s="33">
        <f t="shared" si="5"/>
        <v>0.8</v>
      </c>
      <c r="I61" s="505">
        <f>I58-I73</f>
        <v>3.6000000000000085</v>
      </c>
      <c r="J61" s="506">
        <v>3</v>
      </c>
      <c r="K61" s="501">
        <f>I61-J61</f>
        <v>0.6000000000000085</v>
      </c>
    </row>
    <row r="62" spans="2:11" s="1" customFormat="1" ht="15">
      <c r="B62" s="24"/>
      <c r="C62" s="21" t="s">
        <v>1494</v>
      </c>
      <c r="D62" s="31">
        <v>17.05</v>
      </c>
      <c r="E62" s="31">
        <v>24.87</v>
      </c>
      <c r="F62" s="31">
        <f>K61</f>
        <v>0.6000000000000085</v>
      </c>
      <c r="G62" s="32">
        <f t="shared" si="4"/>
        <v>424.03</v>
      </c>
      <c r="H62" s="33">
        <f t="shared" si="5"/>
        <v>254.42</v>
      </c>
      <c r="I62" s="505"/>
      <c r="J62" s="506"/>
      <c r="K62" s="501"/>
    </row>
    <row r="63" spans="2:11" s="1" customFormat="1" ht="15">
      <c r="B63" s="24"/>
      <c r="C63" s="21" t="s">
        <v>1493</v>
      </c>
      <c r="D63" s="31">
        <v>17.05</v>
      </c>
      <c r="E63" s="31">
        <v>24.87</v>
      </c>
      <c r="F63" s="31">
        <f>K61</f>
        <v>0.6000000000000085</v>
      </c>
      <c r="G63" s="32">
        <f t="shared" si="4"/>
        <v>424.03</v>
      </c>
      <c r="H63" s="33">
        <f t="shared" si="5"/>
        <v>254.42</v>
      </c>
      <c r="I63" s="505"/>
      <c r="J63" s="506"/>
      <c r="K63" s="501"/>
    </row>
    <row r="64" spans="2:11" s="1" customFormat="1" ht="15">
      <c r="B64" s="24"/>
      <c r="C64" s="21" t="s">
        <v>1492</v>
      </c>
      <c r="D64" s="31">
        <v>26.4</v>
      </c>
      <c r="E64" s="31">
        <v>30.57</v>
      </c>
      <c r="F64" s="31">
        <f>K61</f>
        <v>0.6000000000000085</v>
      </c>
      <c r="G64" s="32">
        <f t="shared" si="4"/>
        <v>807.05</v>
      </c>
      <c r="H64" s="33">
        <f t="shared" si="5"/>
        <v>484.23</v>
      </c>
      <c r="I64" s="505"/>
      <c r="J64" s="506"/>
      <c r="K64" s="501"/>
    </row>
    <row r="65" spans="2:11" s="1" customFormat="1" ht="15">
      <c r="B65" s="24"/>
      <c r="C65" s="21" t="s">
        <v>1491</v>
      </c>
      <c r="D65" s="31">
        <v>5.27</v>
      </c>
      <c r="E65" s="31">
        <v>5.05</v>
      </c>
      <c r="F65" s="31">
        <f>K61</f>
        <v>0.6000000000000085</v>
      </c>
      <c r="G65" s="32">
        <f aca="true" t="shared" si="6" ref="G65:G71">ROUND(D65*E65,2)</f>
        <v>26.61</v>
      </c>
      <c r="H65" s="33">
        <f aca="true" t="shared" si="7" ref="H65:H71">ROUND(D65*E65*F65,2)</f>
        <v>15.97</v>
      </c>
      <c r="I65" s="505"/>
      <c r="J65" s="506"/>
      <c r="K65" s="501"/>
    </row>
    <row r="66" spans="2:11" s="1" customFormat="1" ht="15">
      <c r="B66" s="24"/>
      <c r="C66" s="21" t="s">
        <v>1490</v>
      </c>
      <c r="D66" s="31">
        <v>3.24</v>
      </c>
      <c r="E66" s="31">
        <v>1.62</v>
      </c>
      <c r="F66" s="31">
        <f>K61</f>
        <v>0.6000000000000085</v>
      </c>
      <c r="G66" s="32">
        <f t="shared" si="6"/>
        <v>5.25</v>
      </c>
      <c r="H66" s="33">
        <f t="shared" si="7"/>
        <v>3.15</v>
      </c>
      <c r="I66" s="505"/>
      <c r="J66" s="506"/>
      <c r="K66" s="501"/>
    </row>
    <row r="67" spans="2:11" s="1" customFormat="1" ht="15">
      <c r="B67" s="24"/>
      <c r="C67" s="21" t="s">
        <v>1489</v>
      </c>
      <c r="D67" s="31">
        <v>16.96</v>
      </c>
      <c r="E67" s="31">
        <v>5.29</v>
      </c>
      <c r="F67" s="31">
        <f>K61</f>
        <v>0.6000000000000085</v>
      </c>
      <c r="G67" s="32">
        <f t="shared" si="6"/>
        <v>89.72</v>
      </c>
      <c r="H67" s="33">
        <f t="shared" si="7"/>
        <v>53.83</v>
      </c>
      <c r="I67" s="505"/>
      <c r="J67" s="506"/>
      <c r="K67" s="501"/>
    </row>
    <row r="68" spans="2:11" s="1" customFormat="1" ht="15">
      <c r="B68" s="24"/>
      <c r="C68" s="21" t="s">
        <v>1488</v>
      </c>
      <c r="D68" s="31"/>
      <c r="E68" s="31"/>
      <c r="F68" s="31">
        <f>K61</f>
        <v>0.6000000000000085</v>
      </c>
      <c r="G68" s="32">
        <f t="shared" si="6"/>
        <v>0</v>
      </c>
      <c r="H68" s="33">
        <f t="shared" si="7"/>
        <v>0</v>
      </c>
      <c r="I68" s="505"/>
      <c r="J68" s="506"/>
      <c r="K68" s="501"/>
    </row>
    <row r="69" spans="3:11" s="1" customFormat="1" ht="15">
      <c r="C69" s="21" t="s">
        <v>1487</v>
      </c>
      <c r="D69" s="31">
        <v>4.59</v>
      </c>
      <c r="E69" s="31">
        <v>2.79</v>
      </c>
      <c r="F69" s="31">
        <f>K61</f>
        <v>0.6000000000000085</v>
      </c>
      <c r="G69" s="32">
        <f t="shared" si="6"/>
        <v>12.81</v>
      </c>
      <c r="H69" s="33">
        <f t="shared" si="7"/>
        <v>7.68</v>
      </c>
      <c r="I69" s="505"/>
      <c r="J69" s="506"/>
      <c r="K69" s="501"/>
    </row>
    <row r="70" spans="3:11" s="1" customFormat="1" ht="15">
      <c r="C70" s="21" t="s">
        <v>1486</v>
      </c>
      <c r="D70" s="31">
        <v>17</v>
      </c>
      <c r="E70" s="31">
        <v>3.77</v>
      </c>
      <c r="F70" s="31">
        <f>K61</f>
        <v>0.6000000000000085</v>
      </c>
      <c r="G70" s="32">
        <f t="shared" si="6"/>
        <v>64.09</v>
      </c>
      <c r="H70" s="33">
        <f t="shared" si="7"/>
        <v>38.45</v>
      </c>
      <c r="I70" s="505"/>
      <c r="J70" s="506"/>
      <c r="K70" s="501"/>
    </row>
    <row r="71" spans="3:11" s="1" customFormat="1" ht="15">
      <c r="C71" s="21" t="s">
        <v>1485</v>
      </c>
      <c r="D71" s="31">
        <v>5.2</v>
      </c>
      <c r="E71" s="31">
        <v>3.39</v>
      </c>
      <c r="F71" s="31">
        <f>K61</f>
        <v>0.6000000000000085</v>
      </c>
      <c r="G71" s="32">
        <f t="shared" si="6"/>
        <v>17.63</v>
      </c>
      <c r="H71" s="33">
        <f t="shared" si="7"/>
        <v>10.58</v>
      </c>
      <c r="I71" s="505"/>
      <c r="J71" s="506"/>
      <c r="K71" s="501"/>
    </row>
    <row r="72" spans="4:11" s="1" customFormat="1" ht="15">
      <c r="D72" s="502" t="s">
        <v>941</v>
      </c>
      <c r="E72" s="503"/>
      <c r="F72" s="504"/>
      <c r="G72" s="34">
        <f>SUM(G59:G71)</f>
        <v>1929.11</v>
      </c>
      <c r="H72" s="35">
        <f>SUM(H59:H71)</f>
        <v>1123.53</v>
      </c>
      <c r="I72" s="505"/>
      <c r="J72" s="506"/>
      <c r="K72" s="501"/>
    </row>
    <row r="73" spans="2:10" ht="15">
      <c r="B73" s="24" t="s">
        <v>1451</v>
      </c>
      <c r="C73" s="24" t="s">
        <v>1473</v>
      </c>
      <c r="D73" s="27" t="s">
        <v>1460</v>
      </c>
      <c r="E73" s="27" t="s">
        <v>1461</v>
      </c>
      <c r="F73" s="27" t="s">
        <v>1462</v>
      </c>
      <c r="G73" s="27" t="s">
        <v>1463</v>
      </c>
      <c r="H73" s="27" t="s">
        <v>1464</v>
      </c>
      <c r="I73" s="24">
        <v>108.74</v>
      </c>
      <c r="J73" s="26"/>
    </row>
    <row r="74" spans="2:11" s="1" customFormat="1" ht="15">
      <c r="B74" s="24"/>
      <c r="C74" s="21" t="s">
        <v>1484</v>
      </c>
      <c r="D74" s="31">
        <v>17.05</v>
      </c>
      <c r="E74" s="31">
        <v>24.87</v>
      </c>
      <c r="F74" s="31">
        <f>K74</f>
        <v>1.1199999999999903</v>
      </c>
      <c r="G74" s="32">
        <f>ROUND(D74*E74,2)</f>
        <v>424.03</v>
      </c>
      <c r="H74" s="33">
        <f>ROUND(D74*E74*F74,2)</f>
        <v>474.92</v>
      </c>
      <c r="I74" s="505">
        <f>I73-I86</f>
        <v>4.11999999999999</v>
      </c>
      <c r="J74" s="506">
        <v>3</v>
      </c>
      <c r="K74" s="501">
        <f>I74-J74</f>
        <v>1.1199999999999903</v>
      </c>
    </row>
    <row r="75" spans="2:11" s="1" customFormat="1" ht="15">
      <c r="B75" s="24"/>
      <c r="C75" s="21" t="s">
        <v>1483</v>
      </c>
      <c r="D75" s="31">
        <v>17.05</v>
      </c>
      <c r="E75" s="31">
        <v>24.87</v>
      </c>
      <c r="F75" s="31">
        <f>K74</f>
        <v>1.1199999999999903</v>
      </c>
      <c r="G75" s="32">
        <f>ROUND(D75*E75,2)</f>
        <v>424.03</v>
      </c>
      <c r="H75" s="33">
        <f>ROUND(D75*E75*F75,2)</f>
        <v>474.92</v>
      </c>
      <c r="I75" s="505"/>
      <c r="J75" s="506"/>
      <c r="K75" s="501"/>
    </row>
    <row r="76" spans="2:11" s="1" customFormat="1" ht="15">
      <c r="B76" s="24"/>
      <c r="C76" s="21" t="s">
        <v>1482</v>
      </c>
      <c r="D76" s="31">
        <v>17.05</v>
      </c>
      <c r="E76" s="31">
        <v>24.87</v>
      </c>
      <c r="F76" s="31">
        <f>K74</f>
        <v>1.1199999999999903</v>
      </c>
      <c r="G76" s="32">
        <f>ROUND(D76*E76,2)</f>
        <v>424.03</v>
      </c>
      <c r="H76" s="33">
        <f>ROUND(D76*E76*F76,2)</f>
        <v>474.92</v>
      </c>
      <c r="I76" s="505"/>
      <c r="J76" s="506"/>
      <c r="K76" s="501"/>
    </row>
    <row r="77" spans="2:11" s="1" customFormat="1" ht="15">
      <c r="B77" s="24"/>
      <c r="C77" s="21" t="s">
        <v>1481</v>
      </c>
      <c r="D77" s="31">
        <v>26.4</v>
      </c>
      <c r="E77" s="31">
        <v>30.57</v>
      </c>
      <c r="F77" s="31">
        <f>K74</f>
        <v>1.1199999999999903</v>
      </c>
      <c r="G77" s="32">
        <f>ROUND(D77*E77,2)</f>
        <v>807.05</v>
      </c>
      <c r="H77" s="33">
        <f>ROUND(D77*E77*F77,2)</f>
        <v>903.89</v>
      </c>
      <c r="I77" s="505"/>
      <c r="J77" s="506"/>
      <c r="K77" s="501"/>
    </row>
    <row r="78" spans="2:11" s="1" customFormat="1" ht="15">
      <c r="B78" s="24"/>
      <c r="C78" s="21" t="s">
        <v>1480</v>
      </c>
      <c r="D78" s="31">
        <v>5.27</v>
      </c>
      <c r="E78" s="31">
        <v>5.05</v>
      </c>
      <c r="F78" s="31">
        <f>K74</f>
        <v>1.1199999999999903</v>
      </c>
      <c r="G78" s="32">
        <f aca="true" t="shared" si="8" ref="G78:G84">ROUND(D78*E78,2)</f>
        <v>26.61</v>
      </c>
      <c r="H78" s="33">
        <f aca="true" t="shared" si="9" ref="H78:H84">ROUND(D78*E78*F78,2)</f>
        <v>29.81</v>
      </c>
      <c r="I78" s="505"/>
      <c r="J78" s="506"/>
      <c r="K78" s="501"/>
    </row>
    <row r="79" spans="2:11" s="1" customFormat="1" ht="15">
      <c r="B79" s="24"/>
      <c r="C79" s="21" t="s">
        <v>1479</v>
      </c>
      <c r="D79" s="31">
        <v>3.24</v>
      </c>
      <c r="E79" s="31">
        <v>1.62</v>
      </c>
      <c r="F79" s="31">
        <f>K74</f>
        <v>1.1199999999999903</v>
      </c>
      <c r="G79" s="32">
        <f t="shared" si="8"/>
        <v>5.25</v>
      </c>
      <c r="H79" s="33">
        <f t="shared" si="9"/>
        <v>5.88</v>
      </c>
      <c r="I79" s="505"/>
      <c r="J79" s="506"/>
      <c r="K79" s="501"/>
    </row>
    <row r="80" spans="2:11" s="1" customFormat="1" ht="15">
      <c r="B80" s="24"/>
      <c r="C80" s="21" t="s">
        <v>1478</v>
      </c>
      <c r="D80" s="31">
        <v>16.96</v>
      </c>
      <c r="E80" s="31">
        <v>5.29</v>
      </c>
      <c r="F80" s="31">
        <f>K74</f>
        <v>1.1199999999999903</v>
      </c>
      <c r="G80" s="32">
        <f t="shared" si="8"/>
        <v>89.72</v>
      </c>
      <c r="H80" s="33">
        <f t="shared" si="9"/>
        <v>100.48</v>
      </c>
      <c r="I80" s="505"/>
      <c r="J80" s="506"/>
      <c r="K80" s="501"/>
    </row>
    <row r="81" spans="2:11" s="1" customFormat="1" ht="15">
      <c r="B81" s="24"/>
      <c r="C81" s="21" t="s">
        <v>1476</v>
      </c>
      <c r="D81" s="31">
        <v>4.6</v>
      </c>
      <c r="E81" s="31">
        <v>3.92</v>
      </c>
      <c r="F81" s="31">
        <f>K74</f>
        <v>1.1199999999999903</v>
      </c>
      <c r="G81" s="32">
        <f t="shared" si="8"/>
        <v>18.03</v>
      </c>
      <c r="H81" s="33">
        <f t="shared" si="9"/>
        <v>20.2</v>
      </c>
      <c r="I81" s="505"/>
      <c r="J81" s="506"/>
      <c r="K81" s="501"/>
    </row>
    <row r="82" spans="3:11" ht="15">
      <c r="C82" s="21" t="s">
        <v>1477</v>
      </c>
      <c r="D82" s="31">
        <v>17</v>
      </c>
      <c r="E82" s="31">
        <v>5.29</v>
      </c>
      <c r="F82" s="31">
        <f>K74</f>
        <v>1.1199999999999903</v>
      </c>
      <c r="G82" s="32">
        <f t="shared" si="8"/>
        <v>89.93</v>
      </c>
      <c r="H82" s="33">
        <f t="shared" si="9"/>
        <v>100.72</v>
      </c>
      <c r="I82" s="505"/>
      <c r="J82" s="506"/>
      <c r="K82" s="501"/>
    </row>
    <row r="83" spans="3:11" ht="15">
      <c r="C83" s="21" t="s">
        <v>1475</v>
      </c>
      <c r="D83" s="31">
        <v>3.2</v>
      </c>
      <c r="E83" s="31">
        <v>1.68</v>
      </c>
      <c r="F83" s="31">
        <f>K74</f>
        <v>1.1199999999999903</v>
      </c>
      <c r="G83" s="32">
        <f t="shared" si="8"/>
        <v>5.38</v>
      </c>
      <c r="H83" s="33">
        <f t="shared" si="9"/>
        <v>6.02</v>
      </c>
      <c r="I83" s="505"/>
      <c r="J83" s="506"/>
      <c r="K83" s="501"/>
    </row>
    <row r="84" spans="3:11" ht="15">
      <c r="C84" s="21" t="s">
        <v>1474</v>
      </c>
      <c r="D84" s="31">
        <v>5.2</v>
      </c>
      <c r="E84" s="31">
        <v>5.07</v>
      </c>
      <c r="F84" s="31">
        <f>K74</f>
        <v>1.1199999999999903</v>
      </c>
      <c r="G84" s="32">
        <f t="shared" si="8"/>
        <v>26.36</v>
      </c>
      <c r="H84" s="33">
        <f t="shared" si="9"/>
        <v>29.53</v>
      </c>
      <c r="I84" s="505"/>
      <c r="J84" s="506"/>
      <c r="K84" s="501"/>
    </row>
    <row r="85" spans="4:11" ht="15">
      <c r="D85" s="502" t="s">
        <v>941</v>
      </c>
      <c r="E85" s="503"/>
      <c r="F85" s="504"/>
      <c r="G85" s="34">
        <f>SUM(G74:G84)</f>
        <v>2340.42</v>
      </c>
      <c r="H85" s="35">
        <f>SUM(H74:H84)</f>
        <v>2621.29</v>
      </c>
      <c r="I85" s="505"/>
      <c r="J85" s="506"/>
      <c r="K85" s="501"/>
    </row>
    <row r="86" spans="2:10" ht="15">
      <c r="B86" s="24" t="s">
        <v>1450</v>
      </c>
      <c r="C86" s="24" t="s">
        <v>1473</v>
      </c>
      <c r="D86" s="27" t="s">
        <v>1460</v>
      </c>
      <c r="E86" s="27" t="s">
        <v>1461</v>
      </c>
      <c r="F86" s="27" t="s">
        <v>1462</v>
      </c>
      <c r="G86" s="27" t="s">
        <v>1463</v>
      </c>
      <c r="H86" s="27" t="s">
        <v>1464</v>
      </c>
      <c r="I86" s="24">
        <v>104.62</v>
      </c>
      <c r="J86" s="26"/>
    </row>
    <row r="87" spans="2:11" ht="15">
      <c r="B87" s="1"/>
      <c r="C87" s="21" t="s">
        <v>1465</v>
      </c>
      <c r="D87" s="31">
        <v>16.99</v>
      </c>
      <c r="E87" s="31">
        <v>0.7</v>
      </c>
      <c r="F87" s="31">
        <f>K87</f>
        <v>1.1200000000000045</v>
      </c>
      <c r="G87" s="32">
        <f>ROUND(D87*E87,2)</f>
        <v>11.89</v>
      </c>
      <c r="H87" s="33">
        <f>ROUND(D87*E87*F87,2)</f>
        <v>13.32</v>
      </c>
      <c r="I87" s="501">
        <f>I86-I96</f>
        <v>4.1200000000000045</v>
      </c>
      <c r="J87" s="506">
        <v>3</v>
      </c>
      <c r="K87" s="501">
        <f>I87-J87</f>
        <v>1.1200000000000045</v>
      </c>
    </row>
    <row r="88" spans="2:11" ht="15">
      <c r="B88" s="1"/>
      <c r="C88" s="21" t="s">
        <v>1466</v>
      </c>
      <c r="D88" s="31">
        <v>74.55</v>
      </c>
      <c r="E88" s="31">
        <v>30.52</v>
      </c>
      <c r="F88" s="31">
        <f>K87</f>
        <v>1.1200000000000045</v>
      </c>
      <c r="G88" s="32">
        <f aca="true" t="shared" si="10" ref="G88:G94">ROUND(D88*E88,2)</f>
        <v>2275.27</v>
      </c>
      <c r="H88" s="33">
        <f aca="true" t="shared" si="11" ref="H88:H94">ROUND(D88*E88*F88,2)</f>
        <v>2548.3</v>
      </c>
      <c r="I88" s="501"/>
      <c r="J88" s="506"/>
      <c r="K88" s="501"/>
    </row>
    <row r="89" spans="3:11" s="1" customFormat="1" ht="15">
      <c r="C89" s="21" t="s">
        <v>1467</v>
      </c>
      <c r="D89" s="31">
        <v>2.43</v>
      </c>
      <c r="E89" s="31">
        <v>27.79</v>
      </c>
      <c r="F89" s="31">
        <f>K87</f>
        <v>1.1200000000000045</v>
      </c>
      <c r="G89" s="32">
        <f t="shared" si="10"/>
        <v>67.53</v>
      </c>
      <c r="H89" s="33">
        <f t="shared" si="11"/>
        <v>75.63</v>
      </c>
      <c r="I89" s="501"/>
      <c r="J89" s="506"/>
      <c r="K89" s="501"/>
    </row>
    <row r="90" spans="3:11" s="1" customFormat="1" ht="15">
      <c r="C90" s="21" t="s">
        <v>1468</v>
      </c>
      <c r="D90" s="31">
        <v>5.26</v>
      </c>
      <c r="E90" s="31">
        <v>5.05</v>
      </c>
      <c r="F90" s="31">
        <f>K87</f>
        <v>1.1200000000000045</v>
      </c>
      <c r="G90" s="32">
        <f t="shared" si="10"/>
        <v>26.56</v>
      </c>
      <c r="H90" s="33">
        <f t="shared" si="11"/>
        <v>29.75</v>
      </c>
      <c r="I90" s="501"/>
      <c r="J90" s="506"/>
      <c r="K90" s="501"/>
    </row>
    <row r="91" spans="3:11" s="1" customFormat="1" ht="15">
      <c r="C91" s="21" t="s">
        <v>1469</v>
      </c>
      <c r="D91" s="31">
        <v>3.21</v>
      </c>
      <c r="E91" s="31">
        <v>1.63</v>
      </c>
      <c r="F91" s="31">
        <f>K87</f>
        <v>1.1200000000000045</v>
      </c>
      <c r="G91" s="32">
        <f t="shared" si="10"/>
        <v>5.23</v>
      </c>
      <c r="H91" s="33">
        <f t="shared" si="11"/>
        <v>5.86</v>
      </c>
      <c r="I91" s="501"/>
      <c r="J91" s="506"/>
      <c r="K91" s="501"/>
    </row>
    <row r="92" spans="3:11" s="1" customFormat="1" ht="15">
      <c r="C92" s="21" t="s">
        <v>1470</v>
      </c>
      <c r="D92" s="31">
        <v>38.59</v>
      </c>
      <c r="E92" s="31">
        <v>5.06</v>
      </c>
      <c r="F92" s="31">
        <f>K87</f>
        <v>1.1200000000000045</v>
      </c>
      <c r="G92" s="32">
        <f t="shared" si="10"/>
        <v>195.27</v>
      </c>
      <c r="H92" s="33">
        <f t="shared" si="11"/>
        <v>218.7</v>
      </c>
      <c r="I92" s="501"/>
      <c r="J92" s="506"/>
      <c r="K92" s="501"/>
    </row>
    <row r="93" spans="3:11" s="1" customFormat="1" ht="15">
      <c r="C93" s="21" t="s">
        <v>1471</v>
      </c>
      <c r="D93" s="31">
        <v>3.2</v>
      </c>
      <c r="E93" s="31">
        <v>1.68</v>
      </c>
      <c r="F93" s="31">
        <f>K87</f>
        <v>1.1200000000000045</v>
      </c>
      <c r="G93" s="32">
        <f t="shared" si="10"/>
        <v>5.38</v>
      </c>
      <c r="H93" s="33">
        <f t="shared" si="11"/>
        <v>6.02</v>
      </c>
      <c r="I93" s="501"/>
      <c r="J93" s="506"/>
      <c r="K93" s="501"/>
    </row>
    <row r="94" spans="3:11" s="1" customFormat="1" ht="15">
      <c r="C94" s="21" t="s">
        <v>1472</v>
      </c>
      <c r="D94" s="31">
        <v>5.2</v>
      </c>
      <c r="E94" s="31">
        <v>5.07</v>
      </c>
      <c r="F94" s="31">
        <f>K87</f>
        <v>1.1200000000000045</v>
      </c>
      <c r="G94" s="32">
        <f t="shared" si="10"/>
        <v>26.36</v>
      </c>
      <c r="H94" s="33">
        <f t="shared" si="11"/>
        <v>29.53</v>
      </c>
      <c r="I94" s="501"/>
      <c r="J94" s="506"/>
      <c r="K94" s="501"/>
    </row>
    <row r="95" spans="2:11" ht="15">
      <c r="B95" s="1"/>
      <c r="D95" s="502" t="s">
        <v>941</v>
      </c>
      <c r="E95" s="503"/>
      <c r="F95" s="504"/>
      <c r="G95" s="34">
        <f>SUM(G87:G94)</f>
        <v>2613.4900000000002</v>
      </c>
      <c r="H95" s="35">
        <f>SUM(H87:H94)</f>
        <v>2927.1100000000006</v>
      </c>
      <c r="I95" s="501"/>
      <c r="J95" s="506"/>
      <c r="K95" s="501"/>
    </row>
    <row r="96" spans="2:13" ht="15.75" thickBot="1">
      <c r="B96" s="25" t="s">
        <v>1449</v>
      </c>
      <c r="C96" s="25"/>
      <c r="D96" s="25"/>
      <c r="E96" s="25"/>
      <c r="F96" s="25"/>
      <c r="G96" s="25"/>
      <c r="H96" s="25"/>
      <c r="I96" s="25">
        <v>100.5</v>
      </c>
      <c r="J96" s="22"/>
      <c r="K96" s="22"/>
      <c r="L96" s="22"/>
      <c r="M96" s="22"/>
    </row>
    <row r="97" ht="15.75" thickTop="1"/>
  </sheetData>
  <sheetProtection/>
  <mergeCells count="35">
    <mergeCell ref="I25:I28"/>
    <mergeCell ref="I5:I13"/>
    <mergeCell ref="I15:I18"/>
    <mergeCell ref="I20:I23"/>
    <mergeCell ref="I30:I33"/>
    <mergeCell ref="J35:J38"/>
    <mergeCell ref="J5:J13"/>
    <mergeCell ref="K35:K38"/>
    <mergeCell ref="J30:J33"/>
    <mergeCell ref="K30:K33"/>
    <mergeCell ref="I54:I57"/>
    <mergeCell ref="I35:I38"/>
    <mergeCell ref="D95:F95"/>
    <mergeCell ref="D85:F85"/>
    <mergeCell ref="I74:I85"/>
    <mergeCell ref="J74:J85"/>
    <mergeCell ref="K74:K85"/>
    <mergeCell ref="I87:I95"/>
    <mergeCell ref="J87:J95"/>
    <mergeCell ref="K87:K95"/>
    <mergeCell ref="K61:K72"/>
    <mergeCell ref="D72:F72"/>
    <mergeCell ref="D51:F51"/>
    <mergeCell ref="J54:J57"/>
    <mergeCell ref="K54:K57"/>
    <mergeCell ref="K5:K13"/>
    <mergeCell ref="D13:F13"/>
    <mergeCell ref="I61:I72"/>
    <mergeCell ref="J61:J72"/>
    <mergeCell ref="J25:J28"/>
    <mergeCell ref="K25:K28"/>
    <mergeCell ref="J20:J23"/>
    <mergeCell ref="K20:K23"/>
    <mergeCell ref="J15:J18"/>
    <mergeCell ref="K15:K18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="115" zoomScaleNormal="115" zoomScaleSheetLayoutView="80" zoomScalePageLayoutView="0" workbookViewId="0" topLeftCell="A31">
      <selection activeCell="D46" sqref="D46"/>
    </sheetView>
  </sheetViews>
  <sheetFormatPr defaultColWidth="9.140625" defaultRowHeight="15"/>
  <cols>
    <col min="1" max="1" width="14.28125" style="44" customWidth="1"/>
    <col min="2" max="2" width="72.140625" style="38" customWidth="1"/>
    <col min="3" max="3" width="20.00390625" style="38" customWidth="1"/>
    <col min="4" max="4" width="20.421875" style="38" customWidth="1"/>
    <col min="5" max="5" width="21.00390625" style="37" customWidth="1"/>
    <col min="6" max="6" width="14.28125" style="38" customWidth="1"/>
    <col min="7" max="7" width="14.57421875" style="38" customWidth="1"/>
    <col min="8" max="16384" width="9.140625" style="38" customWidth="1"/>
  </cols>
  <sheetData>
    <row r="1" spans="1:4" ht="14.25">
      <c r="A1" s="95"/>
      <c r="B1" s="95"/>
      <c r="C1" s="95"/>
      <c r="D1" s="96"/>
    </row>
    <row r="2" spans="1:4" ht="14.25">
      <c r="A2" s="95"/>
      <c r="B2" s="95"/>
      <c r="C2" s="95"/>
      <c r="D2" s="96"/>
    </row>
    <row r="3" spans="1:4" ht="14.25">
      <c r="A3" s="95"/>
      <c r="B3" s="95"/>
      <c r="C3" s="95"/>
      <c r="D3" s="96"/>
    </row>
    <row r="4" spans="1:4" ht="14.25">
      <c r="A4" s="95"/>
      <c r="B4" s="95"/>
      <c r="C4" s="95"/>
      <c r="D4" s="96"/>
    </row>
    <row r="5" spans="1:4" ht="14.25">
      <c r="A5" s="95"/>
      <c r="B5" s="95"/>
      <c r="C5" s="95"/>
      <c r="D5" s="96"/>
    </row>
    <row r="6" spans="1:4" ht="14.25">
      <c r="A6" s="95"/>
      <c r="B6" s="95"/>
      <c r="C6" s="95"/>
      <c r="D6" s="96"/>
    </row>
    <row r="7" spans="1:4" ht="14.25">
      <c r="A7" s="95"/>
      <c r="B7" s="95"/>
      <c r="C7" s="95"/>
      <c r="D7" s="96"/>
    </row>
    <row r="8" spans="1:6" ht="12.75">
      <c r="A8" s="95"/>
      <c r="B8" s="521"/>
      <c r="C8" s="522"/>
      <c r="D8" s="522"/>
      <c r="E8" s="39"/>
      <c r="F8" s="39"/>
    </row>
    <row r="9" spans="1:6" ht="12.75">
      <c r="A9" s="95"/>
      <c r="B9" s="523"/>
      <c r="C9" s="524"/>
      <c r="D9" s="524"/>
      <c r="E9" s="40"/>
      <c r="F9" s="40"/>
    </row>
    <row r="10" spans="1:6" ht="12.75">
      <c r="A10" s="95"/>
      <c r="B10" s="525" t="str">
        <f>PLANILHA!C7</f>
        <v>Obra: CONSTRUÇÃO DO HOSPITAL REGIONAL CIRCUITO DA FÉ E VALE HISTÓRICO</v>
      </c>
      <c r="C10" s="526"/>
      <c r="D10" s="526"/>
      <c r="E10" s="41"/>
      <c r="F10" s="41"/>
    </row>
    <row r="11" spans="1:4" ht="14.25">
      <c r="A11" s="95"/>
      <c r="B11" s="528" t="str">
        <f>PLANILHA!C8</f>
        <v>Local: CRUZEIRO</v>
      </c>
      <c r="C11" s="528"/>
      <c r="D11" s="528"/>
    </row>
    <row r="12" spans="1:6" ht="12.75">
      <c r="A12" s="95"/>
      <c r="B12" s="525"/>
      <c r="C12" s="526"/>
      <c r="D12" s="526"/>
      <c r="E12" s="42"/>
      <c r="F12" s="42"/>
    </row>
    <row r="13" spans="1:6" ht="12.75">
      <c r="A13" s="95"/>
      <c r="B13" s="128"/>
      <c r="C13" s="128"/>
      <c r="D13" s="128"/>
      <c r="E13" s="42"/>
      <c r="F13" s="42"/>
    </row>
    <row r="14" spans="1:6" ht="15">
      <c r="A14" s="95"/>
      <c r="B14" s="46" t="s">
        <v>1505</v>
      </c>
      <c r="C14" s="128"/>
      <c r="D14" s="128"/>
      <c r="E14" s="42"/>
      <c r="F14" s="42"/>
    </row>
    <row r="15" spans="1:4" ht="15" thickBot="1">
      <c r="A15" s="190"/>
      <c r="B15" s="527"/>
      <c r="C15" s="527"/>
      <c r="D15" s="527"/>
    </row>
    <row r="16" spans="1:4" ht="15.75" thickBot="1">
      <c r="A16" s="43" t="s">
        <v>1418</v>
      </c>
      <c r="B16" s="166" t="s">
        <v>1419</v>
      </c>
      <c r="C16" s="166" t="s">
        <v>1420</v>
      </c>
      <c r="D16" s="166" t="s">
        <v>1421</v>
      </c>
    </row>
    <row r="17" spans="1:7" ht="21" customHeight="1" thickBot="1">
      <c r="A17" s="357" t="str">
        <f>PLANILHA!A16</f>
        <v>1.0</v>
      </c>
      <c r="B17" s="173" t="str">
        <f>PLANILHA!C16</f>
        <v>SERVIÇO TÉCNICO ESPECIALIZADO</v>
      </c>
      <c r="C17" s="358">
        <f>PLANILHA!G16</f>
        <v>0</v>
      </c>
      <c r="D17" s="359" t="e">
        <f aca="true" t="shared" si="0" ref="D17:D36">C17/$C$57</f>
        <v>#VALUE!</v>
      </c>
      <c r="G17" s="37"/>
    </row>
    <row r="18" spans="1:7" ht="21" customHeight="1" thickBot="1">
      <c r="A18" s="357" t="str">
        <f>PLANILHA!A32</f>
        <v>2.0</v>
      </c>
      <c r="B18" s="173" t="str">
        <f>PLANILHA!C32</f>
        <v>INICIO, APOIO E ADMINISTRAÇÃO DE OBRA</v>
      </c>
      <c r="C18" s="358">
        <f>PLANILHA!G32</f>
        <v>0</v>
      </c>
      <c r="D18" s="359" t="e">
        <f t="shared" si="0"/>
        <v>#VALUE!</v>
      </c>
      <c r="G18" s="37"/>
    </row>
    <row r="19" spans="1:7" ht="32.25" thickBot="1">
      <c r="A19" s="357" t="str">
        <f>PLANILHA!A50</f>
        <v>3.0</v>
      </c>
      <c r="B19" s="360" t="str">
        <f>PLANILHA!C50</f>
        <v>DEMOLIÇÃO  SEM REAPROVEITAMENTO / MOVIMENTO DE TERRA</v>
      </c>
      <c r="C19" s="361">
        <f>PLANILHA!G50</f>
        <v>0</v>
      </c>
      <c r="D19" s="359" t="e">
        <f t="shared" si="0"/>
        <v>#VALUE!</v>
      </c>
      <c r="G19" s="37"/>
    </row>
    <row r="20" spans="1:7" ht="21" customHeight="1" thickBot="1">
      <c r="A20" s="357" t="str">
        <f>PLANILHA!A61</f>
        <v>4.0</v>
      </c>
      <c r="B20" s="173" t="str">
        <f>PLANILHA!C61</f>
        <v>FUNDAÇÃO </v>
      </c>
      <c r="C20" s="358">
        <f>PLANILHA!G61</f>
        <v>0</v>
      </c>
      <c r="D20" s="359" t="e">
        <f t="shared" si="0"/>
        <v>#VALUE!</v>
      </c>
      <c r="G20" s="37"/>
    </row>
    <row r="21" spans="1:7" ht="21" customHeight="1" thickBot="1">
      <c r="A21" s="357" t="str">
        <f>PLANILHA!A74</f>
        <v>4.1</v>
      </c>
      <c r="B21" s="173" t="str">
        <f>PLANILHA!C74</f>
        <v>SUPERESTRUTURA</v>
      </c>
      <c r="C21" s="358">
        <f>PLANILHA!G74</f>
        <v>0</v>
      </c>
      <c r="D21" s="359" t="e">
        <f t="shared" si="0"/>
        <v>#VALUE!</v>
      </c>
      <c r="G21" s="37"/>
    </row>
    <row r="22" spans="1:7" ht="21" customHeight="1" thickBot="1">
      <c r="A22" s="357" t="str">
        <f>PLANILHA!A84</f>
        <v>5.0</v>
      </c>
      <c r="B22" s="173" t="str">
        <f>PLANILHA!C84</f>
        <v>ALVENARIA E ELEMENTO DIVISOR/COBERTURA</v>
      </c>
      <c r="C22" s="358">
        <f>PLANILHA!G84</f>
        <v>0</v>
      </c>
      <c r="D22" s="359" t="e">
        <f t="shared" si="0"/>
        <v>#VALUE!</v>
      </c>
      <c r="G22" s="37"/>
    </row>
    <row r="23" spans="1:7" ht="21" customHeight="1" thickBot="1">
      <c r="A23" s="357" t="str">
        <f>PLANILHA!A94</f>
        <v>6.0</v>
      </c>
      <c r="B23" s="173" t="str">
        <f>PLANILHA!C94</f>
        <v>REVESTIMENTOS</v>
      </c>
      <c r="C23" s="358">
        <f>PLANILHA!G94</f>
        <v>0</v>
      </c>
      <c r="D23" s="359" t="e">
        <f t="shared" si="0"/>
        <v>#VALUE!</v>
      </c>
      <c r="G23" s="37"/>
    </row>
    <row r="24" spans="1:7" ht="21" customHeight="1" thickBot="1">
      <c r="A24" s="357" t="str">
        <f>PLANILHA!A126</f>
        <v>7.0</v>
      </c>
      <c r="B24" s="173" t="str">
        <f>PLANILHA!C126</f>
        <v>FORRO</v>
      </c>
      <c r="C24" s="358">
        <f>PLANILHA!G126</f>
        <v>0</v>
      </c>
      <c r="D24" s="359" t="e">
        <f t="shared" si="0"/>
        <v>#VALUE!</v>
      </c>
      <c r="G24" s="37"/>
    </row>
    <row r="25" spans="1:7" s="356" customFormat="1" ht="32.25" thickBot="1">
      <c r="A25" s="362" t="str">
        <f>PLANILHA!A131</f>
        <v>8.0</v>
      </c>
      <c r="B25" s="173" t="str">
        <f>PLANILHA!C131</f>
        <v>ESQUADRIAS, BRISES, PORTAS, MARCENARIAS, VIDROS, CORRIMÃO</v>
      </c>
      <c r="C25" s="363">
        <f>PLANILHA!G131</f>
        <v>0</v>
      </c>
      <c r="D25" s="364" t="e">
        <f t="shared" si="0"/>
        <v>#VALUE!</v>
      </c>
      <c r="E25" s="355"/>
      <c r="G25" s="355"/>
    </row>
    <row r="26" spans="1:7" ht="21" customHeight="1" thickBot="1">
      <c r="A26" s="357" t="str">
        <f>PLANILHA!A175</f>
        <v>9.0</v>
      </c>
      <c r="B26" s="173" t="str">
        <f>PLANILHA!C175</f>
        <v>IMPERMEABILIZAÇÃO,PROTEÇÃO E JUNTA</v>
      </c>
      <c r="C26" s="358">
        <f>PLANILHA!G175</f>
        <v>0</v>
      </c>
      <c r="D26" s="359" t="e">
        <f t="shared" si="0"/>
        <v>#VALUE!</v>
      </c>
      <c r="G26" s="37"/>
    </row>
    <row r="27" spans="1:7" ht="21" customHeight="1" thickBot="1">
      <c r="A27" s="357" t="str">
        <f>PLANILHA!A185</f>
        <v>10.0</v>
      </c>
      <c r="B27" s="173" t="str">
        <f>PLANILHA!C185</f>
        <v>PINTURA</v>
      </c>
      <c r="C27" s="358">
        <f>PLANILHA!G185</f>
        <v>0</v>
      </c>
      <c r="D27" s="359" t="e">
        <f t="shared" si="0"/>
        <v>#VALUE!</v>
      </c>
      <c r="G27" s="37"/>
    </row>
    <row r="28" spans="1:7" ht="32.25" thickBot="1">
      <c r="A28" s="357" t="str">
        <f>PLANILHA!A195</f>
        <v>11.0</v>
      </c>
      <c r="B28" s="173" t="str">
        <f>PLANILHA!C195</f>
        <v>INSTALAÇÕES ELÉTRICAS,ELÉTRICAS ESPECIAIS E ELETRÔNICA</v>
      </c>
      <c r="C28" s="358">
        <f>PLANILHA!G195</f>
        <v>0</v>
      </c>
      <c r="D28" s="359" t="e">
        <f t="shared" si="0"/>
        <v>#VALUE!</v>
      </c>
      <c r="G28" s="37"/>
    </row>
    <row r="29" spans="1:7" ht="21" customHeight="1" thickBot="1">
      <c r="A29" s="357" t="str">
        <f>PLANILHA!A464</f>
        <v>12.0</v>
      </c>
      <c r="B29" s="173" t="str">
        <f>PLANILHA!C464</f>
        <v>GASES ESPECIAIS</v>
      </c>
      <c r="C29" s="358">
        <f>PLANILHA!G464</f>
        <v>0</v>
      </c>
      <c r="D29" s="359" t="e">
        <f t="shared" si="0"/>
        <v>#VALUE!</v>
      </c>
      <c r="G29" s="37"/>
    </row>
    <row r="30" spans="1:7" ht="21" customHeight="1" thickBot="1">
      <c r="A30" s="357" t="str">
        <f>PLANILHA!A519</f>
        <v>13.0</v>
      </c>
      <c r="B30" s="173" t="str">
        <f>PLANILHA!C519</f>
        <v>INSTALAÇÕES HIDRAULICAS</v>
      </c>
      <c r="C30" s="358">
        <f>PLANILHA!G519</f>
        <v>0</v>
      </c>
      <c r="D30" s="359" t="e">
        <f t="shared" si="0"/>
        <v>#VALUE!</v>
      </c>
      <c r="G30" s="37"/>
    </row>
    <row r="31" spans="1:7" ht="21" customHeight="1" thickBot="1">
      <c r="A31" s="357" t="str">
        <f>PLANILHA!A609</f>
        <v>14.0</v>
      </c>
      <c r="B31" s="173" t="str">
        <f>PLANILHA!C609</f>
        <v>DETECÇÃO,COMBATE E PREVENÇÃO Á INCENDIO</v>
      </c>
      <c r="C31" s="358">
        <f>PLANILHA!G609</f>
        <v>0</v>
      </c>
      <c r="D31" s="359" t="e">
        <f t="shared" si="0"/>
        <v>#VALUE!</v>
      </c>
      <c r="G31" s="37"/>
    </row>
    <row r="32" spans="1:7" ht="21" customHeight="1" thickBot="1">
      <c r="A32" s="357" t="str">
        <f>PLANILHA!A648</f>
        <v>15.0</v>
      </c>
      <c r="B32" s="173" t="str">
        <f>PLANILHA!C648</f>
        <v>LIMPEZA E ARREMATE</v>
      </c>
      <c r="C32" s="358">
        <f>PLANILHA!G648</f>
        <v>0</v>
      </c>
      <c r="D32" s="359" t="e">
        <f t="shared" si="0"/>
        <v>#VALUE!</v>
      </c>
      <c r="G32" s="37"/>
    </row>
    <row r="33" spans="1:7" ht="21" customHeight="1" thickBot="1">
      <c r="A33" s="357" t="str">
        <f>PLANILHA!A651</f>
        <v>16.0</v>
      </c>
      <c r="B33" s="173" t="str">
        <f>PLANILHA!C651</f>
        <v>CONFORTO MECANICO,EQUIPAMENTOS E SISTEMAS</v>
      </c>
      <c r="C33" s="358">
        <f>PLANILHA!G651</f>
        <v>0</v>
      </c>
      <c r="D33" s="359" t="e">
        <f t="shared" si="0"/>
        <v>#VALUE!</v>
      </c>
      <c r="G33" s="37"/>
    </row>
    <row r="34" spans="1:7" ht="32.25" thickBot="1">
      <c r="A34" s="357" t="str">
        <f>PLANILHA!A661</f>
        <v>17.0</v>
      </c>
      <c r="B34" s="173" t="str">
        <f>PLANILHA!C661</f>
        <v>PAVIMENTAÇÃO,FECHAMENTO EXTERNO E COMUNICAÇÃO VISUAL</v>
      </c>
      <c r="C34" s="358">
        <f>PLANILHA!G661</f>
        <v>0</v>
      </c>
      <c r="D34" s="359" t="e">
        <f t="shared" si="0"/>
        <v>#VALUE!</v>
      </c>
      <c r="G34" s="37"/>
    </row>
    <row r="35" spans="1:7" ht="21" customHeight="1" thickBot="1">
      <c r="A35" s="357" t="str">
        <f>PLANILHA!A693</f>
        <v>18.0</v>
      </c>
      <c r="B35" s="173" t="str">
        <f>PLANILHA!C693</f>
        <v>READEQUAÇÃO E REALOCAÇÃO DOS SERVIÇOS PERIFÉRICOS</v>
      </c>
      <c r="C35" s="358">
        <f>PLANILHA!G693</f>
        <v>0</v>
      </c>
      <c r="D35" s="359" t="e">
        <f t="shared" si="0"/>
        <v>#VALUE!</v>
      </c>
      <c r="G35" s="37"/>
    </row>
    <row r="36" spans="1:7" ht="21" customHeight="1" thickBot="1">
      <c r="A36" s="365" t="str">
        <f>PLANILHA!A731</f>
        <v>19.0</v>
      </c>
      <c r="B36" s="173" t="str">
        <f>PLANILHA!C731</f>
        <v> MONTAGEM EQUIPAMENTO DE COZINHA  </v>
      </c>
      <c r="C36" s="358">
        <f>PLANILHA!G731</f>
        <v>0</v>
      </c>
      <c r="D36" s="359" t="e">
        <f t="shared" si="0"/>
        <v>#VALUE!</v>
      </c>
      <c r="G36" s="37"/>
    </row>
    <row r="37" spans="1:7" ht="21" customHeight="1" thickBot="1">
      <c r="A37" s="365"/>
      <c r="B37" s="173"/>
      <c r="C37" s="358"/>
      <c r="D37" s="359"/>
      <c r="G37" s="37"/>
    </row>
    <row r="38" spans="1:7" ht="16.5" thickBot="1">
      <c r="A38" s="511" t="s">
        <v>1778</v>
      </c>
      <c r="B38" s="366" t="s">
        <v>941</v>
      </c>
      <c r="C38" s="367">
        <f>SUM(C17:C37)</f>
        <v>0</v>
      </c>
      <c r="D38" s="517" t="s">
        <v>1636</v>
      </c>
      <c r="G38" s="37"/>
    </row>
    <row r="39" spans="1:7" ht="15.75" customHeight="1" thickBot="1">
      <c r="A39" s="512"/>
      <c r="B39" s="368" t="s">
        <v>2008</v>
      </c>
      <c r="C39" s="369" t="e">
        <f>ROUND(C38*B39,2)</f>
        <v>#VALUE!</v>
      </c>
      <c r="D39" s="518"/>
      <c r="G39" s="37"/>
    </row>
    <row r="40" spans="1:7" ht="16.5" customHeight="1" thickBot="1">
      <c r="A40" s="513"/>
      <c r="B40" s="370" t="s">
        <v>1417</v>
      </c>
      <c r="C40" s="371" t="e">
        <f>C39+C38</f>
        <v>#VALUE!</v>
      </c>
      <c r="D40" s="518"/>
      <c r="F40" s="83"/>
      <c r="G40" s="37"/>
    </row>
    <row r="41" spans="1:7" ht="16.5" thickBot="1">
      <c r="A41" s="372"/>
      <c r="B41" s="373"/>
      <c r="C41" s="369"/>
      <c r="D41" s="179"/>
      <c r="G41" s="37"/>
    </row>
    <row r="42" spans="1:7" ht="16.5" thickBot="1">
      <c r="A42" s="374" t="s">
        <v>1418</v>
      </c>
      <c r="B42" s="375" t="s">
        <v>1419</v>
      </c>
      <c r="C42" s="375" t="s">
        <v>1420</v>
      </c>
      <c r="D42" s="375" t="s">
        <v>1421</v>
      </c>
      <c r="G42" s="37"/>
    </row>
    <row r="43" spans="1:7" ht="16.5" thickBot="1">
      <c r="A43" s="376" t="str">
        <f>PLANILHA!A740</f>
        <v>20.0</v>
      </c>
      <c r="B43" s="173" t="str">
        <f>PLANILHA!C740</f>
        <v>EQUIPAMENTOS E SISTEMAS</v>
      </c>
      <c r="C43" s="358">
        <f>PLANILHA!G740</f>
        <v>0</v>
      </c>
      <c r="D43" s="359" t="e">
        <f>C43/$C$57</f>
        <v>#VALUE!</v>
      </c>
      <c r="G43" s="37"/>
    </row>
    <row r="44" spans="1:7" ht="16.5" thickBot="1">
      <c r="A44" s="377" t="str">
        <f>PLANILHA!A748</f>
        <v>21.0</v>
      </c>
      <c r="B44" s="173" t="str">
        <f>PLANILHA!C748</f>
        <v>FORNECIMENTO E MONTAGEM SISTEMA CME</v>
      </c>
      <c r="C44" s="358">
        <f>PLANILHA!G748</f>
        <v>0</v>
      </c>
      <c r="D44" s="359" t="e">
        <f>C44/$C$57</f>
        <v>#VALUE!</v>
      </c>
      <c r="G44" s="37"/>
    </row>
    <row r="45" spans="1:7" ht="32.25" thickBot="1">
      <c r="A45" s="377" t="str">
        <f>PLANILHA!A757</f>
        <v>22.0</v>
      </c>
      <c r="B45" s="173" t="str">
        <f>PLANILHA!C757</f>
        <v>FORNECIMENTO E MONTAGEM DE COZINHA INDUSTRIAL/HOSPITALAR</v>
      </c>
      <c r="C45" s="358">
        <f>PLANILHA!G757</f>
        <v>0</v>
      </c>
      <c r="D45" s="359" t="e">
        <f>C45/$C$57</f>
        <v>#VALUE!</v>
      </c>
      <c r="G45" s="37"/>
    </row>
    <row r="46" spans="1:7" ht="32.25" thickBot="1">
      <c r="A46" s="377" t="str">
        <f>PLANILHA!A870</f>
        <v>23.0</v>
      </c>
      <c r="B46" s="173" t="str">
        <f>PLANILHA!C870</f>
        <v>SISTEMA DE CABINE ACUSTICA DE AUDIOMETRICA COM RAMPA DE ACESSO</v>
      </c>
      <c r="C46" s="358">
        <f>PLANILHA!G870</f>
        <v>0</v>
      </c>
      <c r="D46" s="359" t="e">
        <f>C46/$C$57</f>
        <v>#VALUE!</v>
      </c>
      <c r="G46" s="37"/>
    </row>
    <row r="47" spans="1:7" ht="16.5" thickBot="1">
      <c r="A47" s="377" t="str">
        <f>PLANILHA!A873</f>
        <v>24.0</v>
      </c>
      <c r="B47" s="173" t="str">
        <f>PLANILHA!C873</f>
        <v>GRUPO GERADOR</v>
      </c>
      <c r="C47" s="358">
        <f>PLANILHA!G873</f>
        <v>0</v>
      </c>
      <c r="D47" s="359" t="e">
        <f>C47/$C$57</f>
        <v>#VALUE!</v>
      </c>
      <c r="G47" s="37"/>
    </row>
    <row r="48" spans="1:7" ht="16.5" thickBot="1">
      <c r="A48" s="180"/>
      <c r="B48" s="188"/>
      <c r="C48" s="174"/>
      <c r="D48" s="175"/>
      <c r="G48" s="37"/>
    </row>
    <row r="49" spans="1:7" ht="15" customHeight="1" thickBot="1">
      <c r="A49" s="514" t="s">
        <v>1778</v>
      </c>
      <c r="B49" s="181" t="s">
        <v>941</v>
      </c>
      <c r="C49" s="182">
        <f>SUM(C43:C48)</f>
        <v>0</v>
      </c>
      <c r="D49" s="519" t="s">
        <v>1776</v>
      </c>
      <c r="G49" s="37"/>
    </row>
    <row r="50" spans="1:7" ht="15" customHeight="1" thickBot="1">
      <c r="A50" s="515"/>
      <c r="B50" s="167" t="s">
        <v>2009</v>
      </c>
      <c r="C50" s="168" t="e">
        <f>ROUND(C49*$B$50,2)</f>
        <v>#VALUE!</v>
      </c>
      <c r="D50" s="520"/>
      <c r="G50" s="37"/>
    </row>
    <row r="51" spans="1:7" ht="15.75" customHeight="1" thickBot="1">
      <c r="A51" s="516"/>
      <c r="B51" s="169"/>
      <c r="C51" s="178" t="e">
        <f>SUM(C49:C50)</f>
        <v>#VALUE!</v>
      </c>
      <c r="D51" s="520"/>
      <c r="F51" s="83"/>
      <c r="G51" s="37"/>
    </row>
    <row r="52" spans="1:7" ht="15.75" customHeight="1" thickBot="1">
      <c r="A52" s="183"/>
      <c r="B52" s="170"/>
      <c r="C52" s="176"/>
      <c r="D52" s="171"/>
      <c r="G52" s="37"/>
    </row>
    <row r="53" spans="1:7" ht="15.75" customHeight="1" thickBot="1">
      <c r="A53" s="184" t="str">
        <f>PLANILHA!A880</f>
        <v>25.0</v>
      </c>
      <c r="B53" s="173" t="str">
        <f>PLANILHA!C880</f>
        <v>ADMINISTRAÇÃO LOCAL</v>
      </c>
      <c r="C53" s="174" t="e">
        <f>ROUND(D53*B54,2)</f>
        <v>#VALUE!</v>
      </c>
      <c r="D53" s="174" t="e">
        <f>C40+C51</f>
        <v>#VALUE!</v>
      </c>
      <c r="G53" s="37"/>
    </row>
    <row r="54" spans="1:7" ht="15.75" customHeight="1" thickBot="1">
      <c r="A54" s="509" t="s">
        <v>1777</v>
      </c>
      <c r="B54" s="167" t="s">
        <v>2010</v>
      </c>
      <c r="C54" s="168" t="e">
        <f>C53</f>
        <v>#VALUE!</v>
      </c>
      <c r="D54" s="507" t="s">
        <v>1779</v>
      </c>
      <c r="F54" s="83"/>
      <c r="G54" s="37"/>
    </row>
    <row r="55" spans="1:7" ht="15.75" customHeight="1" thickBot="1">
      <c r="A55" s="510"/>
      <c r="B55" s="172"/>
      <c r="C55" s="185"/>
      <c r="D55" s="508"/>
      <c r="G55" s="37"/>
    </row>
    <row r="56" spans="1:7" ht="16.5" thickBot="1">
      <c r="A56" s="186"/>
      <c r="B56" s="173"/>
      <c r="C56" s="174"/>
      <c r="D56" s="175"/>
      <c r="G56" s="37"/>
    </row>
    <row r="57" spans="1:7" ht="16.5" thickBot="1">
      <c r="A57" s="191"/>
      <c r="B57" s="177" t="s">
        <v>1417</v>
      </c>
      <c r="C57" s="178" t="e">
        <f>C40+C51+C53</f>
        <v>#VALUE!</v>
      </c>
      <c r="D57" s="187"/>
      <c r="G57" s="37"/>
    </row>
    <row r="59" ht="14.25">
      <c r="C59" s="45"/>
    </row>
    <row r="60" ht="14.25">
      <c r="C60" s="83"/>
    </row>
    <row r="63" ht="14.25">
      <c r="C63" s="45"/>
    </row>
    <row r="65" ht="14.25">
      <c r="C65" s="45"/>
    </row>
    <row r="66" ht="14.25">
      <c r="C66" s="45"/>
    </row>
  </sheetData>
  <sheetProtection/>
  <mergeCells count="12">
    <mergeCell ref="B8:D8"/>
    <mergeCell ref="B9:D9"/>
    <mergeCell ref="B10:D10"/>
    <mergeCell ref="B15:D15"/>
    <mergeCell ref="B12:D12"/>
    <mergeCell ref="B11:D11"/>
    <mergeCell ref="D54:D55"/>
    <mergeCell ref="A54:A55"/>
    <mergeCell ref="A38:A40"/>
    <mergeCell ref="A49:A51"/>
    <mergeCell ref="D38:D40"/>
    <mergeCell ref="D49:D51"/>
  </mergeCells>
  <printOptions horizontalCentered="1" verticalCentered="1"/>
  <pageMargins left="1.3779527559055118" right="0.1968503937007874" top="0.5905511811023623" bottom="0.5905511811023623" header="0.5118110236220472" footer="0.5118110236220472"/>
  <pageSetup fitToHeight="1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2"/>
  <sheetViews>
    <sheetView zoomScale="70" zoomScaleNormal="70" zoomScaleSheetLayoutView="57" zoomScalePageLayoutView="0" workbookViewId="0" topLeftCell="A37">
      <selection activeCell="C84" sqref="C84"/>
    </sheetView>
  </sheetViews>
  <sheetFormatPr defaultColWidth="19.00390625" defaultRowHeight="15"/>
  <cols>
    <col min="1" max="1" width="2.28125" style="72" customWidth="1"/>
    <col min="2" max="2" width="9.28125" style="87" customWidth="1"/>
    <col min="3" max="3" width="77.421875" style="72" customWidth="1"/>
    <col min="4" max="4" width="22.57421875" style="88" customWidth="1"/>
    <col min="5" max="20" width="20.140625" style="72" customWidth="1"/>
    <col min="21" max="21" width="21.8515625" style="72" customWidth="1"/>
    <col min="22" max="26" width="24.28125" style="72" bestFit="1" customWidth="1"/>
    <col min="27" max="27" width="22.00390625" style="72" bestFit="1" customWidth="1"/>
    <col min="28" max="28" width="26.7109375" style="72" bestFit="1" customWidth="1"/>
    <col min="29" max="29" width="22.57421875" style="72" customWidth="1"/>
    <col min="30" max="240" width="9.140625" style="38" customWidth="1"/>
    <col min="241" max="241" width="2.28125" style="38" customWidth="1"/>
    <col min="242" max="242" width="9.28125" style="38" customWidth="1"/>
    <col min="243" max="243" width="77.421875" style="38" customWidth="1"/>
    <col min="244" max="244" width="21.8515625" style="38" customWidth="1"/>
    <col min="245" max="16384" width="19.00390625" style="38" customWidth="1"/>
  </cols>
  <sheetData>
    <row r="1" spans="1:29" s="54" customFormat="1" ht="24.75" customHeight="1">
      <c r="A1" s="47"/>
      <c r="B1" s="48"/>
      <c r="C1" s="537"/>
      <c r="D1" s="537"/>
      <c r="E1" s="50"/>
      <c r="F1" s="50"/>
      <c r="G1" s="51"/>
      <c r="H1" s="51"/>
      <c r="I1" s="51"/>
      <c r="J1" s="51"/>
      <c r="K1" s="51"/>
      <c r="L1" s="51"/>
      <c r="M1" s="529"/>
      <c r="N1" s="529"/>
      <c r="O1" s="530"/>
      <c r="P1" s="530"/>
      <c r="Q1" s="53"/>
      <c r="R1" s="51"/>
      <c r="U1" s="55"/>
      <c r="V1" s="56"/>
      <c r="W1" s="56"/>
      <c r="X1" s="56"/>
      <c r="Y1" s="56"/>
      <c r="Z1" s="529"/>
      <c r="AA1" s="529"/>
      <c r="AB1" s="57"/>
      <c r="AC1" s="56"/>
    </row>
    <row r="2" spans="1:29" s="54" customFormat="1" ht="24.75" customHeight="1">
      <c r="A2" s="47"/>
      <c r="B2" s="48"/>
      <c r="C2" s="49"/>
      <c r="D2" s="49"/>
      <c r="E2" s="50"/>
      <c r="F2" s="50"/>
      <c r="G2" s="51"/>
      <c r="H2" s="51"/>
      <c r="I2" s="51"/>
      <c r="J2" s="51"/>
      <c r="K2" s="51"/>
      <c r="L2" s="51"/>
      <c r="M2" s="53"/>
      <c r="N2" s="53"/>
      <c r="O2" s="52"/>
      <c r="P2" s="52"/>
      <c r="Q2" s="53"/>
      <c r="R2" s="51"/>
      <c r="U2" s="55"/>
      <c r="V2" s="56"/>
      <c r="W2" s="56"/>
      <c r="X2" s="56"/>
      <c r="Y2" s="56"/>
      <c r="Z2" s="53"/>
      <c r="AA2" s="53"/>
      <c r="AB2" s="57"/>
      <c r="AC2" s="56"/>
    </row>
    <row r="3" spans="1:29" s="54" customFormat="1" ht="24.75" customHeight="1">
      <c r="A3" s="47"/>
      <c r="B3" s="48"/>
      <c r="C3" s="49"/>
      <c r="D3" s="49"/>
      <c r="E3" s="50"/>
      <c r="F3" s="50"/>
      <c r="G3" s="51"/>
      <c r="H3" s="51"/>
      <c r="I3" s="51"/>
      <c r="J3" s="51"/>
      <c r="K3" s="51"/>
      <c r="L3" s="51"/>
      <c r="M3" s="53"/>
      <c r="N3" s="53"/>
      <c r="O3" s="52"/>
      <c r="P3" s="52"/>
      <c r="Q3" s="53"/>
      <c r="R3" s="51"/>
      <c r="U3" s="55"/>
      <c r="V3" s="56"/>
      <c r="W3" s="56"/>
      <c r="X3" s="56"/>
      <c r="Y3" s="56"/>
      <c r="Z3" s="53"/>
      <c r="AA3" s="53"/>
      <c r="AB3" s="57"/>
      <c r="AC3" s="56"/>
    </row>
    <row r="4" spans="1:29" s="54" customFormat="1" ht="24.75" customHeight="1">
      <c r="A4" s="47"/>
      <c r="B4" s="48"/>
      <c r="C4" s="49"/>
      <c r="D4" s="49"/>
      <c r="E4" s="50"/>
      <c r="F4" s="50"/>
      <c r="G4" s="51"/>
      <c r="H4" s="51"/>
      <c r="I4" s="51"/>
      <c r="J4" s="51"/>
      <c r="K4" s="51"/>
      <c r="L4" s="51"/>
      <c r="M4" s="53"/>
      <c r="N4" s="53"/>
      <c r="O4" s="52"/>
      <c r="P4" s="52"/>
      <c r="Q4" s="53"/>
      <c r="R4" s="51"/>
      <c r="U4" s="55"/>
      <c r="V4" s="56"/>
      <c r="W4" s="56"/>
      <c r="X4" s="56"/>
      <c r="Y4" s="56"/>
      <c r="Z4" s="53"/>
      <c r="AA4" s="53"/>
      <c r="AB4" s="57"/>
      <c r="AC4" s="56"/>
    </row>
    <row r="5" spans="1:29" s="54" customFormat="1" ht="24.75" customHeight="1">
      <c r="A5" s="47"/>
      <c r="B5" s="48"/>
      <c r="C5" s="49"/>
      <c r="D5" s="49"/>
      <c r="E5" s="50"/>
      <c r="F5" s="50"/>
      <c r="G5" s="51"/>
      <c r="H5" s="51"/>
      <c r="I5" s="51"/>
      <c r="J5" s="51"/>
      <c r="K5" s="51"/>
      <c r="L5" s="51"/>
      <c r="M5" s="53"/>
      <c r="N5" s="53"/>
      <c r="O5" s="52"/>
      <c r="P5" s="52"/>
      <c r="Q5" s="53"/>
      <c r="R5" s="51"/>
      <c r="U5" s="55"/>
      <c r="V5" s="56"/>
      <c r="W5" s="56"/>
      <c r="X5" s="56"/>
      <c r="Y5" s="56"/>
      <c r="Z5" s="53"/>
      <c r="AA5" s="53"/>
      <c r="AB5" s="57"/>
      <c r="AC5" s="56"/>
    </row>
    <row r="6" spans="1:29" s="54" customFormat="1" ht="24.75" customHeight="1">
      <c r="A6" s="47"/>
      <c r="B6" s="48"/>
      <c r="C6" s="49"/>
      <c r="D6" s="49"/>
      <c r="E6" s="50"/>
      <c r="F6" s="50"/>
      <c r="G6" s="51"/>
      <c r="H6" s="51"/>
      <c r="I6" s="51"/>
      <c r="J6" s="51"/>
      <c r="K6" s="51"/>
      <c r="L6" s="51"/>
      <c r="M6" s="53"/>
      <c r="N6" s="53"/>
      <c r="O6" s="52"/>
      <c r="P6" s="52"/>
      <c r="Q6" s="53"/>
      <c r="R6" s="51"/>
      <c r="U6" s="55"/>
      <c r="V6" s="56"/>
      <c r="W6" s="56"/>
      <c r="X6" s="56"/>
      <c r="Y6" s="56"/>
      <c r="Z6" s="53"/>
      <c r="AA6" s="53"/>
      <c r="AB6" s="57"/>
      <c r="AC6" s="56"/>
    </row>
    <row r="7" spans="1:29" s="54" customFormat="1" ht="24.75" customHeight="1">
      <c r="A7" s="58"/>
      <c r="B7" s="48" t="s">
        <v>1422</v>
      </c>
      <c r="C7" s="531"/>
      <c r="D7" s="531"/>
      <c r="E7" s="59"/>
      <c r="F7" s="60"/>
      <c r="G7" s="51"/>
      <c r="H7" s="51"/>
      <c r="I7" s="51"/>
      <c r="J7" s="51"/>
      <c r="K7" s="51"/>
      <c r="L7" s="51"/>
      <c r="M7" s="532"/>
      <c r="N7" s="532"/>
      <c r="O7" s="533"/>
      <c r="P7" s="533"/>
      <c r="Q7" s="61"/>
      <c r="R7" s="51"/>
      <c r="U7" s="62"/>
      <c r="V7" s="63"/>
      <c r="W7" s="63"/>
      <c r="X7" s="63"/>
      <c r="Y7" s="63"/>
      <c r="Z7" s="532"/>
      <c r="AA7" s="532"/>
      <c r="AB7" s="64"/>
      <c r="AC7" s="63"/>
    </row>
    <row r="8" spans="1:28" s="54" customFormat="1" ht="24.75" customHeight="1">
      <c r="A8" s="65"/>
      <c r="B8" s="66"/>
      <c r="C8" s="536" t="str">
        <f>RESUMO!B10</f>
        <v>Obra: CONSTRUÇÃO DO HOSPITAL REGIONAL CIRCUITO DA FÉ E VALE HISTÓRICO</v>
      </c>
      <c r="D8" s="536"/>
      <c r="E8" s="536"/>
      <c r="F8" s="536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U8" s="67"/>
      <c r="V8" s="68"/>
      <c r="W8" s="68"/>
      <c r="X8" s="68"/>
      <c r="Y8" s="68"/>
      <c r="Z8" s="68"/>
      <c r="AA8" s="68"/>
      <c r="AB8" s="68"/>
    </row>
    <row r="9" spans="1:28" s="54" customFormat="1" ht="24.75" customHeight="1">
      <c r="A9" s="65"/>
      <c r="B9" s="66"/>
      <c r="C9" s="93" t="str">
        <f>RESUMO!B11</f>
        <v>Local: CRUZEIRO</v>
      </c>
      <c r="D9" s="94"/>
      <c r="E9" s="94"/>
      <c r="F9" s="94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U9" s="67"/>
      <c r="V9" s="68"/>
      <c r="W9" s="68"/>
      <c r="X9" s="68"/>
      <c r="Y9" s="68"/>
      <c r="Z9" s="68"/>
      <c r="AA9" s="68"/>
      <c r="AB9" s="68"/>
    </row>
    <row r="10" spans="1:28" s="54" customFormat="1" ht="24.75" customHeight="1">
      <c r="A10" s="65"/>
      <c r="B10" s="66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s="54" customFormat="1" ht="24.75" customHeight="1">
      <c r="A11" s="65"/>
      <c r="B11" s="66"/>
      <c r="C11" s="69"/>
      <c r="D11" s="69"/>
      <c r="E11" s="69"/>
      <c r="F11" s="69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U11" s="67"/>
      <c r="V11" s="68"/>
      <c r="W11" s="68"/>
      <c r="X11" s="68"/>
      <c r="Y11" s="68"/>
      <c r="Z11" s="68"/>
      <c r="AA11" s="68"/>
      <c r="AB11" s="68"/>
    </row>
    <row r="12" spans="1:28" s="54" customFormat="1" ht="24.75" customHeight="1">
      <c r="A12" s="65"/>
      <c r="B12" s="66"/>
      <c r="C12" s="61" t="s">
        <v>1506</v>
      </c>
      <c r="D12" s="69"/>
      <c r="E12" s="69"/>
      <c r="F12" s="69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U12" s="67"/>
      <c r="V12" s="68"/>
      <c r="W12" s="68"/>
      <c r="X12" s="68"/>
      <c r="Y12" s="68"/>
      <c r="Z12" s="68"/>
      <c r="AA12" s="68"/>
      <c r="AB12" s="68"/>
    </row>
    <row r="13" spans="1:28" s="54" customFormat="1" ht="24.75" customHeight="1">
      <c r="A13" s="65"/>
      <c r="B13" s="66"/>
      <c r="C13" s="70"/>
      <c r="D13" s="70"/>
      <c r="E13" s="71" t="s">
        <v>1423</v>
      </c>
      <c r="F13" s="71" t="s">
        <v>1424</v>
      </c>
      <c r="G13" s="71" t="s">
        <v>1425</v>
      </c>
      <c r="H13" s="71" t="s">
        <v>1426</v>
      </c>
      <c r="I13" s="71" t="s">
        <v>1427</v>
      </c>
      <c r="J13" s="71" t="s">
        <v>1428</v>
      </c>
      <c r="K13" s="71" t="s">
        <v>1429</v>
      </c>
      <c r="L13" s="71" t="s">
        <v>1430</v>
      </c>
      <c r="M13" s="71" t="s">
        <v>1431</v>
      </c>
      <c r="N13" s="71" t="s">
        <v>1432</v>
      </c>
      <c r="O13" s="71" t="s">
        <v>1433</v>
      </c>
      <c r="P13" s="71" t="s">
        <v>1434</v>
      </c>
      <c r="Q13" s="71" t="s">
        <v>1435</v>
      </c>
      <c r="R13" s="71" t="s">
        <v>1436</v>
      </c>
      <c r="S13" s="71" t="s">
        <v>1437</v>
      </c>
      <c r="T13" s="71" t="s">
        <v>1438</v>
      </c>
      <c r="U13" s="71" t="s">
        <v>1439</v>
      </c>
      <c r="V13" s="71" t="s">
        <v>1440</v>
      </c>
      <c r="W13" s="71" t="s">
        <v>1441</v>
      </c>
      <c r="X13" s="71" t="s">
        <v>1442</v>
      </c>
      <c r="Y13" s="71" t="s">
        <v>1443</v>
      </c>
      <c r="Z13" s="71" t="s">
        <v>1444</v>
      </c>
      <c r="AA13" s="71" t="s">
        <v>1445</v>
      </c>
      <c r="AB13" s="71" t="s">
        <v>1446</v>
      </c>
    </row>
    <row r="14" spans="2:29" ht="24.75" customHeight="1">
      <c r="B14" s="73" t="s">
        <v>1418</v>
      </c>
      <c r="C14" s="410" t="s">
        <v>1978</v>
      </c>
      <c r="D14" s="92" t="s">
        <v>1507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5" t="s">
        <v>941</v>
      </c>
    </row>
    <row r="15" spans="2:29" ht="24.75" customHeight="1">
      <c r="B15" s="542" t="str">
        <f>RESUMO!A17</f>
        <v>1.0</v>
      </c>
      <c r="C15" s="539" t="str">
        <f>RESUMO!B17</f>
        <v>SERVIÇO TÉCNICO ESPECIALIZADO</v>
      </c>
      <c r="D15" s="534">
        <f>RESUMO!C17</f>
        <v>0</v>
      </c>
      <c r="E15" s="77" t="e">
        <f aca="true" t="shared" si="0" ref="E15:J15">ROUND(E16/$D$15,6)</f>
        <v>#DIV/0!</v>
      </c>
      <c r="F15" s="77" t="e">
        <f t="shared" si="0"/>
        <v>#DIV/0!</v>
      </c>
      <c r="G15" s="77" t="e">
        <f t="shared" si="0"/>
        <v>#DIV/0!</v>
      </c>
      <c r="H15" s="77" t="e">
        <f t="shared" si="0"/>
        <v>#DIV/0!</v>
      </c>
      <c r="I15" s="77" t="e">
        <f t="shared" si="0"/>
        <v>#DIV/0!</v>
      </c>
      <c r="J15" s="77" t="e">
        <f t="shared" si="0"/>
        <v>#DIV/0!</v>
      </c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 t="e">
        <f>ROUND(AB16/$D$15,6)</f>
        <v>#DIV/0!</v>
      </c>
      <c r="AC15" s="78" t="e">
        <f>SUM(E15:AB15)</f>
        <v>#DIV/0!</v>
      </c>
    </row>
    <row r="16" spans="2:29" ht="24.75" customHeight="1">
      <c r="B16" s="543"/>
      <c r="C16" s="541"/>
      <c r="D16" s="535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2">
        <f>SUM(E16:AB16)</f>
        <v>0</v>
      </c>
    </row>
    <row r="17" spans="2:29" ht="24.75" customHeight="1">
      <c r="B17" s="542" t="str">
        <f>RESUMO!A18</f>
        <v>2.0</v>
      </c>
      <c r="C17" s="539" t="str">
        <f>RESUMO!B18</f>
        <v>INICIO, APOIO E ADMINISTRAÇÃO DE OBRA</v>
      </c>
      <c r="D17" s="534">
        <f>RESUMO!C18</f>
        <v>0</v>
      </c>
      <c r="E17" s="77" t="e">
        <f aca="true" t="shared" si="1" ref="E17:AA17">ROUND(E18/$D$17,6)</f>
        <v>#DIV/0!</v>
      </c>
      <c r="F17" s="77" t="e">
        <f t="shared" si="1"/>
        <v>#DIV/0!</v>
      </c>
      <c r="G17" s="77" t="e">
        <f t="shared" si="1"/>
        <v>#DIV/0!</v>
      </c>
      <c r="H17" s="77" t="e">
        <f t="shared" si="1"/>
        <v>#DIV/0!</v>
      </c>
      <c r="I17" s="77" t="e">
        <f t="shared" si="1"/>
        <v>#DIV/0!</v>
      </c>
      <c r="J17" s="77" t="e">
        <f t="shared" si="1"/>
        <v>#DIV/0!</v>
      </c>
      <c r="K17" s="77" t="e">
        <f t="shared" si="1"/>
        <v>#DIV/0!</v>
      </c>
      <c r="L17" s="77" t="e">
        <f t="shared" si="1"/>
        <v>#DIV/0!</v>
      </c>
      <c r="M17" s="77" t="e">
        <f t="shared" si="1"/>
        <v>#DIV/0!</v>
      </c>
      <c r="N17" s="77" t="e">
        <f t="shared" si="1"/>
        <v>#DIV/0!</v>
      </c>
      <c r="O17" s="77" t="e">
        <f t="shared" si="1"/>
        <v>#DIV/0!</v>
      </c>
      <c r="P17" s="77" t="e">
        <f t="shared" si="1"/>
        <v>#DIV/0!</v>
      </c>
      <c r="Q17" s="77" t="e">
        <f t="shared" si="1"/>
        <v>#DIV/0!</v>
      </c>
      <c r="R17" s="77" t="e">
        <f t="shared" si="1"/>
        <v>#DIV/0!</v>
      </c>
      <c r="S17" s="77" t="e">
        <f t="shared" si="1"/>
        <v>#DIV/0!</v>
      </c>
      <c r="T17" s="77" t="e">
        <f t="shared" si="1"/>
        <v>#DIV/0!</v>
      </c>
      <c r="U17" s="77" t="e">
        <f t="shared" si="1"/>
        <v>#DIV/0!</v>
      </c>
      <c r="V17" s="77" t="e">
        <f t="shared" si="1"/>
        <v>#DIV/0!</v>
      </c>
      <c r="W17" s="77" t="e">
        <f t="shared" si="1"/>
        <v>#DIV/0!</v>
      </c>
      <c r="X17" s="77" t="e">
        <f t="shared" si="1"/>
        <v>#DIV/0!</v>
      </c>
      <c r="Y17" s="77" t="e">
        <f t="shared" si="1"/>
        <v>#DIV/0!</v>
      </c>
      <c r="Z17" s="77" t="e">
        <f t="shared" si="1"/>
        <v>#DIV/0!</v>
      </c>
      <c r="AA17" s="77" t="e">
        <f t="shared" si="1"/>
        <v>#DIV/0!</v>
      </c>
      <c r="AB17" s="77" t="e">
        <f>ROUND(AB18/$D$17,6)</f>
        <v>#DIV/0!</v>
      </c>
      <c r="AC17" s="78" t="e">
        <f aca="true" t="shared" si="2" ref="AC17:AC50">SUM(E17:AB17)</f>
        <v>#DIV/0!</v>
      </c>
    </row>
    <row r="18" spans="2:29" ht="24.75" customHeight="1">
      <c r="B18" s="543"/>
      <c r="C18" s="541"/>
      <c r="D18" s="535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2">
        <f>SUM(E18:AB18)</f>
        <v>0</v>
      </c>
    </row>
    <row r="19" spans="2:29" ht="24.75" customHeight="1">
      <c r="B19" s="542" t="str">
        <f>RESUMO!A19</f>
        <v>3.0</v>
      </c>
      <c r="C19" s="539" t="str">
        <f>RESUMO!B19</f>
        <v>DEMOLIÇÃO  SEM REAPROVEITAMENTO / MOVIMENTO DE TERRA</v>
      </c>
      <c r="D19" s="534">
        <f>RESUMO!C19</f>
        <v>0</v>
      </c>
      <c r="E19" s="77"/>
      <c r="F19" s="77" t="e">
        <f aca="true" t="shared" si="3" ref="F19:K19">ROUND(F20/$D$19,4)</f>
        <v>#DIV/0!</v>
      </c>
      <c r="G19" s="77" t="e">
        <f t="shared" si="3"/>
        <v>#DIV/0!</v>
      </c>
      <c r="H19" s="77" t="e">
        <f t="shared" si="3"/>
        <v>#DIV/0!</v>
      </c>
      <c r="I19" s="77" t="e">
        <f t="shared" si="3"/>
        <v>#DIV/0!</v>
      </c>
      <c r="J19" s="77" t="e">
        <f t="shared" si="3"/>
        <v>#DIV/0!</v>
      </c>
      <c r="K19" s="77" t="e">
        <f t="shared" si="3"/>
        <v>#DIV/0!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8" t="e">
        <f t="shared" si="2"/>
        <v>#DIV/0!</v>
      </c>
    </row>
    <row r="20" spans="2:29" ht="24.75" customHeight="1">
      <c r="B20" s="543"/>
      <c r="C20" s="541"/>
      <c r="D20" s="535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2">
        <f t="shared" si="2"/>
        <v>0</v>
      </c>
    </row>
    <row r="21" spans="2:29" ht="24.75" customHeight="1">
      <c r="B21" s="542" t="str">
        <f>RESUMO!A20</f>
        <v>4.0</v>
      </c>
      <c r="C21" s="539" t="str">
        <f>RESUMO!B20</f>
        <v>FUNDAÇÃO </v>
      </c>
      <c r="D21" s="534">
        <f>RESUMO!C20</f>
        <v>0</v>
      </c>
      <c r="E21" s="77"/>
      <c r="F21" s="77"/>
      <c r="G21" s="77"/>
      <c r="H21" s="77" t="e">
        <f>ROUND(H22/$D$21,4)</f>
        <v>#DIV/0!</v>
      </c>
      <c r="I21" s="77" t="e">
        <f aca="true" t="shared" si="4" ref="I21:S21">ROUND(I22/$D$21,4)</f>
        <v>#DIV/0!</v>
      </c>
      <c r="J21" s="77" t="e">
        <f t="shared" si="4"/>
        <v>#DIV/0!</v>
      </c>
      <c r="K21" s="77" t="e">
        <f t="shared" si="4"/>
        <v>#DIV/0!</v>
      </c>
      <c r="L21" s="77" t="e">
        <f t="shared" si="4"/>
        <v>#DIV/0!</v>
      </c>
      <c r="M21" s="77" t="e">
        <f t="shared" si="4"/>
        <v>#DIV/0!</v>
      </c>
      <c r="N21" s="77" t="e">
        <f t="shared" si="4"/>
        <v>#DIV/0!</v>
      </c>
      <c r="O21" s="77" t="e">
        <f t="shared" si="4"/>
        <v>#DIV/0!</v>
      </c>
      <c r="P21" s="77" t="e">
        <f t="shared" si="4"/>
        <v>#DIV/0!</v>
      </c>
      <c r="Q21" s="77" t="e">
        <f t="shared" si="4"/>
        <v>#DIV/0!</v>
      </c>
      <c r="R21" s="77" t="e">
        <f t="shared" si="4"/>
        <v>#DIV/0!</v>
      </c>
      <c r="S21" s="77" t="e">
        <f t="shared" si="4"/>
        <v>#DIV/0!</v>
      </c>
      <c r="T21" s="77"/>
      <c r="U21" s="77"/>
      <c r="V21" s="77"/>
      <c r="W21" s="77"/>
      <c r="X21" s="77"/>
      <c r="Y21" s="77"/>
      <c r="Z21" s="77"/>
      <c r="AA21" s="77"/>
      <c r="AB21" s="77"/>
      <c r="AC21" s="78" t="e">
        <f t="shared" si="2"/>
        <v>#DIV/0!</v>
      </c>
    </row>
    <row r="22" spans="2:29" ht="24.75" customHeight="1">
      <c r="B22" s="543"/>
      <c r="C22" s="541"/>
      <c r="D22" s="535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2">
        <f t="shared" si="2"/>
        <v>0</v>
      </c>
    </row>
    <row r="23" spans="2:29" ht="24.75" customHeight="1">
      <c r="B23" s="542" t="str">
        <f>RESUMO!A21</f>
        <v>4.1</v>
      </c>
      <c r="C23" s="539" t="str">
        <f>RESUMO!B21</f>
        <v>SUPERESTRUTURA</v>
      </c>
      <c r="D23" s="534">
        <f>RESUMO!C21</f>
        <v>0</v>
      </c>
      <c r="E23" s="77"/>
      <c r="F23" s="77"/>
      <c r="G23" s="77"/>
      <c r="H23" s="77" t="e">
        <f>ROUND(H24/$D$23,4)</f>
        <v>#DIV/0!</v>
      </c>
      <c r="I23" s="77" t="e">
        <f aca="true" t="shared" si="5" ref="I23:S23">ROUND(I24/$D$23,4)</f>
        <v>#DIV/0!</v>
      </c>
      <c r="J23" s="77" t="e">
        <f t="shared" si="5"/>
        <v>#DIV/0!</v>
      </c>
      <c r="K23" s="77" t="e">
        <f t="shared" si="5"/>
        <v>#DIV/0!</v>
      </c>
      <c r="L23" s="77" t="e">
        <f t="shared" si="5"/>
        <v>#DIV/0!</v>
      </c>
      <c r="M23" s="77" t="e">
        <f t="shared" si="5"/>
        <v>#DIV/0!</v>
      </c>
      <c r="N23" s="77" t="e">
        <f t="shared" si="5"/>
        <v>#DIV/0!</v>
      </c>
      <c r="O23" s="77" t="e">
        <f t="shared" si="5"/>
        <v>#DIV/0!</v>
      </c>
      <c r="P23" s="77" t="e">
        <f t="shared" si="5"/>
        <v>#DIV/0!</v>
      </c>
      <c r="Q23" s="77" t="e">
        <f t="shared" si="5"/>
        <v>#DIV/0!</v>
      </c>
      <c r="R23" s="77" t="e">
        <f t="shared" si="5"/>
        <v>#DIV/0!</v>
      </c>
      <c r="S23" s="77" t="e">
        <f t="shared" si="5"/>
        <v>#DIV/0!</v>
      </c>
      <c r="T23" s="77"/>
      <c r="U23" s="77"/>
      <c r="V23" s="77"/>
      <c r="W23" s="77"/>
      <c r="X23" s="77"/>
      <c r="Y23" s="77"/>
      <c r="Z23" s="77"/>
      <c r="AA23" s="77"/>
      <c r="AB23" s="77"/>
      <c r="AC23" s="78" t="e">
        <f>SUM(E23:AB23)</f>
        <v>#DIV/0!</v>
      </c>
    </row>
    <row r="24" spans="2:29" ht="24.75" customHeight="1">
      <c r="B24" s="543"/>
      <c r="C24" s="541"/>
      <c r="D24" s="535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2">
        <f>SUM(E24:AB24)</f>
        <v>0</v>
      </c>
    </row>
    <row r="25" spans="2:29" ht="24.75" customHeight="1">
      <c r="B25" s="542" t="str">
        <f>RESUMO!A22</f>
        <v>5.0</v>
      </c>
      <c r="C25" s="539" t="str">
        <f>RESUMO!B22</f>
        <v>ALVENARIA E ELEMENTO DIVISOR/COBERTURA</v>
      </c>
      <c r="D25" s="534">
        <f>RESUMO!C22</f>
        <v>0</v>
      </c>
      <c r="E25" s="77"/>
      <c r="F25" s="77"/>
      <c r="G25" s="77"/>
      <c r="H25" s="77"/>
      <c r="I25" s="77"/>
      <c r="J25" s="77"/>
      <c r="K25" s="77"/>
      <c r="L25" s="77"/>
      <c r="M25" s="77" t="e">
        <f>+M26/$D$25</f>
        <v>#DIV/0!</v>
      </c>
      <c r="N25" s="77" t="e">
        <f aca="true" t="shared" si="6" ref="N25:Y25">+N26/$D$25</f>
        <v>#DIV/0!</v>
      </c>
      <c r="O25" s="77" t="e">
        <f t="shared" si="6"/>
        <v>#DIV/0!</v>
      </c>
      <c r="P25" s="77" t="e">
        <f t="shared" si="6"/>
        <v>#DIV/0!</v>
      </c>
      <c r="Q25" s="77" t="e">
        <f t="shared" si="6"/>
        <v>#DIV/0!</v>
      </c>
      <c r="R25" s="77" t="e">
        <f t="shared" si="6"/>
        <v>#DIV/0!</v>
      </c>
      <c r="S25" s="77" t="e">
        <f t="shared" si="6"/>
        <v>#DIV/0!</v>
      </c>
      <c r="T25" s="77" t="e">
        <f t="shared" si="6"/>
        <v>#DIV/0!</v>
      </c>
      <c r="U25" s="77" t="e">
        <f t="shared" si="6"/>
        <v>#DIV/0!</v>
      </c>
      <c r="V25" s="77" t="e">
        <f t="shared" si="6"/>
        <v>#DIV/0!</v>
      </c>
      <c r="W25" s="77" t="e">
        <f t="shared" si="6"/>
        <v>#DIV/0!</v>
      </c>
      <c r="X25" s="77" t="e">
        <f t="shared" si="6"/>
        <v>#DIV/0!</v>
      </c>
      <c r="Y25" s="77" t="e">
        <f t="shared" si="6"/>
        <v>#DIV/0!</v>
      </c>
      <c r="Z25" s="77"/>
      <c r="AA25" s="77"/>
      <c r="AB25" s="77"/>
      <c r="AC25" s="78" t="e">
        <f t="shared" si="2"/>
        <v>#DIV/0!</v>
      </c>
    </row>
    <row r="26" spans="2:29" ht="24.75" customHeight="1">
      <c r="B26" s="543"/>
      <c r="C26" s="541"/>
      <c r="D26" s="535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2">
        <f t="shared" si="2"/>
        <v>0</v>
      </c>
    </row>
    <row r="27" spans="2:29" ht="24.75" customHeight="1">
      <c r="B27" s="542" t="str">
        <f>RESUMO!A23</f>
        <v>6.0</v>
      </c>
      <c r="C27" s="539" t="str">
        <f>RESUMO!B23</f>
        <v>REVESTIMENTOS</v>
      </c>
      <c r="D27" s="534">
        <f>RESUMO!C23</f>
        <v>0</v>
      </c>
      <c r="E27" s="77"/>
      <c r="F27" s="77"/>
      <c r="G27" s="77"/>
      <c r="H27" s="77"/>
      <c r="I27" s="77"/>
      <c r="J27" s="77"/>
      <c r="K27" s="77"/>
      <c r="L27" s="77"/>
      <c r="M27" s="77"/>
      <c r="N27" s="77" t="e">
        <f>+N28/$D$27</f>
        <v>#DIV/0!</v>
      </c>
      <c r="O27" s="77" t="e">
        <f aca="true" t="shared" si="7" ref="O27:AB27">+O28/$D$27</f>
        <v>#DIV/0!</v>
      </c>
      <c r="P27" s="77" t="e">
        <f t="shared" si="7"/>
        <v>#DIV/0!</v>
      </c>
      <c r="Q27" s="77" t="e">
        <f t="shared" si="7"/>
        <v>#DIV/0!</v>
      </c>
      <c r="R27" s="77" t="e">
        <f t="shared" si="7"/>
        <v>#DIV/0!</v>
      </c>
      <c r="S27" s="77" t="e">
        <f t="shared" si="7"/>
        <v>#DIV/0!</v>
      </c>
      <c r="T27" s="77" t="e">
        <f t="shared" si="7"/>
        <v>#DIV/0!</v>
      </c>
      <c r="U27" s="77" t="e">
        <f t="shared" si="7"/>
        <v>#DIV/0!</v>
      </c>
      <c r="V27" s="77" t="e">
        <f t="shared" si="7"/>
        <v>#DIV/0!</v>
      </c>
      <c r="W27" s="77" t="e">
        <f t="shared" si="7"/>
        <v>#DIV/0!</v>
      </c>
      <c r="X27" s="77" t="e">
        <f t="shared" si="7"/>
        <v>#DIV/0!</v>
      </c>
      <c r="Y27" s="77" t="e">
        <f t="shared" si="7"/>
        <v>#DIV/0!</v>
      </c>
      <c r="Z27" s="77" t="e">
        <f t="shared" si="7"/>
        <v>#DIV/0!</v>
      </c>
      <c r="AA27" s="77" t="e">
        <f t="shared" si="7"/>
        <v>#DIV/0!</v>
      </c>
      <c r="AB27" s="77" t="e">
        <f t="shared" si="7"/>
        <v>#DIV/0!</v>
      </c>
      <c r="AC27" s="78" t="e">
        <f t="shared" si="2"/>
        <v>#DIV/0!</v>
      </c>
    </row>
    <row r="28" spans="2:29" ht="24.75" customHeight="1">
      <c r="B28" s="543"/>
      <c r="C28" s="541"/>
      <c r="D28" s="535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2">
        <f t="shared" si="2"/>
        <v>0</v>
      </c>
    </row>
    <row r="29" spans="2:29" ht="24.75" customHeight="1">
      <c r="B29" s="542" t="str">
        <f>RESUMO!A24</f>
        <v>7.0</v>
      </c>
      <c r="C29" s="539" t="str">
        <f>RESUMO!B24</f>
        <v>FORRO</v>
      </c>
      <c r="D29" s="534">
        <f>RESUMO!C24</f>
        <v>0</v>
      </c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 t="e">
        <f>+Q30/$D$29</f>
        <v>#DIV/0!</v>
      </c>
      <c r="R29" s="77" t="e">
        <f aca="true" t="shared" si="8" ref="R29:Z29">+R30/$D$29</f>
        <v>#DIV/0!</v>
      </c>
      <c r="S29" s="77" t="e">
        <f t="shared" si="8"/>
        <v>#DIV/0!</v>
      </c>
      <c r="T29" s="77" t="e">
        <f t="shared" si="8"/>
        <v>#DIV/0!</v>
      </c>
      <c r="U29" s="77" t="e">
        <f t="shared" si="8"/>
        <v>#DIV/0!</v>
      </c>
      <c r="V29" s="77" t="e">
        <f t="shared" si="8"/>
        <v>#DIV/0!</v>
      </c>
      <c r="W29" s="77" t="e">
        <f t="shared" si="8"/>
        <v>#DIV/0!</v>
      </c>
      <c r="X29" s="77" t="e">
        <f t="shared" si="8"/>
        <v>#DIV/0!</v>
      </c>
      <c r="Y29" s="77" t="e">
        <f t="shared" si="8"/>
        <v>#DIV/0!</v>
      </c>
      <c r="Z29" s="77" t="e">
        <f t="shared" si="8"/>
        <v>#DIV/0!</v>
      </c>
      <c r="AA29" s="77"/>
      <c r="AB29" s="77"/>
      <c r="AC29" s="78" t="e">
        <f t="shared" si="2"/>
        <v>#DIV/0!</v>
      </c>
    </row>
    <row r="30" spans="2:29" ht="24.75" customHeight="1">
      <c r="B30" s="543"/>
      <c r="C30" s="541"/>
      <c r="D30" s="535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2">
        <f t="shared" si="2"/>
        <v>0</v>
      </c>
    </row>
    <row r="31" spans="2:29" ht="24.75" customHeight="1">
      <c r="B31" s="542" t="str">
        <f>RESUMO!A25</f>
        <v>8.0</v>
      </c>
      <c r="C31" s="539" t="str">
        <f>RESUMO!B25</f>
        <v>ESQUADRIAS, BRISES, PORTAS, MARCENARIAS, VIDROS, CORRIMÃO</v>
      </c>
      <c r="D31" s="534">
        <f>RESUMO!C25</f>
        <v>0</v>
      </c>
      <c r="E31" s="77"/>
      <c r="F31" s="77"/>
      <c r="G31" s="77"/>
      <c r="H31" s="77"/>
      <c r="I31" s="77"/>
      <c r="J31" s="77"/>
      <c r="K31" s="77"/>
      <c r="L31" s="77"/>
      <c r="M31" s="77" t="e">
        <f>+M32/$D$31</f>
        <v>#DIV/0!</v>
      </c>
      <c r="N31" s="77" t="e">
        <f>+N32/$D$31</f>
        <v>#DIV/0!</v>
      </c>
      <c r="O31" s="77" t="e">
        <f>+O32/$D$31</f>
        <v>#DIV/0!</v>
      </c>
      <c r="P31" s="77" t="e">
        <f>+P32/$D$31</f>
        <v>#DIV/0!</v>
      </c>
      <c r="Q31" s="77"/>
      <c r="R31" s="77"/>
      <c r="S31" s="77"/>
      <c r="T31" s="77"/>
      <c r="U31" s="77"/>
      <c r="V31" s="77"/>
      <c r="W31" s="77" t="e">
        <f aca="true" t="shared" si="9" ref="W31:AB31">+W32/$D$31</f>
        <v>#DIV/0!</v>
      </c>
      <c r="X31" s="77" t="e">
        <f t="shared" si="9"/>
        <v>#DIV/0!</v>
      </c>
      <c r="Y31" s="77" t="e">
        <f t="shared" si="9"/>
        <v>#DIV/0!</v>
      </c>
      <c r="Z31" s="77" t="e">
        <f t="shared" si="9"/>
        <v>#DIV/0!</v>
      </c>
      <c r="AA31" s="77" t="e">
        <f t="shared" si="9"/>
        <v>#DIV/0!</v>
      </c>
      <c r="AB31" s="77" t="e">
        <f t="shared" si="9"/>
        <v>#DIV/0!</v>
      </c>
      <c r="AC31" s="78" t="e">
        <f t="shared" si="2"/>
        <v>#DIV/0!</v>
      </c>
    </row>
    <row r="32" spans="2:29" ht="24.75" customHeight="1">
      <c r="B32" s="543"/>
      <c r="C32" s="541"/>
      <c r="D32" s="535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2">
        <f t="shared" si="2"/>
        <v>0</v>
      </c>
    </row>
    <row r="33" spans="2:29" ht="24.75" customHeight="1">
      <c r="B33" s="542" t="str">
        <f>RESUMO!A26</f>
        <v>9.0</v>
      </c>
      <c r="C33" s="539" t="str">
        <f>RESUMO!B26</f>
        <v>IMPERMEABILIZAÇÃO,PROTEÇÃO E JUNTA</v>
      </c>
      <c r="D33" s="534">
        <f>RESUMO!C26</f>
        <v>0</v>
      </c>
      <c r="E33" s="77"/>
      <c r="F33" s="77"/>
      <c r="G33" s="77"/>
      <c r="H33" s="77"/>
      <c r="I33" s="77"/>
      <c r="J33" s="77"/>
      <c r="K33" s="77"/>
      <c r="L33" s="77"/>
      <c r="M33" s="77" t="e">
        <f>+M34/$D$33</f>
        <v>#DIV/0!</v>
      </c>
      <c r="N33" s="77" t="e">
        <f>+N34/$D$33</f>
        <v>#DIV/0!</v>
      </c>
      <c r="O33" s="77" t="e">
        <f>+O34/$D$33</f>
        <v>#DIV/0!</v>
      </c>
      <c r="P33" s="77" t="e">
        <f>+P34/$D$33</f>
        <v>#DIV/0!</v>
      </c>
      <c r="Q33" s="77"/>
      <c r="R33" s="77"/>
      <c r="S33" s="77"/>
      <c r="T33" s="77"/>
      <c r="U33" s="77"/>
      <c r="V33" s="77"/>
      <c r="W33" s="77" t="e">
        <f aca="true" t="shared" si="10" ref="W33:AB33">+W34/$D$33</f>
        <v>#DIV/0!</v>
      </c>
      <c r="X33" s="77" t="e">
        <f t="shared" si="10"/>
        <v>#DIV/0!</v>
      </c>
      <c r="Y33" s="77" t="e">
        <f t="shared" si="10"/>
        <v>#DIV/0!</v>
      </c>
      <c r="Z33" s="77" t="e">
        <f t="shared" si="10"/>
        <v>#DIV/0!</v>
      </c>
      <c r="AA33" s="77" t="e">
        <f t="shared" si="10"/>
        <v>#DIV/0!</v>
      </c>
      <c r="AB33" s="77" t="e">
        <f t="shared" si="10"/>
        <v>#DIV/0!</v>
      </c>
      <c r="AC33" s="78" t="e">
        <f t="shared" si="2"/>
        <v>#DIV/0!</v>
      </c>
    </row>
    <row r="34" spans="2:29" ht="24.75" customHeight="1">
      <c r="B34" s="543"/>
      <c r="C34" s="541"/>
      <c r="D34" s="535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2">
        <f t="shared" si="2"/>
        <v>0</v>
      </c>
    </row>
    <row r="35" spans="2:29" ht="24.75" customHeight="1">
      <c r="B35" s="542" t="str">
        <f>RESUMO!A27</f>
        <v>10.0</v>
      </c>
      <c r="C35" s="539" t="str">
        <f>RESUMO!B27</f>
        <v>PINTURA</v>
      </c>
      <c r="D35" s="534">
        <f>RESUMO!C27</f>
        <v>0</v>
      </c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 t="e">
        <f>+U36/$D$35</f>
        <v>#DIV/0!</v>
      </c>
      <c r="V35" s="77" t="e">
        <f aca="true" t="shared" si="11" ref="V35:AB35">+V36/$D$35</f>
        <v>#DIV/0!</v>
      </c>
      <c r="W35" s="77" t="e">
        <f t="shared" si="11"/>
        <v>#DIV/0!</v>
      </c>
      <c r="X35" s="77" t="e">
        <f t="shared" si="11"/>
        <v>#DIV/0!</v>
      </c>
      <c r="Y35" s="77" t="e">
        <f t="shared" si="11"/>
        <v>#DIV/0!</v>
      </c>
      <c r="Z35" s="77" t="e">
        <f t="shared" si="11"/>
        <v>#DIV/0!</v>
      </c>
      <c r="AA35" s="77" t="e">
        <f t="shared" si="11"/>
        <v>#DIV/0!</v>
      </c>
      <c r="AB35" s="77" t="e">
        <f t="shared" si="11"/>
        <v>#DIV/0!</v>
      </c>
      <c r="AC35" s="78" t="e">
        <f t="shared" si="2"/>
        <v>#DIV/0!</v>
      </c>
    </row>
    <row r="36" spans="2:29" ht="24.75" customHeight="1">
      <c r="B36" s="543"/>
      <c r="C36" s="541"/>
      <c r="D36" s="535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2">
        <f t="shared" si="2"/>
        <v>0</v>
      </c>
    </row>
    <row r="37" spans="2:29" ht="24.75" customHeight="1">
      <c r="B37" s="542" t="str">
        <f>RESUMO!A28</f>
        <v>11.0</v>
      </c>
      <c r="C37" s="539" t="str">
        <f>RESUMO!B28</f>
        <v>INSTALAÇÕES ELÉTRICAS,ELÉTRICAS ESPECIAIS E ELETRÔNICA</v>
      </c>
      <c r="D37" s="534">
        <f>RESUMO!C28</f>
        <v>0</v>
      </c>
      <c r="E37" s="77"/>
      <c r="F37" s="77"/>
      <c r="G37" s="77"/>
      <c r="H37" s="77"/>
      <c r="I37" s="77"/>
      <c r="J37" s="77"/>
      <c r="K37" s="77"/>
      <c r="L37" s="77"/>
      <c r="M37" s="77" t="e">
        <f>+M38/$D$37</f>
        <v>#DIV/0!</v>
      </c>
      <c r="N37" s="77" t="e">
        <f aca="true" t="shared" si="12" ref="N37:AB37">+N38/$D$37</f>
        <v>#DIV/0!</v>
      </c>
      <c r="O37" s="77" t="e">
        <f t="shared" si="12"/>
        <v>#DIV/0!</v>
      </c>
      <c r="P37" s="77" t="e">
        <f t="shared" si="12"/>
        <v>#DIV/0!</v>
      </c>
      <c r="Q37" s="77" t="e">
        <f t="shared" si="12"/>
        <v>#DIV/0!</v>
      </c>
      <c r="R37" s="77" t="e">
        <f t="shared" si="12"/>
        <v>#DIV/0!</v>
      </c>
      <c r="S37" s="77" t="e">
        <f t="shared" si="12"/>
        <v>#DIV/0!</v>
      </c>
      <c r="T37" s="77" t="e">
        <f t="shared" si="12"/>
        <v>#DIV/0!</v>
      </c>
      <c r="U37" s="77" t="e">
        <f t="shared" si="12"/>
        <v>#DIV/0!</v>
      </c>
      <c r="V37" s="77" t="e">
        <f t="shared" si="12"/>
        <v>#DIV/0!</v>
      </c>
      <c r="W37" s="77" t="e">
        <f t="shared" si="12"/>
        <v>#DIV/0!</v>
      </c>
      <c r="X37" s="77" t="e">
        <f t="shared" si="12"/>
        <v>#DIV/0!</v>
      </c>
      <c r="Y37" s="77" t="e">
        <f t="shared" si="12"/>
        <v>#DIV/0!</v>
      </c>
      <c r="Z37" s="77" t="e">
        <f t="shared" si="12"/>
        <v>#DIV/0!</v>
      </c>
      <c r="AA37" s="77" t="e">
        <f t="shared" si="12"/>
        <v>#DIV/0!</v>
      </c>
      <c r="AB37" s="77" t="e">
        <f t="shared" si="12"/>
        <v>#DIV/0!</v>
      </c>
      <c r="AC37" s="78" t="e">
        <f t="shared" si="2"/>
        <v>#DIV/0!</v>
      </c>
    </row>
    <row r="38" spans="2:29" ht="24.75" customHeight="1">
      <c r="B38" s="543"/>
      <c r="C38" s="541"/>
      <c r="D38" s="535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2">
        <f t="shared" si="2"/>
        <v>0</v>
      </c>
    </row>
    <row r="39" spans="2:29" ht="24.75" customHeight="1">
      <c r="B39" s="542" t="str">
        <f>RESUMO!A29</f>
        <v>12.0</v>
      </c>
      <c r="C39" s="539" t="str">
        <f>RESUMO!B29</f>
        <v>GASES ESPECIAIS</v>
      </c>
      <c r="D39" s="534">
        <f>RESUMO!C29</f>
        <v>0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 t="e">
        <f>+O40/$D$39</f>
        <v>#DIV/0!</v>
      </c>
      <c r="P39" s="77" t="e">
        <f aca="true" t="shared" si="13" ref="P39:AB39">+P40/$D$39</f>
        <v>#DIV/0!</v>
      </c>
      <c r="Q39" s="77" t="e">
        <f t="shared" si="13"/>
        <v>#DIV/0!</v>
      </c>
      <c r="R39" s="77" t="e">
        <f t="shared" si="13"/>
        <v>#DIV/0!</v>
      </c>
      <c r="S39" s="77" t="e">
        <f t="shared" si="13"/>
        <v>#DIV/0!</v>
      </c>
      <c r="T39" s="77" t="e">
        <f t="shared" si="13"/>
        <v>#DIV/0!</v>
      </c>
      <c r="U39" s="77" t="e">
        <f t="shared" si="13"/>
        <v>#DIV/0!</v>
      </c>
      <c r="V39" s="77" t="e">
        <f t="shared" si="13"/>
        <v>#DIV/0!</v>
      </c>
      <c r="W39" s="77" t="e">
        <f t="shared" si="13"/>
        <v>#DIV/0!</v>
      </c>
      <c r="X39" s="77" t="e">
        <f t="shared" si="13"/>
        <v>#DIV/0!</v>
      </c>
      <c r="Y39" s="77" t="e">
        <f t="shared" si="13"/>
        <v>#DIV/0!</v>
      </c>
      <c r="Z39" s="77" t="e">
        <f t="shared" si="13"/>
        <v>#DIV/0!</v>
      </c>
      <c r="AA39" s="77" t="e">
        <f t="shared" si="13"/>
        <v>#DIV/0!</v>
      </c>
      <c r="AB39" s="77" t="e">
        <f t="shared" si="13"/>
        <v>#DIV/0!</v>
      </c>
      <c r="AC39" s="78" t="e">
        <f t="shared" si="2"/>
        <v>#DIV/0!</v>
      </c>
    </row>
    <row r="40" spans="2:29" ht="24.75" customHeight="1">
      <c r="B40" s="543"/>
      <c r="C40" s="541"/>
      <c r="D40" s="535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2">
        <f t="shared" si="2"/>
        <v>0</v>
      </c>
    </row>
    <row r="41" spans="2:29" ht="24.75" customHeight="1">
      <c r="B41" s="542" t="str">
        <f>RESUMO!A30</f>
        <v>13.0</v>
      </c>
      <c r="C41" s="539" t="str">
        <f>RESUMO!B30</f>
        <v>INSTALAÇÕES HIDRAULICAS</v>
      </c>
      <c r="D41" s="534">
        <f>RESUMO!C30</f>
        <v>0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 t="e">
        <f>+O42/$D$41</f>
        <v>#DIV/0!</v>
      </c>
      <c r="P41" s="77" t="e">
        <f aca="true" t="shared" si="14" ref="P41:AB41">+P42/$D$41</f>
        <v>#DIV/0!</v>
      </c>
      <c r="Q41" s="77" t="e">
        <f t="shared" si="14"/>
        <v>#DIV/0!</v>
      </c>
      <c r="R41" s="77" t="e">
        <f t="shared" si="14"/>
        <v>#DIV/0!</v>
      </c>
      <c r="S41" s="77" t="e">
        <f t="shared" si="14"/>
        <v>#DIV/0!</v>
      </c>
      <c r="T41" s="77" t="e">
        <f t="shared" si="14"/>
        <v>#DIV/0!</v>
      </c>
      <c r="U41" s="77" t="e">
        <f t="shared" si="14"/>
        <v>#DIV/0!</v>
      </c>
      <c r="V41" s="77" t="e">
        <f t="shared" si="14"/>
        <v>#DIV/0!</v>
      </c>
      <c r="W41" s="77" t="e">
        <f t="shared" si="14"/>
        <v>#DIV/0!</v>
      </c>
      <c r="X41" s="77" t="e">
        <f t="shared" si="14"/>
        <v>#DIV/0!</v>
      </c>
      <c r="Y41" s="77" t="e">
        <f t="shared" si="14"/>
        <v>#DIV/0!</v>
      </c>
      <c r="Z41" s="77" t="e">
        <f t="shared" si="14"/>
        <v>#DIV/0!</v>
      </c>
      <c r="AA41" s="77" t="e">
        <f t="shared" si="14"/>
        <v>#DIV/0!</v>
      </c>
      <c r="AB41" s="77" t="e">
        <f t="shared" si="14"/>
        <v>#DIV/0!</v>
      </c>
      <c r="AC41" s="78" t="e">
        <f t="shared" si="2"/>
        <v>#DIV/0!</v>
      </c>
    </row>
    <row r="42" spans="2:29" ht="24.75" customHeight="1">
      <c r="B42" s="543"/>
      <c r="C42" s="541"/>
      <c r="D42" s="535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2">
        <f t="shared" si="2"/>
        <v>0</v>
      </c>
    </row>
    <row r="43" spans="2:29" ht="24.75" customHeight="1">
      <c r="B43" s="542" t="str">
        <f>RESUMO!A31</f>
        <v>14.0</v>
      </c>
      <c r="C43" s="539" t="str">
        <f>RESUMO!B31</f>
        <v>DETECÇÃO,COMBATE E PREVENÇÃO Á INCENDIO</v>
      </c>
      <c r="D43" s="534">
        <f>RESUMO!C31</f>
        <v>0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 t="e">
        <f>+O44/$D$43</f>
        <v>#DIV/0!</v>
      </c>
      <c r="P43" s="77" t="e">
        <f>+P44/$D$43</f>
        <v>#DIV/0!</v>
      </c>
      <c r="Q43" s="77" t="e">
        <f aca="true" t="shared" si="15" ref="Q43:AB43">+Q44/$D$43</f>
        <v>#DIV/0!</v>
      </c>
      <c r="R43" s="77" t="e">
        <f t="shared" si="15"/>
        <v>#DIV/0!</v>
      </c>
      <c r="S43" s="77" t="e">
        <f t="shared" si="15"/>
        <v>#DIV/0!</v>
      </c>
      <c r="T43" s="77" t="e">
        <f t="shared" si="15"/>
        <v>#DIV/0!</v>
      </c>
      <c r="U43" s="77" t="e">
        <f t="shared" si="15"/>
        <v>#DIV/0!</v>
      </c>
      <c r="V43" s="77" t="e">
        <f t="shared" si="15"/>
        <v>#DIV/0!</v>
      </c>
      <c r="W43" s="77" t="e">
        <f t="shared" si="15"/>
        <v>#DIV/0!</v>
      </c>
      <c r="X43" s="77" t="e">
        <f t="shared" si="15"/>
        <v>#DIV/0!</v>
      </c>
      <c r="Y43" s="77" t="e">
        <f t="shared" si="15"/>
        <v>#DIV/0!</v>
      </c>
      <c r="Z43" s="77" t="e">
        <f t="shared" si="15"/>
        <v>#DIV/0!</v>
      </c>
      <c r="AA43" s="77" t="e">
        <f t="shared" si="15"/>
        <v>#DIV/0!</v>
      </c>
      <c r="AB43" s="77" t="e">
        <f t="shared" si="15"/>
        <v>#DIV/0!</v>
      </c>
      <c r="AC43" s="78" t="e">
        <f t="shared" si="2"/>
        <v>#DIV/0!</v>
      </c>
    </row>
    <row r="44" spans="2:29" ht="24.75" customHeight="1">
      <c r="B44" s="543"/>
      <c r="C44" s="541"/>
      <c r="D44" s="53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2">
        <f t="shared" si="2"/>
        <v>0</v>
      </c>
    </row>
    <row r="45" spans="2:29" ht="24.75" customHeight="1">
      <c r="B45" s="542" t="str">
        <f>RESUMO!A32</f>
        <v>15.0</v>
      </c>
      <c r="C45" s="539" t="str">
        <f>RESUMO!B32</f>
        <v>LIMPEZA E ARREMATE</v>
      </c>
      <c r="D45" s="534">
        <f>RESUMO!C32</f>
        <v>0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 t="e">
        <f>+AA46/$D$45</f>
        <v>#DIV/0!</v>
      </c>
      <c r="AB45" s="77" t="e">
        <f>+AB46/$D$45</f>
        <v>#DIV/0!</v>
      </c>
      <c r="AC45" s="78" t="e">
        <f t="shared" si="2"/>
        <v>#DIV/0!</v>
      </c>
    </row>
    <row r="46" spans="2:29" ht="24.75" customHeight="1">
      <c r="B46" s="543"/>
      <c r="C46" s="541"/>
      <c r="D46" s="535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2">
        <f t="shared" si="2"/>
        <v>0</v>
      </c>
    </row>
    <row r="47" spans="2:29" ht="24.75" customHeight="1">
      <c r="B47" s="542" t="str">
        <f>RESUMO!A33</f>
        <v>16.0</v>
      </c>
      <c r="C47" s="539" t="str">
        <f>RESUMO!B33</f>
        <v>CONFORTO MECANICO,EQUIPAMENTOS E SISTEMAS</v>
      </c>
      <c r="D47" s="534">
        <f>RESUMO!C33</f>
        <v>0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 t="e">
        <f aca="true" t="shared" si="16" ref="R47:AB47">+R48/$D$47</f>
        <v>#DIV/0!</v>
      </c>
      <c r="S47" s="77" t="e">
        <f t="shared" si="16"/>
        <v>#DIV/0!</v>
      </c>
      <c r="T47" s="77" t="e">
        <f t="shared" si="16"/>
        <v>#DIV/0!</v>
      </c>
      <c r="U47" s="77" t="e">
        <f t="shared" si="16"/>
        <v>#DIV/0!</v>
      </c>
      <c r="V47" s="77" t="e">
        <f t="shared" si="16"/>
        <v>#DIV/0!</v>
      </c>
      <c r="W47" s="77" t="e">
        <f t="shared" si="16"/>
        <v>#DIV/0!</v>
      </c>
      <c r="X47" s="77" t="e">
        <f t="shared" si="16"/>
        <v>#DIV/0!</v>
      </c>
      <c r="Y47" s="77" t="e">
        <f t="shared" si="16"/>
        <v>#DIV/0!</v>
      </c>
      <c r="Z47" s="77" t="e">
        <f t="shared" si="16"/>
        <v>#DIV/0!</v>
      </c>
      <c r="AA47" s="77" t="e">
        <f t="shared" si="16"/>
        <v>#DIV/0!</v>
      </c>
      <c r="AB47" s="77" t="e">
        <f t="shared" si="16"/>
        <v>#DIV/0!</v>
      </c>
      <c r="AC47" s="78" t="e">
        <f t="shared" si="2"/>
        <v>#DIV/0!</v>
      </c>
    </row>
    <row r="48" spans="2:29" ht="24.75" customHeight="1">
      <c r="B48" s="543"/>
      <c r="C48" s="541"/>
      <c r="D48" s="535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2">
        <f t="shared" si="2"/>
        <v>0</v>
      </c>
    </row>
    <row r="49" spans="2:29" ht="24.75" customHeight="1">
      <c r="B49" s="542" t="str">
        <f>RESUMO!A34</f>
        <v>17.0</v>
      </c>
      <c r="C49" s="539" t="str">
        <f>RESUMO!B34</f>
        <v>PAVIMENTAÇÃO,FECHAMENTO EXTERNO E COMUNICAÇÃO VISUAL</v>
      </c>
      <c r="D49" s="534">
        <f>RESUMO!C34</f>
        <v>0</v>
      </c>
      <c r="E49" s="77"/>
      <c r="F49" s="77"/>
      <c r="G49" s="77"/>
      <c r="H49" s="77"/>
      <c r="I49" s="77"/>
      <c r="J49" s="77"/>
      <c r="K49" s="77" t="e">
        <f>+K50/$D$49</f>
        <v>#DIV/0!</v>
      </c>
      <c r="L49" s="77" t="e">
        <f>+L50/$D$49</f>
        <v>#DIV/0!</v>
      </c>
      <c r="M49" s="77"/>
      <c r="N49" s="77" t="e">
        <f aca="true" t="shared" si="17" ref="N49:T49">+N50/$D$49</f>
        <v>#DIV/0!</v>
      </c>
      <c r="O49" s="77" t="e">
        <f t="shared" si="17"/>
        <v>#DIV/0!</v>
      </c>
      <c r="P49" s="77" t="e">
        <f t="shared" si="17"/>
        <v>#DIV/0!</v>
      </c>
      <c r="Q49" s="77" t="e">
        <f t="shared" si="17"/>
        <v>#DIV/0!</v>
      </c>
      <c r="R49" s="77" t="e">
        <f t="shared" si="17"/>
        <v>#DIV/0!</v>
      </c>
      <c r="S49" s="77" t="e">
        <f t="shared" si="17"/>
        <v>#DIV/0!</v>
      </c>
      <c r="T49" s="77" t="e">
        <f t="shared" si="17"/>
        <v>#DIV/0!</v>
      </c>
      <c r="U49" s="77"/>
      <c r="V49" s="77" t="e">
        <f>+V50/$D$49</f>
        <v>#DIV/0!</v>
      </c>
      <c r="W49" s="77" t="e">
        <f>+W50/$D$49</f>
        <v>#DIV/0!</v>
      </c>
      <c r="X49" s="77" t="e">
        <f>+X50/$D$49</f>
        <v>#DIV/0!</v>
      </c>
      <c r="Y49" s="77"/>
      <c r="Z49" s="77"/>
      <c r="AA49" s="77"/>
      <c r="AB49" s="77" t="e">
        <f>+AB50/$D$49</f>
        <v>#DIV/0!</v>
      </c>
      <c r="AC49" s="78" t="e">
        <f t="shared" si="2"/>
        <v>#DIV/0!</v>
      </c>
    </row>
    <row r="50" spans="2:29" ht="24.75" customHeight="1">
      <c r="B50" s="543"/>
      <c r="C50" s="541"/>
      <c r="D50" s="535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2">
        <f t="shared" si="2"/>
        <v>0</v>
      </c>
    </row>
    <row r="51" spans="2:29" ht="24.75" customHeight="1">
      <c r="B51" s="542" t="str">
        <f>RESUMO!A35</f>
        <v>18.0</v>
      </c>
      <c r="C51" s="539" t="str">
        <f>RESUMO!B35</f>
        <v>READEQUAÇÃO E REALOCAÇÃO DOS SERVIÇOS PERIFÉRICOS</v>
      </c>
      <c r="D51" s="534">
        <f>RESUMO!C35</f>
        <v>0</v>
      </c>
      <c r="E51" s="77"/>
      <c r="F51" s="77"/>
      <c r="G51" s="77"/>
      <c r="H51" s="77" t="e">
        <f>+H52/$D$51</f>
        <v>#DIV/0!</v>
      </c>
      <c r="I51" s="77" t="e">
        <f>+I52/$D$51</f>
        <v>#DIV/0!</v>
      </c>
      <c r="J51" s="77" t="e">
        <f>+J52/$D$51</f>
        <v>#DIV/0!</v>
      </c>
      <c r="K51" s="77" t="e">
        <f>+K52/$D$51</f>
        <v>#DIV/0!</v>
      </c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8" t="e">
        <f>SUM(E51:AB51)</f>
        <v>#DIV/0!</v>
      </c>
    </row>
    <row r="52" spans="2:29" ht="24.75" customHeight="1">
      <c r="B52" s="543"/>
      <c r="C52" s="541"/>
      <c r="D52" s="535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2">
        <f>SUM(E52:AB52)</f>
        <v>0</v>
      </c>
    </row>
    <row r="53" spans="2:29" ht="24.75" customHeight="1">
      <c r="B53" s="550" t="str">
        <f>RESUMO!A36</f>
        <v>19.0</v>
      </c>
      <c r="C53" s="539" t="str">
        <f>RESUMO!B36</f>
        <v> MONTAGEM EQUIPAMENTO DE COZINHA  </v>
      </c>
      <c r="D53" s="534">
        <f>RESUMO!C36</f>
        <v>0</v>
      </c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 t="e">
        <f>+X54/$D$53</f>
        <v>#DIV/0!</v>
      </c>
      <c r="Y53" s="77" t="e">
        <f>+Y54/$D$53</f>
        <v>#DIV/0!</v>
      </c>
      <c r="Z53" s="77"/>
      <c r="AA53" s="77"/>
      <c r="AB53" s="77"/>
      <c r="AC53" s="78" t="e">
        <f>SUM(E53:AB53)</f>
        <v>#DIV/0!</v>
      </c>
    </row>
    <row r="54" spans="2:29" ht="24.75" customHeight="1" thickBot="1">
      <c r="B54" s="551"/>
      <c r="C54" s="540"/>
      <c r="D54" s="538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2">
        <f>SUM(E54:AB54)</f>
        <v>0</v>
      </c>
    </row>
    <row r="55" spans="2:29" ht="24.75" customHeight="1" thickBot="1">
      <c r="B55" s="544" t="s">
        <v>1778</v>
      </c>
      <c r="C55" s="405" t="s">
        <v>941</v>
      </c>
      <c r="D55" s="385">
        <f>SUM(D15:D54)</f>
        <v>0</v>
      </c>
      <c r="E55" s="385">
        <f aca="true" t="shared" si="18" ref="E55:AA55">E16+E18+E20+E22+E24+E26+E28+E30+E32+E34+E36+E38+E40+E42+E44+E46+E48+E50+E52+E54</f>
        <v>0</v>
      </c>
      <c r="F55" s="385">
        <f t="shared" si="18"/>
        <v>0</v>
      </c>
      <c r="G55" s="385">
        <f t="shared" si="18"/>
        <v>0</v>
      </c>
      <c r="H55" s="385">
        <f t="shared" si="18"/>
        <v>0</v>
      </c>
      <c r="I55" s="385">
        <f t="shared" si="18"/>
        <v>0</v>
      </c>
      <c r="J55" s="385">
        <f t="shared" si="18"/>
        <v>0</v>
      </c>
      <c r="K55" s="385">
        <f t="shared" si="18"/>
        <v>0</v>
      </c>
      <c r="L55" s="385">
        <f t="shared" si="18"/>
        <v>0</v>
      </c>
      <c r="M55" s="385">
        <f t="shared" si="18"/>
        <v>0</v>
      </c>
      <c r="N55" s="385">
        <f t="shared" si="18"/>
        <v>0</v>
      </c>
      <c r="O55" s="385">
        <f t="shared" si="18"/>
        <v>0</v>
      </c>
      <c r="P55" s="385">
        <f t="shared" si="18"/>
        <v>0</v>
      </c>
      <c r="Q55" s="385">
        <f t="shared" si="18"/>
        <v>0</v>
      </c>
      <c r="R55" s="385">
        <f t="shared" si="18"/>
        <v>0</v>
      </c>
      <c r="S55" s="385">
        <f t="shared" si="18"/>
        <v>0</v>
      </c>
      <c r="T55" s="385">
        <f t="shared" si="18"/>
        <v>0</v>
      </c>
      <c r="U55" s="385">
        <f t="shared" si="18"/>
        <v>0</v>
      </c>
      <c r="V55" s="385">
        <f t="shared" si="18"/>
        <v>0</v>
      </c>
      <c r="W55" s="385">
        <f t="shared" si="18"/>
        <v>0</v>
      </c>
      <c r="X55" s="385">
        <f t="shared" si="18"/>
        <v>0</v>
      </c>
      <c r="Y55" s="385">
        <f t="shared" si="18"/>
        <v>0</v>
      </c>
      <c r="Z55" s="385">
        <f t="shared" si="18"/>
        <v>0</v>
      </c>
      <c r="AA55" s="385">
        <f t="shared" si="18"/>
        <v>0</v>
      </c>
      <c r="AB55" s="385">
        <f>AB16+AB18+AB20+AB22+AB24+AB26+AB28+AB30+AB32+AB34+AB36+AB38+AB40+AB42+AB44+AB46+AB48+AB50+AB52+AB54</f>
        <v>0</v>
      </c>
      <c r="AC55" s="385">
        <f>AC16+AC18+AC20+AC22+AC24+AC26+AC28+AC30+AC32+AC34+AC36+AC38+AC40+AC42+AC44+AC46+AC48+AC50+AC52+AC54</f>
        <v>0</v>
      </c>
    </row>
    <row r="56" spans="2:29" ht="24.75" customHeight="1" thickBot="1">
      <c r="B56" s="545"/>
      <c r="C56" s="404" t="s">
        <v>2008</v>
      </c>
      <c r="D56" s="386" t="e">
        <f>ROUND(D55*C56,2)</f>
        <v>#VALUE!</v>
      </c>
      <c r="E56" s="386" t="e">
        <f>ROUND(E55*$C$56,2)</f>
        <v>#VALUE!</v>
      </c>
      <c r="F56" s="386" t="e">
        <f aca="true" t="shared" si="19" ref="F56:AB56">ROUND(F55*$C$56,2)</f>
        <v>#VALUE!</v>
      </c>
      <c r="G56" s="386" t="e">
        <f t="shared" si="19"/>
        <v>#VALUE!</v>
      </c>
      <c r="H56" s="386" t="e">
        <f t="shared" si="19"/>
        <v>#VALUE!</v>
      </c>
      <c r="I56" s="386" t="e">
        <f t="shared" si="19"/>
        <v>#VALUE!</v>
      </c>
      <c r="J56" s="386" t="e">
        <f t="shared" si="19"/>
        <v>#VALUE!</v>
      </c>
      <c r="K56" s="386" t="e">
        <f t="shared" si="19"/>
        <v>#VALUE!</v>
      </c>
      <c r="L56" s="386" t="e">
        <f t="shared" si="19"/>
        <v>#VALUE!</v>
      </c>
      <c r="M56" s="386" t="e">
        <f t="shared" si="19"/>
        <v>#VALUE!</v>
      </c>
      <c r="N56" s="386" t="e">
        <f t="shared" si="19"/>
        <v>#VALUE!</v>
      </c>
      <c r="O56" s="386" t="e">
        <f t="shared" si="19"/>
        <v>#VALUE!</v>
      </c>
      <c r="P56" s="386" t="e">
        <f t="shared" si="19"/>
        <v>#VALUE!</v>
      </c>
      <c r="Q56" s="386" t="e">
        <f t="shared" si="19"/>
        <v>#VALUE!</v>
      </c>
      <c r="R56" s="386" t="e">
        <f t="shared" si="19"/>
        <v>#VALUE!</v>
      </c>
      <c r="S56" s="386" t="e">
        <f t="shared" si="19"/>
        <v>#VALUE!</v>
      </c>
      <c r="T56" s="386" t="e">
        <f t="shared" si="19"/>
        <v>#VALUE!</v>
      </c>
      <c r="U56" s="386" t="e">
        <f t="shared" si="19"/>
        <v>#VALUE!</v>
      </c>
      <c r="V56" s="386" t="e">
        <f t="shared" si="19"/>
        <v>#VALUE!</v>
      </c>
      <c r="W56" s="386" t="e">
        <f t="shared" si="19"/>
        <v>#VALUE!</v>
      </c>
      <c r="X56" s="386" t="e">
        <f t="shared" si="19"/>
        <v>#VALUE!</v>
      </c>
      <c r="Y56" s="386" t="e">
        <f t="shared" si="19"/>
        <v>#VALUE!</v>
      </c>
      <c r="Z56" s="386" t="e">
        <f t="shared" si="19"/>
        <v>#VALUE!</v>
      </c>
      <c r="AA56" s="386" t="e">
        <f t="shared" si="19"/>
        <v>#VALUE!</v>
      </c>
      <c r="AB56" s="386" t="e">
        <f t="shared" si="19"/>
        <v>#VALUE!</v>
      </c>
      <c r="AC56" s="386" t="e">
        <f>ROUND(AC55*$C$56,2)</f>
        <v>#VALUE!</v>
      </c>
    </row>
    <row r="57" spans="2:29" ht="24.75" customHeight="1" thickBot="1">
      <c r="B57" s="545"/>
      <c r="C57" s="407" t="s">
        <v>1417</v>
      </c>
      <c r="D57" s="387" t="e">
        <f>D56+D55</f>
        <v>#VALUE!</v>
      </c>
      <c r="E57" s="387" t="e">
        <f>E56+E55</f>
        <v>#VALUE!</v>
      </c>
      <c r="F57" s="387" t="e">
        <f>F56+F55</f>
        <v>#VALUE!</v>
      </c>
      <c r="G57" s="387" t="e">
        <f aca="true" t="shared" si="20" ref="G57:AC57">G56+G55</f>
        <v>#VALUE!</v>
      </c>
      <c r="H57" s="387" t="e">
        <f t="shared" si="20"/>
        <v>#VALUE!</v>
      </c>
      <c r="I57" s="387" t="e">
        <f t="shared" si="20"/>
        <v>#VALUE!</v>
      </c>
      <c r="J57" s="387" t="e">
        <f t="shared" si="20"/>
        <v>#VALUE!</v>
      </c>
      <c r="K57" s="387" t="e">
        <f t="shared" si="20"/>
        <v>#VALUE!</v>
      </c>
      <c r="L57" s="387" t="e">
        <f t="shared" si="20"/>
        <v>#VALUE!</v>
      </c>
      <c r="M57" s="387" t="e">
        <f t="shared" si="20"/>
        <v>#VALUE!</v>
      </c>
      <c r="N57" s="387" t="e">
        <f t="shared" si="20"/>
        <v>#VALUE!</v>
      </c>
      <c r="O57" s="387" t="e">
        <f t="shared" si="20"/>
        <v>#VALUE!</v>
      </c>
      <c r="P57" s="387" t="e">
        <f t="shared" si="20"/>
        <v>#VALUE!</v>
      </c>
      <c r="Q57" s="387" t="e">
        <f t="shared" si="20"/>
        <v>#VALUE!</v>
      </c>
      <c r="R57" s="387" t="e">
        <f t="shared" si="20"/>
        <v>#VALUE!</v>
      </c>
      <c r="S57" s="387" t="e">
        <f t="shared" si="20"/>
        <v>#VALUE!</v>
      </c>
      <c r="T57" s="387" t="e">
        <f t="shared" si="20"/>
        <v>#VALUE!</v>
      </c>
      <c r="U57" s="387" t="e">
        <f t="shared" si="20"/>
        <v>#VALUE!</v>
      </c>
      <c r="V57" s="387" t="e">
        <f t="shared" si="20"/>
        <v>#VALUE!</v>
      </c>
      <c r="W57" s="387" t="e">
        <f t="shared" si="20"/>
        <v>#VALUE!</v>
      </c>
      <c r="X57" s="387" t="e">
        <f t="shared" si="20"/>
        <v>#VALUE!</v>
      </c>
      <c r="Y57" s="387" t="e">
        <f t="shared" si="20"/>
        <v>#VALUE!</v>
      </c>
      <c r="Z57" s="387" t="e">
        <f t="shared" si="20"/>
        <v>#VALUE!</v>
      </c>
      <c r="AA57" s="387" t="e">
        <f t="shared" si="20"/>
        <v>#VALUE!</v>
      </c>
      <c r="AB57" s="387" t="e">
        <f t="shared" si="20"/>
        <v>#VALUE!</v>
      </c>
      <c r="AC57" s="387" t="e">
        <f t="shared" si="20"/>
        <v>#VALUE!</v>
      </c>
    </row>
    <row r="58" spans="2:29" ht="24.75" customHeight="1" thickBot="1">
      <c r="B58" s="546"/>
      <c r="C58" s="408" t="s">
        <v>1780</v>
      </c>
      <c r="D58" s="388" t="e">
        <f>D57</f>
        <v>#VALUE!</v>
      </c>
      <c r="E58" s="389" t="e">
        <f>E57</f>
        <v>#VALUE!</v>
      </c>
      <c r="F58" s="389" t="e">
        <f>E58+F57</f>
        <v>#VALUE!</v>
      </c>
      <c r="G58" s="389" t="e">
        <f aca="true" t="shared" si="21" ref="G58:AB58">F58+G57</f>
        <v>#VALUE!</v>
      </c>
      <c r="H58" s="389" t="e">
        <f t="shared" si="21"/>
        <v>#VALUE!</v>
      </c>
      <c r="I58" s="389" t="e">
        <f t="shared" si="21"/>
        <v>#VALUE!</v>
      </c>
      <c r="J58" s="389" t="e">
        <f t="shared" si="21"/>
        <v>#VALUE!</v>
      </c>
      <c r="K58" s="389" t="e">
        <f t="shared" si="21"/>
        <v>#VALUE!</v>
      </c>
      <c r="L58" s="389" t="e">
        <f t="shared" si="21"/>
        <v>#VALUE!</v>
      </c>
      <c r="M58" s="389" t="e">
        <f t="shared" si="21"/>
        <v>#VALUE!</v>
      </c>
      <c r="N58" s="389" t="e">
        <f t="shared" si="21"/>
        <v>#VALUE!</v>
      </c>
      <c r="O58" s="389" t="e">
        <f t="shared" si="21"/>
        <v>#VALUE!</v>
      </c>
      <c r="P58" s="389" t="e">
        <f t="shared" si="21"/>
        <v>#VALUE!</v>
      </c>
      <c r="Q58" s="389" t="e">
        <f t="shared" si="21"/>
        <v>#VALUE!</v>
      </c>
      <c r="R58" s="389" t="e">
        <f t="shared" si="21"/>
        <v>#VALUE!</v>
      </c>
      <c r="S58" s="389" t="e">
        <f t="shared" si="21"/>
        <v>#VALUE!</v>
      </c>
      <c r="T58" s="389" t="e">
        <f t="shared" si="21"/>
        <v>#VALUE!</v>
      </c>
      <c r="U58" s="389" t="e">
        <f t="shared" si="21"/>
        <v>#VALUE!</v>
      </c>
      <c r="V58" s="389" t="e">
        <f t="shared" si="21"/>
        <v>#VALUE!</v>
      </c>
      <c r="W58" s="389" t="e">
        <f t="shared" si="21"/>
        <v>#VALUE!</v>
      </c>
      <c r="X58" s="389" t="e">
        <f t="shared" si="21"/>
        <v>#VALUE!</v>
      </c>
      <c r="Y58" s="389" t="e">
        <f t="shared" si="21"/>
        <v>#VALUE!</v>
      </c>
      <c r="Z58" s="389" t="e">
        <f t="shared" si="21"/>
        <v>#VALUE!</v>
      </c>
      <c r="AA58" s="389" t="e">
        <f t="shared" si="21"/>
        <v>#VALUE!</v>
      </c>
      <c r="AB58" s="389" t="e">
        <f t="shared" si="21"/>
        <v>#VALUE!</v>
      </c>
      <c r="AC58" s="389" t="e">
        <f>AB58-AC57</f>
        <v>#VALUE!</v>
      </c>
    </row>
    <row r="59" spans="2:29" ht="24.75" customHeight="1">
      <c r="B59" s="547" t="str">
        <f>RESUMO!A43</f>
        <v>20.0</v>
      </c>
      <c r="C59" s="552" t="str">
        <f>RESUMO!B43</f>
        <v>EQUIPAMENTOS E SISTEMAS</v>
      </c>
      <c r="D59" s="553">
        <f>RESUMO!C43</f>
        <v>0</v>
      </c>
      <c r="E59" s="84"/>
      <c r="F59" s="84"/>
      <c r="G59" s="84"/>
      <c r="H59" s="84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82"/>
    </row>
    <row r="60" spans="2:29" ht="24.75" customHeight="1">
      <c r="B60" s="547"/>
      <c r="C60" s="549"/>
      <c r="D60" s="554"/>
      <c r="E60" s="77"/>
      <c r="F60" s="77"/>
      <c r="G60" s="77"/>
      <c r="H60" s="77"/>
      <c r="I60" s="77"/>
      <c r="J60" s="77"/>
      <c r="K60" s="77"/>
      <c r="L60" s="77"/>
      <c r="M60" s="77"/>
      <c r="N60" s="77" t="e">
        <f aca="true" t="shared" si="22" ref="N60:AB60">+N61/$D$59</f>
        <v>#DIV/0!</v>
      </c>
      <c r="O60" s="77" t="e">
        <f t="shared" si="22"/>
        <v>#DIV/0!</v>
      </c>
      <c r="P60" s="77" t="e">
        <f t="shared" si="22"/>
        <v>#DIV/0!</v>
      </c>
      <c r="Q60" s="77" t="e">
        <f t="shared" si="22"/>
        <v>#DIV/0!</v>
      </c>
      <c r="R60" s="77" t="e">
        <f t="shared" si="22"/>
        <v>#DIV/0!</v>
      </c>
      <c r="S60" s="77" t="e">
        <f t="shared" si="22"/>
        <v>#DIV/0!</v>
      </c>
      <c r="T60" s="77" t="e">
        <f t="shared" si="22"/>
        <v>#DIV/0!</v>
      </c>
      <c r="U60" s="77" t="e">
        <f t="shared" si="22"/>
        <v>#DIV/0!</v>
      </c>
      <c r="V60" s="77" t="e">
        <f t="shared" si="22"/>
        <v>#DIV/0!</v>
      </c>
      <c r="W60" s="77" t="e">
        <f t="shared" si="22"/>
        <v>#DIV/0!</v>
      </c>
      <c r="X60" s="77" t="e">
        <f t="shared" si="22"/>
        <v>#DIV/0!</v>
      </c>
      <c r="Y60" s="77" t="e">
        <f t="shared" si="22"/>
        <v>#DIV/0!</v>
      </c>
      <c r="Z60" s="77" t="e">
        <f t="shared" si="22"/>
        <v>#DIV/0!</v>
      </c>
      <c r="AA60" s="77" t="e">
        <f t="shared" si="22"/>
        <v>#DIV/0!</v>
      </c>
      <c r="AB60" s="77" t="e">
        <f t="shared" si="22"/>
        <v>#DIV/0!</v>
      </c>
      <c r="AC60" s="78" t="e">
        <f aca="true" t="shared" si="23" ref="AC60:AC66">SUM(E60:AB60)</f>
        <v>#DIV/0!</v>
      </c>
    </row>
    <row r="61" spans="2:29" ht="24.75" customHeight="1">
      <c r="B61" s="547" t="str">
        <f>RESUMO!A44</f>
        <v>21.0</v>
      </c>
      <c r="C61" s="548" t="str">
        <f>RESUMO!B44</f>
        <v>FORNECIMENTO E MONTAGEM SISTEMA CME</v>
      </c>
      <c r="D61" s="555">
        <f>RESUMO!C44</f>
        <v>0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2">
        <f t="shared" si="23"/>
        <v>0</v>
      </c>
    </row>
    <row r="62" spans="2:29" ht="24.75" customHeight="1">
      <c r="B62" s="547"/>
      <c r="C62" s="549"/>
      <c r="D62" s="554"/>
      <c r="E62" s="77"/>
      <c r="F62" s="77"/>
      <c r="G62" s="77"/>
      <c r="H62" s="77"/>
      <c r="I62" s="77"/>
      <c r="J62" s="77"/>
      <c r="K62" s="77"/>
      <c r="L62" s="77"/>
      <c r="M62" s="77" t="e">
        <f aca="true" t="shared" si="24" ref="M62:AA62">+M63/$D$61</f>
        <v>#DIV/0!</v>
      </c>
      <c r="N62" s="77" t="e">
        <f t="shared" si="24"/>
        <v>#DIV/0!</v>
      </c>
      <c r="O62" s="77" t="e">
        <f t="shared" si="24"/>
        <v>#DIV/0!</v>
      </c>
      <c r="P62" s="77" t="e">
        <f t="shared" si="24"/>
        <v>#DIV/0!</v>
      </c>
      <c r="Q62" s="77" t="e">
        <f t="shared" si="24"/>
        <v>#DIV/0!</v>
      </c>
      <c r="R62" s="77" t="e">
        <f t="shared" si="24"/>
        <v>#DIV/0!</v>
      </c>
      <c r="S62" s="77" t="e">
        <f t="shared" si="24"/>
        <v>#DIV/0!</v>
      </c>
      <c r="T62" s="77" t="e">
        <f t="shared" si="24"/>
        <v>#DIV/0!</v>
      </c>
      <c r="U62" s="77" t="e">
        <f t="shared" si="24"/>
        <v>#DIV/0!</v>
      </c>
      <c r="V62" s="77" t="e">
        <f t="shared" si="24"/>
        <v>#DIV/0!</v>
      </c>
      <c r="W62" s="77" t="e">
        <f t="shared" si="24"/>
        <v>#DIV/0!</v>
      </c>
      <c r="X62" s="77" t="e">
        <f t="shared" si="24"/>
        <v>#DIV/0!</v>
      </c>
      <c r="Y62" s="77" t="e">
        <f t="shared" si="24"/>
        <v>#DIV/0!</v>
      </c>
      <c r="Z62" s="77" t="e">
        <f t="shared" si="24"/>
        <v>#DIV/0!</v>
      </c>
      <c r="AA62" s="77" t="e">
        <f t="shared" si="24"/>
        <v>#DIV/0!</v>
      </c>
      <c r="AB62" s="77"/>
      <c r="AC62" s="78" t="e">
        <f t="shared" si="23"/>
        <v>#DIV/0!</v>
      </c>
    </row>
    <row r="63" spans="2:29" ht="24.75" customHeight="1">
      <c r="B63" s="547" t="str">
        <f>RESUMO!A45</f>
        <v>22.0</v>
      </c>
      <c r="C63" s="548" t="str">
        <f>RESUMO!B45</f>
        <v>FORNECIMENTO E MONTAGEM DE COZINHA INDUSTRIAL/HOSPITALAR</v>
      </c>
      <c r="D63" s="555">
        <f>RESUMO!C45</f>
        <v>0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2">
        <f t="shared" si="23"/>
        <v>0</v>
      </c>
    </row>
    <row r="64" spans="1:29" ht="24.75" customHeight="1">
      <c r="A64" s="402" t="e">
        <f>RESUMO!#REF!</f>
        <v>#REF!</v>
      </c>
      <c r="B64" s="547"/>
      <c r="C64" s="549"/>
      <c r="D64" s="554"/>
      <c r="E64" s="77"/>
      <c r="F64" s="77"/>
      <c r="G64" s="77"/>
      <c r="H64" s="77"/>
      <c r="I64" s="77"/>
      <c r="J64" s="77"/>
      <c r="K64" s="77"/>
      <c r="L64" s="77"/>
      <c r="M64" s="77"/>
      <c r="N64" s="77" t="e">
        <f aca="true" t="shared" si="25" ref="N64:AB64">+N65/$D$63</f>
        <v>#DIV/0!</v>
      </c>
      <c r="O64" s="77" t="e">
        <f t="shared" si="25"/>
        <v>#DIV/0!</v>
      </c>
      <c r="P64" s="77" t="e">
        <f t="shared" si="25"/>
        <v>#DIV/0!</v>
      </c>
      <c r="Q64" s="77" t="e">
        <f t="shared" si="25"/>
        <v>#DIV/0!</v>
      </c>
      <c r="R64" s="77" t="e">
        <f t="shared" si="25"/>
        <v>#DIV/0!</v>
      </c>
      <c r="S64" s="77" t="e">
        <f t="shared" si="25"/>
        <v>#DIV/0!</v>
      </c>
      <c r="T64" s="77" t="e">
        <f t="shared" si="25"/>
        <v>#DIV/0!</v>
      </c>
      <c r="U64" s="77" t="e">
        <f t="shared" si="25"/>
        <v>#DIV/0!</v>
      </c>
      <c r="V64" s="77" t="e">
        <f t="shared" si="25"/>
        <v>#DIV/0!</v>
      </c>
      <c r="W64" s="77" t="e">
        <f t="shared" si="25"/>
        <v>#DIV/0!</v>
      </c>
      <c r="X64" s="77" t="e">
        <f t="shared" si="25"/>
        <v>#DIV/0!</v>
      </c>
      <c r="Y64" s="77" t="e">
        <f t="shared" si="25"/>
        <v>#DIV/0!</v>
      </c>
      <c r="Z64" s="77" t="e">
        <f t="shared" si="25"/>
        <v>#DIV/0!</v>
      </c>
      <c r="AA64" s="77" t="e">
        <f t="shared" si="25"/>
        <v>#DIV/0!</v>
      </c>
      <c r="AB64" s="77" t="e">
        <f t="shared" si="25"/>
        <v>#DIV/0!</v>
      </c>
      <c r="AC64" s="78" t="e">
        <f t="shared" si="23"/>
        <v>#DIV/0!</v>
      </c>
    </row>
    <row r="65" spans="2:29" ht="24.75" customHeight="1">
      <c r="B65" s="547" t="str">
        <f>RESUMO!A46</f>
        <v>23.0</v>
      </c>
      <c r="C65" s="548" t="str">
        <f>RESUMO!B46</f>
        <v>SISTEMA DE CABINE ACUSTICA DE AUDIOMETRICA COM RAMPA DE ACESSO</v>
      </c>
      <c r="D65" s="555">
        <f>RESUMO!C46</f>
        <v>0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2">
        <f t="shared" si="23"/>
        <v>0</v>
      </c>
    </row>
    <row r="66" spans="2:29" ht="24.75" customHeight="1">
      <c r="B66" s="547"/>
      <c r="C66" s="549"/>
      <c r="D66" s="554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 t="e">
        <f>+AB67/$D$65</f>
        <v>#DIV/0!</v>
      </c>
      <c r="AC66" s="78" t="e">
        <f t="shared" si="23"/>
        <v>#DIV/0!</v>
      </c>
    </row>
    <row r="67" spans="2:29" ht="24.75" customHeight="1">
      <c r="B67" s="547" t="str">
        <f>RESUMO!A47</f>
        <v>24.0</v>
      </c>
      <c r="C67" s="548" t="str">
        <f>RESUMO!B47</f>
        <v>GRUPO GERADOR</v>
      </c>
      <c r="D67" s="555">
        <f>RESUMO!C47</f>
        <v>0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2">
        <f>SUM(E67:AB67)</f>
        <v>0</v>
      </c>
    </row>
    <row r="68" spans="2:29" ht="24.75" customHeight="1">
      <c r="B68" s="547"/>
      <c r="C68" s="549"/>
      <c r="D68" s="554"/>
      <c r="E68" s="77" t="e">
        <f>+E69/$D$67</f>
        <v>#DIV/0!</v>
      </c>
      <c r="F68" s="77"/>
      <c r="G68" s="77" t="e">
        <f>+G69/$D$67</f>
        <v>#DIV/0!</v>
      </c>
      <c r="H68" s="77"/>
      <c r="I68" s="77" t="e">
        <f>+I69/$D$67</f>
        <v>#DIV/0!</v>
      </c>
      <c r="J68" s="77"/>
      <c r="K68" s="77" t="e">
        <f>+K69/$D$67</f>
        <v>#DIV/0!</v>
      </c>
      <c r="L68" s="77"/>
      <c r="M68" s="77" t="e">
        <f>+M69/$D$67</f>
        <v>#DIV/0!</v>
      </c>
      <c r="N68" s="77"/>
      <c r="O68" s="77" t="e">
        <f>+O69/$D$67</f>
        <v>#DIV/0!</v>
      </c>
      <c r="P68" s="77"/>
      <c r="Q68" s="77" t="e">
        <f>+Q69/$D$67</f>
        <v>#DIV/0!</v>
      </c>
      <c r="R68" s="77"/>
      <c r="S68" s="77" t="e">
        <f>+S69/$D$67</f>
        <v>#DIV/0!</v>
      </c>
      <c r="T68" s="77"/>
      <c r="U68" s="77" t="e">
        <f>+U69/$D$67</f>
        <v>#DIV/0!</v>
      </c>
      <c r="V68" s="77"/>
      <c r="W68" s="77" t="e">
        <f>+W69/$D$67</f>
        <v>#DIV/0!</v>
      </c>
      <c r="X68" s="77"/>
      <c r="Y68" s="77" t="e">
        <f>+Y69/$D$67</f>
        <v>#DIV/0!</v>
      </c>
      <c r="Z68" s="77"/>
      <c r="AA68" s="77" t="e">
        <f>+AA69/$D$67</f>
        <v>#DIV/0!</v>
      </c>
      <c r="AB68" s="77"/>
      <c r="AC68" s="78" t="e">
        <f>SUM(E68:AB68)</f>
        <v>#DIV/0!</v>
      </c>
    </row>
    <row r="69" spans="2:29" ht="24.75" customHeight="1">
      <c r="B69" s="403"/>
      <c r="C69" s="79"/>
      <c r="D69" s="80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2">
        <f>SUM(E69:AB69)</f>
        <v>0</v>
      </c>
    </row>
    <row r="70" spans="2:29" ht="24.75" customHeight="1" thickBot="1">
      <c r="B70" s="409"/>
      <c r="C70" s="76"/>
      <c r="D70" s="76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</row>
    <row r="71" spans="2:29" ht="24.75" customHeight="1" thickBot="1">
      <c r="B71" s="544" t="s">
        <v>1778</v>
      </c>
      <c r="C71" s="405" t="s">
        <v>941</v>
      </c>
      <c r="D71" s="385">
        <f>SUM(D59:D70)</f>
        <v>0</v>
      </c>
      <c r="E71" s="385">
        <f aca="true" t="shared" si="26" ref="E71:R71">E61+E63+E65+E67+E69</f>
        <v>0</v>
      </c>
      <c r="F71" s="385">
        <f t="shared" si="26"/>
        <v>0</v>
      </c>
      <c r="G71" s="385">
        <f t="shared" si="26"/>
        <v>0</v>
      </c>
      <c r="H71" s="385">
        <f t="shared" si="26"/>
        <v>0</v>
      </c>
      <c r="I71" s="385">
        <f t="shared" si="26"/>
        <v>0</v>
      </c>
      <c r="J71" s="385">
        <f t="shared" si="26"/>
        <v>0</v>
      </c>
      <c r="K71" s="385">
        <f t="shared" si="26"/>
        <v>0</v>
      </c>
      <c r="L71" s="385">
        <f t="shared" si="26"/>
        <v>0</v>
      </c>
      <c r="M71" s="385">
        <f t="shared" si="26"/>
        <v>0</v>
      </c>
      <c r="N71" s="385">
        <f t="shared" si="26"/>
        <v>0</v>
      </c>
      <c r="O71" s="385">
        <f t="shared" si="26"/>
        <v>0</v>
      </c>
      <c r="P71" s="385">
        <f t="shared" si="26"/>
        <v>0</v>
      </c>
      <c r="Q71" s="385">
        <f t="shared" si="26"/>
        <v>0</v>
      </c>
      <c r="R71" s="385">
        <f t="shared" si="26"/>
        <v>0</v>
      </c>
      <c r="S71" s="385">
        <f aca="true" t="shared" si="27" ref="S71:AB71">S61+S63+S65+S67+S69</f>
        <v>0</v>
      </c>
      <c r="T71" s="385">
        <f t="shared" si="27"/>
        <v>0</v>
      </c>
      <c r="U71" s="385">
        <f t="shared" si="27"/>
        <v>0</v>
      </c>
      <c r="V71" s="385">
        <f t="shared" si="27"/>
        <v>0</v>
      </c>
      <c r="W71" s="385">
        <f t="shared" si="27"/>
        <v>0</v>
      </c>
      <c r="X71" s="385">
        <f t="shared" si="27"/>
        <v>0</v>
      </c>
      <c r="Y71" s="385">
        <f t="shared" si="27"/>
        <v>0</v>
      </c>
      <c r="Z71" s="385">
        <f t="shared" si="27"/>
        <v>0</v>
      </c>
      <c r="AA71" s="385">
        <f t="shared" si="27"/>
        <v>0</v>
      </c>
      <c r="AB71" s="385">
        <f t="shared" si="27"/>
        <v>0</v>
      </c>
      <c r="AC71" s="385">
        <f>AC69+AC67+AC65+AC63+AC61</f>
        <v>0</v>
      </c>
    </row>
    <row r="72" spans="2:29" ht="24.75" customHeight="1" thickBot="1">
      <c r="B72" s="545"/>
      <c r="C72" s="404" t="s">
        <v>2009</v>
      </c>
      <c r="D72" s="386" t="e">
        <f>ROUND(D71*C72,2)</f>
        <v>#VALUE!</v>
      </c>
      <c r="E72" s="386" t="e">
        <f>ROUND(E71*$C$72,2)</f>
        <v>#VALUE!</v>
      </c>
      <c r="F72" s="386" t="e">
        <f aca="true" t="shared" si="28" ref="F72:AB72">ROUND(F71*$C$72,2)</f>
        <v>#VALUE!</v>
      </c>
      <c r="G72" s="386" t="e">
        <f t="shared" si="28"/>
        <v>#VALUE!</v>
      </c>
      <c r="H72" s="386" t="e">
        <f t="shared" si="28"/>
        <v>#VALUE!</v>
      </c>
      <c r="I72" s="386" t="e">
        <f t="shared" si="28"/>
        <v>#VALUE!</v>
      </c>
      <c r="J72" s="386" t="e">
        <f t="shared" si="28"/>
        <v>#VALUE!</v>
      </c>
      <c r="K72" s="386" t="e">
        <f t="shared" si="28"/>
        <v>#VALUE!</v>
      </c>
      <c r="L72" s="386" t="e">
        <f t="shared" si="28"/>
        <v>#VALUE!</v>
      </c>
      <c r="M72" s="386" t="e">
        <f t="shared" si="28"/>
        <v>#VALUE!</v>
      </c>
      <c r="N72" s="386" t="e">
        <f t="shared" si="28"/>
        <v>#VALUE!</v>
      </c>
      <c r="O72" s="386" t="e">
        <f t="shared" si="28"/>
        <v>#VALUE!</v>
      </c>
      <c r="P72" s="386" t="e">
        <f t="shared" si="28"/>
        <v>#VALUE!</v>
      </c>
      <c r="Q72" s="386" t="e">
        <f t="shared" si="28"/>
        <v>#VALUE!</v>
      </c>
      <c r="R72" s="386" t="e">
        <f t="shared" si="28"/>
        <v>#VALUE!</v>
      </c>
      <c r="S72" s="386" t="e">
        <f t="shared" si="28"/>
        <v>#VALUE!</v>
      </c>
      <c r="T72" s="386" t="e">
        <f t="shared" si="28"/>
        <v>#VALUE!</v>
      </c>
      <c r="U72" s="386" t="e">
        <f t="shared" si="28"/>
        <v>#VALUE!</v>
      </c>
      <c r="V72" s="386" t="e">
        <f t="shared" si="28"/>
        <v>#VALUE!</v>
      </c>
      <c r="W72" s="386" t="e">
        <f t="shared" si="28"/>
        <v>#VALUE!</v>
      </c>
      <c r="X72" s="386" t="e">
        <f t="shared" si="28"/>
        <v>#VALUE!</v>
      </c>
      <c r="Y72" s="386" t="e">
        <f t="shared" si="28"/>
        <v>#VALUE!</v>
      </c>
      <c r="Z72" s="386" t="e">
        <f t="shared" si="28"/>
        <v>#VALUE!</v>
      </c>
      <c r="AA72" s="386" t="e">
        <f t="shared" si="28"/>
        <v>#VALUE!</v>
      </c>
      <c r="AB72" s="386" t="e">
        <f t="shared" si="28"/>
        <v>#VALUE!</v>
      </c>
      <c r="AC72" s="386" t="e">
        <f>ROUND(AC71*$C$72,2)</f>
        <v>#VALUE!</v>
      </c>
    </row>
    <row r="73" spans="2:29" ht="24.75" customHeight="1" thickBot="1">
      <c r="B73" s="545"/>
      <c r="C73" s="407" t="s">
        <v>1417</v>
      </c>
      <c r="D73" s="387" t="e">
        <f>D72+D71</f>
        <v>#VALUE!</v>
      </c>
      <c r="E73" s="387" t="e">
        <f>E72+E71</f>
        <v>#VALUE!</v>
      </c>
      <c r="F73" s="387" t="e">
        <f aca="true" t="shared" si="29" ref="F73:AA73">F72+F71</f>
        <v>#VALUE!</v>
      </c>
      <c r="G73" s="387" t="e">
        <f t="shared" si="29"/>
        <v>#VALUE!</v>
      </c>
      <c r="H73" s="387" t="e">
        <f t="shared" si="29"/>
        <v>#VALUE!</v>
      </c>
      <c r="I73" s="387" t="e">
        <f t="shared" si="29"/>
        <v>#VALUE!</v>
      </c>
      <c r="J73" s="387" t="e">
        <f t="shared" si="29"/>
        <v>#VALUE!</v>
      </c>
      <c r="K73" s="387" t="e">
        <f t="shared" si="29"/>
        <v>#VALUE!</v>
      </c>
      <c r="L73" s="387" t="e">
        <f t="shared" si="29"/>
        <v>#VALUE!</v>
      </c>
      <c r="M73" s="387" t="e">
        <f t="shared" si="29"/>
        <v>#VALUE!</v>
      </c>
      <c r="N73" s="387" t="e">
        <f t="shared" si="29"/>
        <v>#VALUE!</v>
      </c>
      <c r="O73" s="387" t="e">
        <f t="shared" si="29"/>
        <v>#VALUE!</v>
      </c>
      <c r="P73" s="387" t="e">
        <f t="shared" si="29"/>
        <v>#VALUE!</v>
      </c>
      <c r="Q73" s="387" t="e">
        <f t="shared" si="29"/>
        <v>#VALUE!</v>
      </c>
      <c r="R73" s="387" t="e">
        <f t="shared" si="29"/>
        <v>#VALUE!</v>
      </c>
      <c r="S73" s="387" t="e">
        <f t="shared" si="29"/>
        <v>#VALUE!</v>
      </c>
      <c r="T73" s="387" t="e">
        <f t="shared" si="29"/>
        <v>#VALUE!</v>
      </c>
      <c r="U73" s="387" t="e">
        <f t="shared" si="29"/>
        <v>#VALUE!</v>
      </c>
      <c r="V73" s="387" t="e">
        <f t="shared" si="29"/>
        <v>#VALUE!</v>
      </c>
      <c r="W73" s="387" t="e">
        <f t="shared" si="29"/>
        <v>#VALUE!</v>
      </c>
      <c r="X73" s="387" t="e">
        <f t="shared" si="29"/>
        <v>#VALUE!</v>
      </c>
      <c r="Y73" s="387" t="e">
        <f t="shared" si="29"/>
        <v>#VALUE!</v>
      </c>
      <c r="Z73" s="387" t="e">
        <f t="shared" si="29"/>
        <v>#VALUE!</v>
      </c>
      <c r="AA73" s="387" t="e">
        <f t="shared" si="29"/>
        <v>#VALUE!</v>
      </c>
      <c r="AB73" s="387" t="e">
        <f>AB72+AB71</f>
        <v>#VALUE!</v>
      </c>
      <c r="AC73" s="387" t="e">
        <f>AC72+AC71</f>
        <v>#VALUE!</v>
      </c>
    </row>
    <row r="74" spans="2:29" ht="24.75" customHeight="1" thickBot="1">
      <c r="B74" s="546"/>
      <c r="C74" s="408" t="s">
        <v>1780</v>
      </c>
      <c r="D74" s="388" t="e">
        <f>D73</f>
        <v>#VALUE!</v>
      </c>
      <c r="E74" s="389" t="e">
        <f>E73</f>
        <v>#VALUE!</v>
      </c>
      <c r="F74" s="389" t="e">
        <f aca="true" t="shared" si="30" ref="F74:K74">E74+F73</f>
        <v>#VALUE!</v>
      </c>
      <c r="G74" s="389" t="e">
        <f t="shared" si="30"/>
        <v>#VALUE!</v>
      </c>
      <c r="H74" s="389" t="e">
        <f t="shared" si="30"/>
        <v>#VALUE!</v>
      </c>
      <c r="I74" s="389" t="e">
        <f t="shared" si="30"/>
        <v>#VALUE!</v>
      </c>
      <c r="J74" s="389" t="e">
        <f t="shared" si="30"/>
        <v>#VALUE!</v>
      </c>
      <c r="K74" s="389" t="e">
        <f t="shared" si="30"/>
        <v>#VALUE!</v>
      </c>
      <c r="L74" s="389" t="e">
        <f aca="true" t="shared" si="31" ref="L74:Y74">K74+L73</f>
        <v>#VALUE!</v>
      </c>
      <c r="M74" s="389" t="e">
        <f t="shared" si="31"/>
        <v>#VALUE!</v>
      </c>
      <c r="N74" s="389" t="e">
        <f t="shared" si="31"/>
        <v>#VALUE!</v>
      </c>
      <c r="O74" s="389" t="e">
        <f t="shared" si="31"/>
        <v>#VALUE!</v>
      </c>
      <c r="P74" s="389" t="e">
        <f t="shared" si="31"/>
        <v>#VALUE!</v>
      </c>
      <c r="Q74" s="389" t="e">
        <f t="shared" si="31"/>
        <v>#VALUE!</v>
      </c>
      <c r="R74" s="389" t="e">
        <f t="shared" si="31"/>
        <v>#VALUE!</v>
      </c>
      <c r="S74" s="389" t="e">
        <f t="shared" si="31"/>
        <v>#VALUE!</v>
      </c>
      <c r="T74" s="389" t="e">
        <f t="shared" si="31"/>
        <v>#VALUE!</v>
      </c>
      <c r="U74" s="389" t="e">
        <f t="shared" si="31"/>
        <v>#VALUE!</v>
      </c>
      <c r="V74" s="389" t="e">
        <f t="shared" si="31"/>
        <v>#VALUE!</v>
      </c>
      <c r="W74" s="389" t="e">
        <f t="shared" si="31"/>
        <v>#VALUE!</v>
      </c>
      <c r="X74" s="389" t="e">
        <f>W74+X73</f>
        <v>#VALUE!</v>
      </c>
      <c r="Y74" s="389" t="e">
        <f t="shared" si="31"/>
        <v>#VALUE!</v>
      </c>
      <c r="Z74" s="389" t="e">
        <f>Y74+Z73</f>
        <v>#VALUE!</v>
      </c>
      <c r="AA74" s="389" t="e">
        <f>Z74+AA73</f>
        <v>#VALUE!</v>
      </c>
      <c r="AB74" s="389" t="e">
        <f>AA74+AB73-0.03</f>
        <v>#VALUE!</v>
      </c>
      <c r="AC74" s="389" t="e">
        <f>AB74-AC73</f>
        <v>#VALUE!</v>
      </c>
    </row>
    <row r="75" spans="2:29" ht="24.75" customHeight="1">
      <c r="B75" s="403"/>
      <c r="C75" s="79"/>
      <c r="D75" s="80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5"/>
    </row>
    <row r="76" spans="1:29" s="393" customFormat="1" ht="24.75" customHeight="1">
      <c r="A76" s="390"/>
      <c r="B76" s="556" t="str">
        <f>RESUMO!A53</f>
        <v>25.0</v>
      </c>
      <c r="C76" s="411" t="str">
        <f>RESUMO!B53</f>
        <v>ADMINISTRAÇÃO LOCAL</v>
      </c>
      <c r="D76" s="534" t="e">
        <f>RESUMO!C53</f>
        <v>#VALUE!</v>
      </c>
      <c r="E76" s="391" t="e">
        <f>ROUND(E77/$D$76,6)</f>
        <v>#VALUE!</v>
      </c>
      <c r="F76" s="391" t="e">
        <f aca="true" t="shared" si="32" ref="F76:AB76">ROUND(F77/$D$76,6)</f>
        <v>#VALUE!</v>
      </c>
      <c r="G76" s="391" t="e">
        <f t="shared" si="32"/>
        <v>#VALUE!</v>
      </c>
      <c r="H76" s="391" t="e">
        <f t="shared" si="32"/>
        <v>#VALUE!</v>
      </c>
      <c r="I76" s="391" t="e">
        <f t="shared" si="32"/>
        <v>#VALUE!</v>
      </c>
      <c r="J76" s="391" t="e">
        <f t="shared" si="32"/>
        <v>#VALUE!</v>
      </c>
      <c r="K76" s="391" t="e">
        <f t="shared" si="32"/>
        <v>#VALUE!</v>
      </c>
      <c r="L76" s="391" t="e">
        <f t="shared" si="32"/>
        <v>#VALUE!</v>
      </c>
      <c r="M76" s="391" t="e">
        <f t="shared" si="32"/>
        <v>#VALUE!</v>
      </c>
      <c r="N76" s="391" t="e">
        <f t="shared" si="32"/>
        <v>#VALUE!</v>
      </c>
      <c r="O76" s="391" t="e">
        <f t="shared" si="32"/>
        <v>#VALUE!</v>
      </c>
      <c r="P76" s="391" t="e">
        <f t="shared" si="32"/>
        <v>#VALUE!</v>
      </c>
      <c r="Q76" s="391" t="e">
        <f t="shared" si="32"/>
        <v>#VALUE!</v>
      </c>
      <c r="R76" s="391" t="e">
        <f t="shared" si="32"/>
        <v>#VALUE!</v>
      </c>
      <c r="S76" s="391" t="e">
        <f t="shared" si="32"/>
        <v>#VALUE!</v>
      </c>
      <c r="T76" s="391" t="e">
        <f t="shared" si="32"/>
        <v>#VALUE!</v>
      </c>
      <c r="U76" s="391" t="e">
        <f t="shared" si="32"/>
        <v>#VALUE!</v>
      </c>
      <c r="V76" s="391" t="e">
        <f t="shared" si="32"/>
        <v>#VALUE!</v>
      </c>
      <c r="W76" s="391" t="e">
        <f t="shared" si="32"/>
        <v>#VALUE!</v>
      </c>
      <c r="X76" s="391" t="e">
        <f t="shared" si="32"/>
        <v>#VALUE!</v>
      </c>
      <c r="Y76" s="391" t="e">
        <f t="shared" si="32"/>
        <v>#VALUE!</v>
      </c>
      <c r="Z76" s="391" t="e">
        <f t="shared" si="32"/>
        <v>#VALUE!</v>
      </c>
      <c r="AA76" s="391" t="e">
        <f t="shared" si="32"/>
        <v>#VALUE!</v>
      </c>
      <c r="AB76" s="391" t="e">
        <f t="shared" si="32"/>
        <v>#VALUE!</v>
      </c>
      <c r="AC76" s="392" t="e">
        <f>SUM(E76:AB76)</f>
        <v>#VALUE!</v>
      </c>
    </row>
    <row r="77" spans="1:29" s="393" customFormat="1" ht="24.75" customHeight="1" thickBot="1">
      <c r="A77" s="390"/>
      <c r="B77" s="556"/>
      <c r="C77" s="413" t="s">
        <v>2010</v>
      </c>
      <c r="D77" s="538"/>
      <c r="E77" s="394"/>
      <c r="F77" s="394"/>
      <c r="G77" s="394"/>
      <c r="H77" s="394"/>
      <c r="I77" s="394"/>
      <c r="J77" s="394"/>
      <c r="K77" s="394"/>
      <c r="L77" s="394"/>
      <c r="M77" s="394"/>
      <c r="N77" s="394"/>
      <c r="O77" s="394"/>
      <c r="P77" s="394"/>
      <c r="Q77" s="394"/>
      <c r="R77" s="394"/>
      <c r="S77" s="394"/>
      <c r="T77" s="394"/>
      <c r="U77" s="394"/>
      <c r="V77" s="394"/>
      <c r="W77" s="394"/>
      <c r="X77" s="394"/>
      <c r="Y77" s="394"/>
      <c r="Z77" s="394"/>
      <c r="AA77" s="394"/>
      <c r="AB77" s="394"/>
      <c r="AC77" s="395">
        <f>SUM(E77:AB77)</f>
        <v>0</v>
      </c>
    </row>
    <row r="78" spans="1:29" s="393" customFormat="1" ht="24.75" customHeight="1" thickBot="1">
      <c r="A78" s="390"/>
      <c r="B78" s="544" t="s">
        <v>1778</v>
      </c>
      <c r="C78" s="412" t="s">
        <v>941</v>
      </c>
      <c r="D78" s="385" t="e">
        <f>SUM(D76:D77)</f>
        <v>#VALUE!</v>
      </c>
      <c r="E78" s="385">
        <f>E77</f>
        <v>0</v>
      </c>
      <c r="F78" s="385">
        <f>E78+F77</f>
        <v>0</v>
      </c>
      <c r="G78" s="385">
        <f aca="true" t="shared" si="33" ref="G78:AB78">F78+G77</f>
        <v>0</v>
      </c>
      <c r="H78" s="385">
        <f t="shared" si="33"/>
        <v>0</v>
      </c>
      <c r="I78" s="385">
        <f t="shared" si="33"/>
        <v>0</v>
      </c>
      <c r="J78" s="385">
        <f t="shared" si="33"/>
        <v>0</v>
      </c>
      <c r="K78" s="385">
        <f t="shared" si="33"/>
        <v>0</v>
      </c>
      <c r="L78" s="385">
        <f t="shared" si="33"/>
        <v>0</v>
      </c>
      <c r="M78" s="385">
        <f t="shared" si="33"/>
        <v>0</v>
      </c>
      <c r="N78" s="385">
        <f t="shared" si="33"/>
        <v>0</v>
      </c>
      <c r="O78" s="385">
        <f t="shared" si="33"/>
        <v>0</v>
      </c>
      <c r="P78" s="385">
        <f t="shared" si="33"/>
        <v>0</v>
      </c>
      <c r="Q78" s="385">
        <f t="shared" si="33"/>
        <v>0</v>
      </c>
      <c r="R78" s="385">
        <f t="shared" si="33"/>
        <v>0</v>
      </c>
      <c r="S78" s="385">
        <f t="shared" si="33"/>
        <v>0</v>
      </c>
      <c r="T78" s="385">
        <f t="shared" si="33"/>
        <v>0</v>
      </c>
      <c r="U78" s="385">
        <f t="shared" si="33"/>
        <v>0</v>
      </c>
      <c r="V78" s="385">
        <f t="shared" si="33"/>
        <v>0</v>
      </c>
      <c r="W78" s="385">
        <f t="shared" si="33"/>
        <v>0</v>
      </c>
      <c r="X78" s="385">
        <f t="shared" si="33"/>
        <v>0</v>
      </c>
      <c r="Y78" s="385">
        <f t="shared" si="33"/>
        <v>0</v>
      </c>
      <c r="Z78" s="385">
        <f t="shared" si="33"/>
        <v>0</v>
      </c>
      <c r="AA78" s="385">
        <f t="shared" si="33"/>
        <v>0</v>
      </c>
      <c r="AB78" s="385">
        <f t="shared" si="33"/>
        <v>0</v>
      </c>
      <c r="AC78" s="385">
        <f>AB78-AC77</f>
        <v>0</v>
      </c>
    </row>
    <row r="79" spans="1:29" s="393" customFormat="1" ht="24.75" customHeight="1" thickBot="1">
      <c r="A79" s="390"/>
      <c r="B79" s="546"/>
      <c r="C79" s="406" t="s">
        <v>1417</v>
      </c>
      <c r="D79" s="396" t="e">
        <f>D78+D74+D58</f>
        <v>#VALUE!</v>
      </c>
      <c r="E79" s="397" t="e">
        <f>E57+E73+E77</f>
        <v>#VALUE!</v>
      </c>
      <c r="F79" s="397" t="e">
        <f aca="true" t="shared" si="34" ref="F79:Z79">F57+F73+F77</f>
        <v>#VALUE!</v>
      </c>
      <c r="G79" s="397" t="e">
        <f t="shared" si="34"/>
        <v>#VALUE!</v>
      </c>
      <c r="H79" s="397" t="e">
        <f t="shared" si="34"/>
        <v>#VALUE!</v>
      </c>
      <c r="I79" s="397" t="e">
        <f t="shared" si="34"/>
        <v>#VALUE!</v>
      </c>
      <c r="J79" s="397" t="e">
        <f t="shared" si="34"/>
        <v>#VALUE!</v>
      </c>
      <c r="K79" s="397" t="e">
        <f t="shared" si="34"/>
        <v>#VALUE!</v>
      </c>
      <c r="L79" s="397" t="e">
        <f t="shared" si="34"/>
        <v>#VALUE!</v>
      </c>
      <c r="M79" s="397" t="e">
        <f t="shared" si="34"/>
        <v>#VALUE!</v>
      </c>
      <c r="N79" s="397" t="e">
        <f t="shared" si="34"/>
        <v>#VALUE!</v>
      </c>
      <c r="O79" s="397" t="e">
        <f t="shared" si="34"/>
        <v>#VALUE!</v>
      </c>
      <c r="P79" s="397" t="e">
        <f t="shared" si="34"/>
        <v>#VALUE!</v>
      </c>
      <c r="Q79" s="397" t="e">
        <f t="shared" si="34"/>
        <v>#VALUE!</v>
      </c>
      <c r="R79" s="397" t="e">
        <f t="shared" si="34"/>
        <v>#VALUE!</v>
      </c>
      <c r="S79" s="397" t="e">
        <f t="shared" si="34"/>
        <v>#VALUE!</v>
      </c>
      <c r="T79" s="397" t="e">
        <f t="shared" si="34"/>
        <v>#VALUE!</v>
      </c>
      <c r="U79" s="397" t="e">
        <f t="shared" si="34"/>
        <v>#VALUE!</v>
      </c>
      <c r="V79" s="397" t="e">
        <f t="shared" si="34"/>
        <v>#VALUE!</v>
      </c>
      <c r="W79" s="397" t="e">
        <f t="shared" si="34"/>
        <v>#VALUE!</v>
      </c>
      <c r="X79" s="397" t="e">
        <f t="shared" si="34"/>
        <v>#VALUE!</v>
      </c>
      <c r="Y79" s="397" t="e">
        <f t="shared" si="34"/>
        <v>#VALUE!</v>
      </c>
      <c r="Z79" s="397" t="e">
        <f t="shared" si="34"/>
        <v>#VALUE!</v>
      </c>
      <c r="AA79" s="397" t="e">
        <f>AA57+AA73+AA77</f>
        <v>#VALUE!</v>
      </c>
      <c r="AB79" s="397" t="e">
        <f>AB57+AB73+AB77+0.03</f>
        <v>#VALUE!</v>
      </c>
      <c r="AC79" s="398" t="e">
        <f>D79-AB80</f>
        <v>#VALUE!</v>
      </c>
    </row>
    <row r="80" spans="1:29" s="393" customFormat="1" ht="24.75" customHeight="1">
      <c r="A80" s="390"/>
      <c r="B80" s="399"/>
      <c r="C80" s="399" t="s">
        <v>1447</v>
      </c>
      <c r="D80" s="400"/>
      <c r="E80" s="401" t="e">
        <f>E79</f>
        <v>#VALUE!</v>
      </c>
      <c r="F80" s="401" t="e">
        <f>E80+F79</f>
        <v>#VALUE!</v>
      </c>
      <c r="G80" s="401" t="e">
        <f aca="true" t="shared" si="35" ref="G80:Z80">F80+G79</f>
        <v>#VALUE!</v>
      </c>
      <c r="H80" s="401" t="e">
        <f t="shared" si="35"/>
        <v>#VALUE!</v>
      </c>
      <c r="I80" s="401" t="e">
        <f t="shared" si="35"/>
        <v>#VALUE!</v>
      </c>
      <c r="J80" s="401" t="e">
        <f t="shared" si="35"/>
        <v>#VALUE!</v>
      </c>
      <c r="K80" s="401" t="e">
        <f t="shared" si="35"/>
        <v>#VALUE!</v>
      </c>
      <c r="L80" s="401" t="e">
        <f t="shared" si="35"/>
        <v>#VALUE!</v>
      </c>
      <c r="M80" s="401" t="e">
        <f t="shared" si="35"/>
        <v>#VALUE!</v>
      </c>
      <c r="N80" s="401" t="e">
        <f t="shared" si="35"/>
        <v>#VALUE!</v>
      </c>
      <c r="O80" s="401" t="e">
        <f t="shared" si="35"/>
        <v>#VALUE!</v>
      </c>
      <c r="P80" s="401" t="e">
        <f t="shared" si="35"/>
        <v>#VALUE!</v>
      </c>
      <c r="Q80" s="401" t="e">
        <f t="shared" si="35"/>
        <v>#VALUE!</v>
      </c>
      <c r="R80" s="401" t="e">
        <f t="shared" si="35"/>
        <v>#VALUE!</v>
      </c>
      <c r="S80" s="401" t="e">
        <f t="shared" si="35"/>
        <v>#VALUE!</v>
      </c>
      <c r="T80" s="401" t="e">
        <f t="shared" si="35"/>
        <v>#VALUE!</v>
      </c>
      <c r="U80" s="401" t="e">
        <f t="shared" si="35"/>
        <v>#VALUE!</v>
      </c>
      <c r="V80" s="401" t="e">
        <f t="shared" si="35"/>
        <v>#VALUE!</v>
      </c>
      <c r="W80" s="401" t="e">
        <f t="shared" si="35"/>
        <v>#VALUE!</v>
      </c>
      <c r="X80" s="401" t="e">
        <f t="shared" si="35"/>
        <v>#VALUE!</v>
      </c>
      <c r="Y80" s="401" t="e">
        <f t="shared" si="35"/>
        <v>#VALUE!</v>
      </c>
      <c r="Z80" s="401" t="e">
        <f t="shared" si="35"/>
        <v>#VALUE!</v>
      </c>
      <c r="AA80" s="401" t="e">
        <f>Z80+AA79</f>
        <v>#VALUE!</v>
      </c>
      <c r="AB80" s="401" t="e">
        <f>AA80+AB79-0.07</f>
        <v>#VALUE!</v>
      </c>
      <c r="AC80" s="401" t="e">
        <f>AB80-D79</f>
        <v>#VALUE!</v>
      </c>
    </row>
    <row r="82" spans="17:29" ht="18">
      <c r="Q82" s="89"/>
      <c r="Y82" s="89"/>
      <c r="Z82" s="89"/>
      <c r="AB82" s="90"/>
      <c r="AC82" s="86"/>
    </row>
    <row r="83" spans="4:29" ht="18">
      <c r="D83" s="86"/>
      <c r="G83" s="88"/>
      <c r="H83" s="88"/>
      <c r="V83" s="89"/>
      <c r="X83" s="89"/>
      <c r="AB83" s="89"/>
      <c r="AC83" s="86"/>
    </row>
    <row r="84" spans="4:29" ht="18">
      <c r="D84" s="86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  <c r="AB84" s="90"/>
      <c r="AC84" s="86"/>
    </row>
    <row r="85" spans="4:29" ht="18">
      <c r="D85" s="86"/>
      <c r="F85" s="90"/>
      <c r="V85" s="88"/>
      <c r="AC85" s="86"/>
    </row>
    <row r="86" spans="4:29" ht="18">
      <c r="D86" s="86"/>
      <c r="F86" s="192"/>
      <c r="AB86" s="86"/>
      <c r="AC86" s="86"/>
    </row>
    <row r="87" spans="4:22" ht="18">
      <c r="D87" s="86"/>
      <c r="E87" s="45"/>
      <c r="F87" s="91"/>
      <c r="V87" s="90"/>
    </row>
    <row r="92" spans="4:5" ht="18">
      <c r="D92" s="86"/>
      <c r="E92" s="90"/>
    </row>
  </sheetData>
  <sheetProtection/>
  <mergeCells count="89">
    <mergeCell ref="B76:B77"/>
    <mergeCell ref="D76:D77"/>
    <mergeCell ref="B67:B68"/>
    <mergeCell ref="B65:B66"/>
    <mergeCell ref="B63:B64"/>
    <mergeCell ref="B71:B74"/>
    <mergeCell ref="D59:D60"/>
    <mergeCell ref="D61:D62"/>
    <mergeCell ref="D63:D64"/>
    <mergeCell ref="D65:D66"/>
    <mergeCell ref="D67:D68"/>
    <mergeCell ref="C65:C66"/>
    <mergeCell ref="B55:B58"/>
    <mergeCell ref="B61:B62"/>
    <mergeCell ref="B59:B60"/>
    <mergeCell ref="C67:C68"/>
    <mergeCell ref="B51:B52"/>
    <mergeCell ref="B53:B54"/>
    <mergeCell ref="C59:C60"/>
    <mergeCell ref="C61:C62"/>
    <mergeCell ref="C63:C64"/>
    <mergeCell ref="B43:B44"/>
    <mergeCell ref="B45:B46"/>
    <mergeCell ref="B47:B48"/>
    <mergeCell ref="B49:B50"/>
    <mergeCell ref="B31:B32"/>
    <mergeCell ref="B33:B34"/>
    <mergeCell ref="B35:B36"/>
    <mergeCell ref="B37:B38"/>
    <mergeCell ref="B39:B40"/>
    <mergeCell ref="B23:B24"/>
    <mergeCell ref="B25:B26"/>
    <mergeCell ref="B27:B28"/>
    <mergeCell ref="B29:B30"/>
    <mergeCell ref="C17:C18"/>
    <mergeCell ref="B41:B42"/>
    <mergeCell ref="C37:C38"/>
    <mergeCell ref="C35:C36"/>
    <mergeCell ref="C33:C34"/>
    <mergeCell ref="C31:C32"/>
    <mergeCell ref="C15:C16"/>
    <mergeCell ref="B15:B16"/>
    <mergeCell ref="B17:B18"/>
    <mergeCell ref="B19:B20"/>
    <mergeCell ref="C27:C28"/>
    <mergeCell ref="C25:C26"/>
    <mergeCell ref="C23:C24"/>
    <mergeCell ref="C21:C22"/>
    <mergeCell ref="C19:C20"/>
    <mergeCell ref="B21:B22"/>
    <mergeCell ref="C29:C30"/>
    <mergeCell ref="C47:C48"/>
    <mergeCell ref="C45:C46"/>
    <mergeCell ref="C43:C44"/>
    <mergeCell ref="C41:C42"/>
    <mergeCell ref="C39:C40"/>
    <mergeCell ref="D51:D52"/>
    <mergeCell ref="D53:D54"/>
    <mergeCell ref="C53:C54"/>
    <mergeCell ref="C51:C52"/>
    <mergeCell ref="C49:C50"/>
    <mergeCell ref="D41:D42"/>
    <mergeCell ref="D43:D44"/>
    <mergeCell ref="D45:D46"/>
    <mergeCell ref="D47:D48"/>
    <mergeCell ref="D49:D50"/>
    <mergeCell ref="B78:B79"/>
    <mergeCell ref="C8:F8"/>
    <mergeCell ref="C1:D1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D39:D40"/>
    <mergeCell ref="M1:N1"/>
    <mergeCell ref="O1:P1"/>
    <mergeCell ref="Z1:AA1"/>
    <mergeCell ref="C7:D7"/>
    <mergeCell ref="M7:N7"/>
    <mergeCell ref="O7:P7"/>
    <mergeCell ref="Z7:AA7"/>
  </mergeCells>
  <conditionalFormatting sqref="E59:H59">
    <cfRule type="cellIs" priority="88" dxfId="0" operator="greaterThan" stopIfTrue="1">
      <formula>0</formula>
    </cfRule>
  </conditionalFormatting>
  <conditionalFormatting sqref="E26:AB26">
    <cfRule type="cellIs" priority="53" dxfId="0" operator="greaterThan" stopIfTrue="1">
      <formula>0</formula>
    </cfRule>
  </conditionalFormatting>
  <conditionalFormatting sqref="E22:AB22">
    <cfRule type="cellIs" priority="52" dxfId="0" operator="greaterThan" stopIfTrue="1">
      <formula>0</formula>
    </cfRule>
  </conditionalFormatting>
  <conditionalFormatting sqref="E20:AB20">
    <cfRule type="cellIs" priority="50" dxfId="0" operator="greaterThan" stopIfTrue="1">
      <formula>0</formula>
    </cfRule>
  </conditionalFormatting>
  <conditionalFormatting sqref="E24:AB24">
    <cfRule type="cellIs" priority="49" dxfId="0" operator="greaterThan" stopIfTrue="1">
      <formula>0</formula>
    </cfRule>
  </conditionalFormatting>
  <conditionalFormatting sqref="E28:AB28">
    <cfRule type="cellIs" priority="48" dxfId="0" operator="greaterThan" stopIfTrue="1">
      <formula>0</formula>
    </cfRule>
  </conditionalFormatting>
  <conditionalFormatting sqref="E18:AB18">
    <cfRule type="cellIs" priority="54" dxfId="0" operator="greaterThan" stopIfTrue="1">
      <formula>0</formula>
    </cfRule>
  </conditionalFormatting>
  <conditionalFormatting sqref="E16:AB16">
    <cfRule type="cellIs" priority="51" dxfId="0" operator="greaterThan" stopIfTrue="1">
      <formula>0</formula>
    </cfRule>
  </conditionalFormatting>
  <conditionalFormatting sqref="E40:AB40">
    <cfRule type="cellIs" priority="46" dxfId="0" operator="greaterThan" stopIfTrue="1">
      <formula>0</formula>
    </cfRule>
  </conditionalFormatting>
  <conditionalFormatting sqref="E54:AB54">
    <cfRule type="cellIs" priority="59" dxfId="0" operator="greaterThan" stopIfTrue="1">
      <formula>0</formula>
    </cfRule>
  </conditionalFormatting>
  <conditionalFormatting sqref="E50:M50 P50 R50:AB50">
    <cfRule type="cellIs" priority="58" dxfId="0" operator="greaterThan" stopIfTrue="1">
      <formula>0</formula>
    </cfRule>
  </conditionalFormatting>
  <conditionalFormatting sqref="E48:AB48">
    <cfRule type="cellIs" priority="57" dxfId="0" operator="greaterThan" stopIfTrue="1">
      <formula>0</formula>
    </cfRule>
  </conditionalFormatting>
  <conditionalFormatting sqref="E38:AB38">
    <cfRule type="cellIs" priority="45" dxfId="0" operator="greaterThan" stopIfTrue="1">
      <formula>0</formula>
    </cfRule>
  </conditionalFormatting>
  <conditionalFormatting sqref="E42:AB42">
    <cfRule type="cellIs" priority="44" dxfId="0" operator="greaterThan" stopIfTrue="1">
      <formula>0</formula>
    </cfRule>
  </conditionalFormatting>
  <conditionalFormatting sqref="E30:AB30">
    <cfRule type="cellIs" priority="47" dxfId="0" operator="greaterThan" stopIfTrue="1">
      <formula>0</formula>
    </cfRule>
  </conditionalFormatting>
  <conditionalFormatting sqref="E36:AB36">
    <cfRule type="cellIs" priority="43" dxfId="0" operator="greaterThan" stopIfTrue="1">
      <formula>0</formula>
    </cfRule>
  </conditionalFormatting>
  <conditionalFormatting sqref="E46:AB46">
    <cfRule type="cellIs" priority="39" dxfId="0" operator="greaterThan" stopIfTrue="1">
      <formula>0</formula>
    </cfRule>
  </conditionalFormatting>
  <conditionalFormatting sqref="E32:AB32">
    <cfRule type="cellIs" priority="41" dxfId="0" operator="greaterThan" stopIfTrue="1">
      <formula>0</formula>
    </cfRule>
  </conditionalFormatting>
  <conditionalFormatting sqref="E34:AB34">
    <cfRule type="cellIs" priority="42" dxfId="0" operator="greaterThan" stopIfTrue="1">
      <formula>0</formula>
    </cfRule>
  </conditionalFormatting>
  <conditionalFormatting sqref="E63:V63 AB63">
    <cfRule type="cellIs" priority="35" dxfId="0" operator="greaterThan" stopIfTrue="1">
      <formula>0</formula>
    </cfRule>
  </conditionalFormatting>
  <conditionalFormatting sqref="E67:AB67">
    <cfRule type="cellIs" priority="29" dxfId="0" operator="greaterThan" stopIfTrue="1">
      <formula>0</formula>
    </cfRule>
  </conditionalFormatting>
  <conditionalFormatting sqref="E61:L61 P61:AB61">
    <cfRule type="cellIs" priority="37" dxfId="0" operator="greaterThan" stopIfTrue="1">
      <formula>0</formula>
    </cfRule>
  </conditionalFormatting>
  <conditionalFormatting sqref="E44:AB44">
    <cfRule type="cellIs" priority="40" dxfId="0" operator="greaterThan" stopIfTrue="1">
      <formula>0</formula>
    </cfRule>
  </conditionalFormatting>
  <conditionalFormatting sqref="E65:M65 O65:AB65">
    <cfRule type="cellIs" priority="31" dxfId="0" operator="greaterThan" stopIfTrue="1">
      <formula>0</formula>
    </cfRule>
  </conditionalFormatting>
  <conditionalFormatting sqref="AC75">
    <cfRule type="cellIs" priority="26" dxfId="0" operator="greaterThan" stopIfTrue="1">
      <formula>0</formula>
    </cfRule>
  </conditionalFormatting>
  <conditionalFormatting sqref="E75:AB75">
    <cfRule type="cellIs" priority="25" dxfId="0" operator="greaterThan" stopIfTrue="1">
      <formula>0</formula>
    </cfRule>
  </conditionalFormatting>
  <conditionalFormatting sqref="E69:AB69">
    <cfRule type="cellIs" priority="27" dxfId="0" operator="greaterThan" stopIfTrue="1">
      <formula>0</formula>
    </cfRule>
  </conditionalFormatting>
  <conditionalFormatting sqref="E77:AB77">
    <cfRule type="cellIs" priority="21" dxfId="0" operator="greaterThan" stopIfTrue="1">
      <formula>0</formula>
    </cfRule>
  </conditionalFormatting>
  <conditionalFormatting sqref="N50">
    <cfRule type="cellIs" priority="20" dxfId="0" operator="greaterThan" stopIfTrue="1">
      <formula>0</formula>
    </cfRule>
  </conditionalFormatting>
  <conditionalFormatting sqref="O50">
    <cfRule type="cellIs" priority="19" dxfId="0" operator="greaterThan" stopIfTrue="1">
      <formula>0</formula>
    </cfRule>
  </conditionalFormatting>
  <conditionalFormatting sqref="Q50">
    <cfRule type="cellIs" priority="18" dxfId="0" operator="greaterThan" stopIfTrue="1">
      <formula>0</formula>
    </cfRule>
  </conditionalFormatting>
  <conditionalFormatting sqref="E52:G52 P52 R52:AB52 L52:M52">
    <cfRule type="cellIs" priority="17" dxfId="0" operator="greaterThan" stopIfTrue="1">
      <formula>0</formula>
    </cfRule>
  </conditionalFormatting>
  <conditionalFormatting sqref="N52">
    <cfRule type="cellIs" priority="16" dxfId="0" operator="greaterThan" stopIfTrue="1">
      <formula>0</formula>
    </cfRule>
  </conditionalFormatting>
  <conditionalFormatting sqref="O52">
    <cfRule type="cellIs" priority="15" dxfId="0" operator="greaterThan" stopIfTrue="1">
      <formula>0</formula>
    </cfRule>
  </conditionalFormatting>
  <conditionalFormatting sqref="Q52">
    <cfRule type="cellIs" priority="14" dxfId="0" operator="greaterThan" stopIfTrue="1">
      <formula>0</formula>
    </cfRule>
  </conditionalFormatting>
  <conditionalFormatting sqref="H52:K52">
    <cfRule type="cellIs" priority="11" dxfId="0" operator="greaterThan" stopIfTrue="1">
      <formula>0</formula>
    </cfRule>
  </conditionalFormatting>
  <conditionalFormatting sqref="O61">
    <cfRule type="cellIs" priority="10" dxfId="0" operator="greaterThan" stopIfTrue="1">
      <formula>0</formula>
    </cfRule>
  </conditionalFormatting>
  <conditionalFormatting sqref="N61">
    <cfRule type="cellIs" priority="9" dxfId="0" operator="greaterThan" stopIfTrue="1">
      <formula>0</formula>
    </cfRule>
  </conditionalFormatting>
  <conditionalFormatting sqref="M61">
    <cfRule type="cellIs" priority="8" dxfId="0" operator="greaterThan" stopIfTrue="1">
      <formula>0</formula>
    </cfRule>
  </conditionalFormatting>
  <conditionalFormatting sqref="W63:AA63">
    <cfRule type="cellIs" priority="7" dxfId="0" operator="greaterThan" stopIfTrue="1">
      <formula>0</formula>
    </cfRule>
  </conditionalFormatting>
  <conditionalFormatting sqref="N65">
    <cfRule type="cellIs" priority="6" dxfId="0" operator="greaterThan" stopIfTrue="1">
      <formula>0</formula>
    </cfRule>
  </conditionalFormatting>
  <printOptions horizontalCentered="1" verticalCentered="1"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Geraldo Aniceto Vaz Filho</dc:creator>
  <cp:keywords/>
  <dc:description/>
  <cp:lastModifiedBy>Yukio Kitamura</cp:lastModifiedBy>
  <cp:lastPrinted>2021-12-30T12:20:26Z</cp:lastPrinted>
  <dcterms:created xsi:type="dcterms:W3CDTF">2021-03-05T20:51:40Z</dcterms:created>
  <dcterms:modified xsi:type="dcterms:W3CDTF">2021-12-30T13:07:22Z</dcterms:modified>
  <cp:category/>
  <cp:version/>
  <cp:contentType/>
  <cp:contentStatus/>
</cp:coreProperties>
</file>