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70" windowWidth="19440" windowHeight="8610" tabRatio="684" activeTab="0"/>
  </bookViews>
  <sheets>
    <sheet name="planilha" sheetId="1" r:id="rId1"/>
    <sheet name="resumo" sheetId="2" r:id="rId2"/>
    <sheet name="cronograma" sheetId="3" r:id="rId3"/>
  </sheets>
  <definedNames>
    <definedName name="_xlnm._FilterDatabase" localSheetId="0" hidden="1">'planilha'!$A$12:$H$539</definedName>
    <definedName name="_xlnm.Print_Area" localSheetId="0">'planilha'!$A$1:$H$538</definedName>
    <definedName name="_xlnm.Print_Area" localSheetId="1">'resumo'!$A$1:$D$37</definedName>
    <definedName name="_xlnm.Print_Titles" localSheetId="0">'planilha'!$2:$11</definedName>
  </definedNames>
  <calcPr fullCalcOnLoad="1"/>
</workbook>
</file>

<file path=xl/comments1.xml><?xml version="1.0" encoding="utf-8"?>
<comments xmlns="http://schemas.openxmlformats.org/spreadsheetml/2006/main">
  <authors>
    <author>Fernanda Giroto</author>
  </authors>
  <commentList>
    <comment ref="E367" authorId="0">
      <text>
        <r>
          <rPr>
            <b/>
            <sz val="9"/>
            <rFont val="Tahoma"/>
            <family val="2"/>
          </rPr>
          <t>Fernanda Giroto: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<sst xmlns="http://schemas.openxmlformats.org/spreadsheetml/2006/main" count="2037" uniqueCount="1400">
  <si>
    <t>un</t>
  </si>
  <si>
    <t>Projeto executivo de instalações hidráulicas em formato A1</t>
  </si>
  <si>
    <t>Projeto executivo de arquitetura em formato A1</t>
  </si>
  <si>
    <t>tx</t>
  </si>
  <si>
    <t>m²</t>
  </si>
  <si>
    <t>m</t>
  </si>
  <si>
    <t>cj</t>
  </si>
  <si>
    <t>m³</t>
  </si>
  <si>
    <t>unxmês</t>
  </si>
  <si>
    <t>Fechamento provisório de vãos em chapa de madeira compensada</t>
  </si>
  <si>
    <t>Tapume fixo para fechamento de áreas, com portão</t>
  </si>
  <si>
    <t>Montagem e desmontagem de andaime torre metálica com altura até 10 m</t>
  </si>
  <si>
    <t>mxmês</t>
  </si>
  <si>
    <t>Andaime torre metálico (1,5 x 1,5 m) com piso metálico</t>
  </si>
  <si>
    <t>Placa de identificação para obra</t>
  </si>
  <si>
    <t>Demolição manual de concreto simples</t>
  </si>
  <si>
    <t>Demolição manual de concreto armado</t>
  </si>
  <si>
    <t>Demolição mecanizada de concreto armado, inclusive fragmentação, carregamento, transporte até 1,0 quilômetro e descarregamento</t>
  </si>
  <si>
    <t>Demolição mecanizada de pavimento ou piso em concreto, inclusive fragmentação e acomodação do material</t>
  </si>
  <si>
    <t>Demolição manual de alvenaria de elevação ou elemento vazado, incluindo revestimento</t>
  </si>
  <si>
    <t>Demolição manual de revestimento em massa de parede ou teto</t>
  </si>
  <si>
    <t>Demolição manual de revestimento em massa de piso</t>
  </si>
  <si>
    <t>Demolição manual de revestimento cerâmico, incluindo a base</t>
  </si>
  <si>
    <t>Demolição manual de forro qualquer, inclusive sistema de fixação/tarugamento</t>
  </si>
  <si>
    <t>Demolição manual de camada impermeabilizante</t>
  </si>
  <si>
    <t>Remoção de pintura em superfícies de madeira e/ou metálicas com lixamento</t>
  </si>
  <si>
    <t>Remoção de pintura em massa com lixamento</t>
  </si>
  <si>
    <t>kg</t>
  </si>
  <si>
    <t>Retirada de telhamento perfil e material qualquer, exceto barro</t>
  </si>
  <si>
    <t>Retirada de piso em material sintético assentado a cola</t>
  </si>
  <si>
    <t>Retirada de folha de esquadria em madeira</t>
  </si>
  <si>
    <t>Retirada de batente com guarnição e peças lineares em madeira, chumbados</t>
  </si>
  <si>
    <t>Retirada de esquadria metálica em geral</t>
  </si>
  <si>
    <t>Retirada de aparelho sanitário incluindo acessórios</t>
  </si>
  <si>
    <t>Retirada de bancada incluindo pertences</t>
  </si>
  <si>
    <t>Retirada de torneira ou chuveiro</t>
  </si>
  <si>
    <t>Remoção de aparelho de iluminação ou projetor fixo em teto, piso ou parede</t>
  </si>
  <si>
    <t>Remoção de disjuntor de volume normal ou reduzido</t>
  </si>
  <si>
    <t>Remoção de transformador de potência em cabine primária</t>
  </si>
  <si>
    <t>Remoção de tubulação elétrica aparente com diâmetro externo até 50 mm</t>
  </si>
  <si>
    <t>Remoção de vergalhão</t>
  </si>
  <si>
    <t>Remoção de calha ou rufo</t>
  </si>
  <si>
    <t>Remoção de tubulação hidráulica em geral, incluindo conexões, caixas e ralos</t>
  </si>
  <si>
    <t>Retirada de soleira ou peitoril em geral</t>
  </si>
  <si>
    <t>Remoção de entulho separado de obra com caçamba metálica - terra, alvenaria, concreto, argamassa, madeira, papel, plástico ou metal</t>
  </si>
  <si>
    <t>Transporte de solo de 1ª e 2ª categoria por caminhão para distâncias superiores ao 5° km até o 10° km</t>
  </si>
  <si>
    <t>Escavação manual em solo de 1ª e 2ª categoria em vala ou cava até 1,50 m</t>
  </si>
  <si>
    <t>Reaterro manual para simples regularização sem compactação</t>
  </si>
  <si>
    <t>Reaterro manual apiloado sem controle de compactação</t>
  </si>
  <si>
    <t>Aterro manual apiloado de área interna com maço de 30 kg</t>
  </si>
  <si>
    <t>Carga manual de solo</t>
  </si>
  <si>
    <t>Escavação e carga mecanizada em solo de 1ª categoria, em campo aberto</t>
  </si>
  <si>
    <t>Forma em madeira comum para fundação</t>
  </si>
  <si>
    <t>Forma plana em compensado para estrutura convencional</t>
  </si>
  <si>
    <t>Armadura em tela soldada de aço</t>
  </si>
  <si>
    <t>Concreto usinado, fck = 25,0 MPa</t>
  </si>
  <si>
    <t>Concreto usinado não estrutural mínimo 150 kg cimento / m³</t>
  </si>
  <si>
    <t>Concreto preparado no local, fck = 20,0 MPa</t>
  </si>
  <si>
    <t>Argamassa graute</t>
  </si>
  <si>
    <t>Lançamento, espalhamento e adensamento de concreto ou massa em lastro e/ou enchimento</t>
  </si>
  <si>
    <t>Lançamento e adensamento de concreto ou massa por bombeamento</t>
  </si>
  <si>
    <t>Lastro de areia</t>
  </si>
  <si>
    <t>Lastro de pedra britada</t>
  </si>
  <si>
    <t>Lona plástica</t>
  </si>
  <si>
    <t>Broca em concreto armado diâmetro de 20 cm - completa</t>
  </si>
  <si>
    <t>Alvenaria de bloco cerâmico estrutural, uso revestido, de 14 cm</t>
  </si>
  <si>
    <t>Vergas, contravergas e pilaretes de concreto armado</t>
  </si>
  <si>
    <t>Fornecimento e montagem de estrutura em aço ASTM-A36, sem pintura</t>
  </si>
  <si>
    <t>Telhamento em chapa de aço com pintura poliéster, tipo sanduíche, espessura de 0,50 mm, com poliestireno expandido</t>
  </si>
  <si>
    <t>Calha, rufo, afins em chapa galvanizada nº 24 - corte 0,33 m</t>
  </si>
  <si>
    <t>Argamassa de regularização e/ou proteção</t>
  </si>
  <si>
    <t>Regularização de piso com nata de cimento</t>
  </si>
  <si>
    <t>Regularização de piso com nata de cimento e bianco</t>
  </si>
  <si>
    <t>Chapisco</t>
  </si>
  <si>
    <t>Emboço comum</t>
  </si>
  <si>
    <t>Reboco</t>
  </si>
  <si>
    <t>Cimentado desempenado</t>
  </si>
  <si>
    <t>Rodapé em placas pré-moldadas de granilite, acabamento encerado, até 10 cm</t>
  </si>
  <si>
    <t>Piso em placas de granilite, acabamento encerado</t>
  </si>
  <si>
    <t>Reparos em piso de granilite - estucamento e polimento</t>
  </si>
  <si>
    <t>Reparos em rodapé de granilite - estucamento e polimento</t>
  </si>
  <si>
    <t>Abertura para vão de luminária em forro de PVC modular</t>
  </si>
  <si>
    <t>Armário/gabinete embutido em MDF sob medida, revestido em laminado melamínico, com portas e prateleiras</t>
  </si>
  <si>
    <t>Tampo sob medida em compensado, revestido na face superior em laminado fenólico melamínico</t>
  </si>
  <si>
    <t>Porta corta-fogo classe P.90 de 100 x 210 cm, completa, com maçaneta tipo alavanca</t>
  </si>
  <si>
    <t>Corrimão tubular em aço galvanizado, diâmetro 1 1/2´</t>
  </si>
  <si>
    <t>Caixilho em alumínio fixo, sob medida</t>
  </si>
  <si>
    <t>Caixilho em alumínio maximar, sob medida</t>
  </si>
  <si>
    <t>Vidro liso laminado incolor de 10 mm</t>
  </si>
  <si>
    <t>Vidro temperado incolor de 6 mm</t>
  </si>
  <si>
    <t>Espelho comum de 3 mm com moldura em alumínio</t>
  </si>
  <si>
    <t>Corrimão, bate-maca ou protetor de parede em PVC, com amortecimento à impacto, altura de 131 mm</t>
  </si>
  <si>
    <t>Protetor de parede ou bate-maca em PVC flexível, com amortecimento à impacto, altura de 150 mm</t>
  </si>
  <si>
    <t>par</t>
  </si>
  <si>
    <t>Barra de apoio reta, para pessoas com mobilidade reduzida, em tubo de aço inoxidável de 1 1/2´ x 900 mm</t>
  </si>
  <si>
    <t>Revestimento em chapa de aço inoxidável para proteção de portas, altura de 40 cm</t>
  </si>
  <si>
    <t>Placa de identificação em alumínio para WC, com desenho universal de acessibilidade</t>
  </si>
  <si>
    <t>Lavatório de louça para canto sem coluna para pessoas com mobilidade reduzida</t>
  </si>
  <si>
    <t>Bacia sifonada de louça para pessoas com mobilidade reduzida - 6 litros</t>
  </si>
  <si>
    <t>Lã de vidro e/ou lã de rocha com espessura de 2´</t>
  </si>
  <si>
    <t>Proteção para isolamento térmico em alumínio</t>
  </si>
  <si>
    <t>Isolamento térmico em espuma elastomérica, espessura de 9 a 12 mm, para tubulação de 1/2´ (cobre)</t>
  </si>
  <si>
    <t>Isolamento térmico em espuma elastomérica, espessura de 9 a 12 mm, para tubulação de 5/8´ (cobre) ou 1/4´ (ferro)</t>
  </si>
  <si>
    <t>Isolamento térmico em espuma elastomérica, espessura de 19 a 26 mm, para tubulação de 1 1/8´ (cobre) ou 3/4´ (ferro)</t>
  </si>
  <si>
    <t>Isolamento térmico em espuma elastomérica, espessura de 19 a 26 mm, para tubulação de 1 3/8´ (cobre) ou 1´ (ferro)</t>
  </si>
  <si>
    <t>Impermeabilização em manta asfáltica com armadura, tipo III-B, espessura de 4 mm</t>
  </si>
  <si>
    <t>Impermeabilização em membrana de asfalto modificado com elastômeros, na cor preta</t>
  </si>
  <si>
    <t>Impermeabilização em argamassa impermeável com aditivo hidrófugo</t>
  </si>
  <si>
    <t>Impermeabilização em argamassa polimérica para umidade e água de percolação</t>
  </si>
  <si>
    <t>Massa corrida à base de resina acrílica</t>
  </si>
  <si>
    <t>Pintura com esmalte alquídico em estrutura metálica</t>
  </si>
  <si>
    <t>Tinta látex antimofo em massa, inclusive preparo</t>
  </si>
  <si>
    <t>Tinta acrílica em massa, inclusive preparo</t>
  </si>
  <si>
    <t>Plantio de grama batatais em placas (jardins e canteiros)</t>
  </si>
  <si>
    <t>Forração com Lírio Amarelo, mínimo 18 mudas / m² - h= 0,50 m</t>
  </si>
  <si>
    <t>Isolador tipo pino para 15 kV, inclusive pino (poste)</t>
  </si>
  <si>
    <t>Terminal modular (mufla) unipolar interno para cabo até 70 mm²/15 kV</t>
  </si>
  <si>
    <t>Gerador e grupo gerador</t>
  </si>
  <si>
    <t>Transformador de potência trifásico de 500 kVA, classe 15 kV, a seco</t>
  </si>
  <si>
    <t>Vergalhão de cobre eletrolítico, diâmetro de 3/8´</t>
  </si>
  <si>
    <t>União angular para vergalhão, diâmetro de 3/8´</t>
  </si>
  <si>
    <t>Terminal para vergalhão, diâmetro de 3/8´</t>
  </si>
  <si>
    <t>Prensa vergalhão ´T´, diâmetro de 3/8´</t>
  </si>
  <si>
    <t>Vara para manobra em cabine em fibra de vidro, para tensão até 36 kV</t>
  </si>
  <si>
    <t>Luva isolante de borracha, acima de 10 até 20 kV</t>
  </si>
  <si>
    <t>Placa de advertência ´Perigo Alta Tensão´ em cabine primária, nas dimensões 400 x 300 mm, chapa 18</t>
  </si>
  <si>
    <t>Luva de couro para proteção de luva isolante</t>
  </si>
  <si>
    <t>Caixa porta luvas em madeira, com tampa</t>
  </si>
  <si>
    <t>Tapete de borracha isolante elétrico de 1000 x 1000 mm</t>
  </si>
  <si>
    <t>Quadro de distribuição universal de sobrepor, para disjuntores 16 DIN / 12 Bolt-on - 150 A - sem componentes</t>
  </si>
  <si>
    <t>Quadro de distribuição universal de sobrepor, para disjuntores 24 DIN / 18 Bolt-on - 150 A - sem componentes</t>
  </si>
  <si>
    <t>Quadro de distribuição universal de sobrepor, para disjuntores 34 DIN / 24 Bolt-on - 150 A - sem componentes</t>
  </si>
  <si>
    <t>Quadro de distribuição universal de sobrepor, para disjuntores 56 DIN / 40 Bolt-on - 225 A - sem componentes</t>
  </si>
  <si>
    <t>Quadro de distribuição universal de sobrepor, para disjuntores 70 DIN / 50 Bolt-on - 225 A - sem componentes</t>
  </si>
  <si>
    <t>Painel monobloco autoportante em chapa de aço de 2,0 mm de espessura, com proteção mínima IP 54 - sem componentes</t>
  </si>
  <si>
    <t>Barramento de cobre nu</t>
  </si>
  <si>
    <t>Base de fusível NH até 125 A, com fusível</t>
  </si>
  <si>
    <t>Base de fusível unipolar de 15 kV</t>
  </si>
  <si>
    <t>Fusível tipo HH para 15 kV de 2,5 A até 50 A</t>
  </si>
  <si>
    <t>Disjuntor fixo PVO trifásico, 17,5 kV, 630 A x 350 MVA, 50/60 Hz, com acessórios</t>
  </si>
  <si>
    <t>Disjuntor termomagnético, unipolar 127/220 V, corrente de 10 A até 30 A</t>
  </si>
  <si>
    <t>Disjuntor termomagnético, bipolar 220/380 V, corrente de 10 A até 50 A</t>
  </si>
  <si>
    <t>Disjuntor termomagnético, tripolar 220/380 V, corrente de 10 A até 50 A</t>
  </si>
  <si>
    <t>Disjuntor termomagnético, tripolar 220/380 V, corrente de 60 A até 100 A</t>
  </si>
  <si>
    <t>Disjuntor série universal, em caixa moldada, térmico e magnético fixos, bipolar 480/600 V, corrente de 125 A</t>
  </si>
  <si>
    <t>Disjuntor série universal, em caixa moldada, térmico fixo e magnético ajustável, tripolar 600 V, corrente de 300 A até 400 A</t>
  </si>
  <si>
    <t>Mini-disjuntor termomagnético, unipolar 127/220 V, corrente de 10 A até 32 A</t>
  </si>
  <si>
    <t>Mini-disjuntor termomagnético, bipolar 220/380 V, corrente de 10 A até 32 A</t>
  </si>
  <si>
    <t>Mini-disjuntor termomagnético, tripolar 220/380 V, corrente de 10 A até 32 A</t>
  </si>
  <si>
    <t>Mini-disjuntor termomagnético, tripolar 220/380 V, corrente de 63 A</t>
  </si>
  <si>
    <t>Chave seccionadora tripolar sob carga para 400 A - 15 kV - com prolongador</t>
  </si>
  <si>
    <t>Transformador de corrente 200-5 A até 600-5 A, janela</t>
  </si>
  <si>
    <t>Transformador de corrente 50-5 A até 150-5 A, janela</t>
  </si>
  <si>
    <t>Isolador em epóxi de 1 kV para barramento</t>
  </si>
  <si>
    <t>Barra de neutro e/ou terra</t>
  </si>
  <si>
    <t>Inversor de frequência para variação de velocidade em motores, potência de 0,25 a 20 cv</t>
  </si>
  <si>
    <t>Punho de manobra com articulador de acionamento</t>
  </si>
  <si>
    <t>Capacitor de potência trifásico de 10 kVAr, 220 V/60 Hz, para correção de fator de potência</t>
  </si>
  <si>
    <t>Transformador monofásico de comando de 200 VA classe 0,6 kV, a seco</t>
  </si>
  <si>
    <t>Supressor de surto monofásico, Neutro-Terra, In &gt; ou = 20 kA, Imax. de surto de 65 até 80 kA</t>
  </si>
  <si>
    <t>Eletroduto corrugado em polietileno de alta densidade, DN= 125 mm, com acessórios</t>
  </si>
  <si>
    <t>Eletroduto corrugado em polietileno de alta densidade, DN= 150 mm, com acessórios</t>
  </si>
  <si>
    <t>Eletrocalha lisa galvanizada a fogo, 200 x 50 mm, com acessórios</t>
  </si>
  <si>
    <t>Cabo de cobre de 1,5 mm², isolamento 0,6/1 kV - isolação em PVC 70°C</t>
  </si>
  <si>
    <t>Cabo de cobre nu, têmpera mole, classe 2, de 50 mm²</t>
  </si>
  <si>
    <t>Conector split-bolt para cabo de 35 mm², latão, simples</t>
  </si>
  <si>
    <t>Terminal de pressão/compressão para cabo de 6 até 10 mm²</t>
  </si>
  <si>
    <t>Terminal de pressão/compressão para cabo de 25 mm²</t>
  </si>
  <si>
    <t>Terminal de pressão/compressão para cabo de 95 mm²</t>
  </si>
  <si>
    <t>Terminal de pressão/compressão para cabo de 185 mm²</t>
  </si>
  <si>
    <t>Cabo para rede 24 AWG com 4 pares, categoria 6</t>
  </si>
  <si>
    <t>Caixa de ferro estampada 4´ x 4´</t>
  </si>
  <si>
    <t>Caixa de tomada em alumínio para piso 4´ x 4´</t>
  </si>
  <si>
    <t>Caixa de passagem em chapa, com tampa parafusada, 150 x 150 x 80 mm</t>
  </si>
  <si>
    <t>Tomada RJ 11 para telefone, sem placa</t>
  </si>
  <si>
    <t>Tomada RJ 45 para rede de dados, com placa</t>
  </si>
  <si>
    <t>Tomada 2P+T de 10 A - 250 V, completa</t>
  </si>
  <si>
    <t>Tomada 2P+T de 20 A - 250 V, completa</t>
  </si>
  <si>
    <t>Interruptor com 1 tecla simples e placa</t>
  </si>
  <si>
    <t>Interruptor bipolar paralelo, 1 tecla dupla e placa</t>
  </si>
  <si>
    <t>Condulete metálico de 4´</t>
  </si>
  <si>
    <t>Caixa em PVC de 4´ x 2´</t>
  </si>
  <si>
    <t>Contator de potência 9 A - 2na+2nf</t>
  </si>
  <si>
    <t>Contator de potência 12 A - 2na+2nf</t>
  </si>
  <si>
    <t>Contator auxiliar - 4na+4nf</t>
  </si>
  <si>
    <t>Relé supervisor trifásico contra falta de fase, inversão de fase e mínima tensão</t>
  </si>
  <si>
    <t>Chave comutadora para amperímetro</t>
  </si>
  <si>
    <t>Chave comutadora para voltímetro</t>
  </si>
  <si>
    <t>Voltímetro de ferro móvel de 96 x 96 mm, escalas variáveis de 0/150 V, 0/250 V, 0/300 V, 0/500 V e 0/600 V</t>
  </si>
  <si>
    <t>Sinalizador com lâmpada</t>
  </si>
  <si>
    <t>Botoeira de comando liga-desliga, sem sinalização</t>
  </si>
  <si>
    <t>Placa de 4´ x 2´</t>
  </si>
  <si>
    <t>Reator eletrônico de alto fator de potência com partida instantânea, para duas lâmpadas fluorescentes tubulares, base bipino bilateral, 32 W - 127 V / 220 V</t>
  </si>
  <si>
    <t>Luminária triangular de sobrepor tipo arandela para fluorescente compacta de 15/20/23W</t>
  </si>
  <si>
    <t>Haste de aterramento de 5/8´ x 2,40 m</t>
  </si>
  <si>
    <t>Aquecedor de passagem elétrico individual, baixa pressão, 5.100 W / 127 V ou 5.200 W / 220 V</t>
  </si>
  <si>
    <t>Bacia sifonada de louça sem tampa - 6 litros</t>
  </si>
  <si>
    <t>Cuba de louça de embutir oval</t>
  </si>
  <si>
    <t>Tanque de louça com coluna de 30 litros</t>
  </si>
  <si>
    <t>Tampo/bancada em granito com espessura de 3 cm</t>
  </si>
  <si>
    <t>Torneira volante tipo alavanca</t>
  </si>
  <si>
    <t>Torneira de mesa para lavatório, acionamento hidromecânico, com registro integrado regulador de vazão, em latão cromado, DN= 1/2´</t>
  </si>
  <si>
    <t>Torneira de parede antivandalismo, DN= 3/4´</t>
  </si>
  <si>
    <t>Caixa de descarga de embutir, acionamento frontal, completa</t>
  </si>
  <si>
    <t>Lavatório coletivo em aço inoxidável</t>
  </si>
  <si>
    <t>Cuba em aço inoxidável simples de 600x500x350mm</t>
  </si>
  <si>
    <t>Tampa de plástico para bacia sanitária</t>
  </si>
  <si>
    <t>Tubo de PVC rígido soldável marrom, DN= 25 mm, (3/4´), inclusive conexões</t>
  </si>
  <si>
    <t>Tubo de PVC rígido soldável marrom, DN= 32 mm, (1´), inclusive conexões</t>
  </si>
  <si>
    <t>Tubo de PVC rígido soldável marrom, DN= 50 mm, (1 1/2´), inclusive conexões</t>
  </si>
  <si>
    <t>Tubo de PVC rígido PxB com virola e anel de borracha, linha esgoto série reforçada ´R´, DN= 100 mm, inclusive conexões</t>
  </si>
  <si>
    <t>Tubo de PVC rígido PxB com virola e anel de borracha, linha esgoto série reforçada ´R´. DN= 150 mm, inclusive conexões</t>
  </si>
  <si>
    <t>Tubo de cobre classe A, DN= 15mm (1/2´), inclusive conexões</t>
  </si>
  <si>
    <t>Tubo de cobre classe A, DN= 22mm (3/4´), inclusive conexões</t>
  </si>
  <si>
    <t>Tubo de cobre classe A, DN= 28mm (1´), inclusive conexões</t>
  </si>
  <si>
    <t>Tubo de cobre classe A, DN= 35mm (1 1/4´), inclusive conexões</t>
  </si>
  <si>
    <t>Tubo de cobre classe A, DN= 42mm (1 1/2´), inclusive conexões</t>
  </si>
  <si>
    <t>Tubo de cobre classe A, DN= 54mm (2´), inclusive conexões</t>
  </si>
  <si>
    <t>Registro de gaveta em latão fundido sem acabamento, DN= 3/4´</t>
  </si>
  <si>
    <t>Registro de gaveta em latão fundido sem acabamento, DN= 1 1/4´</t>
  </si>
  <si>
    <t>Registro de pressão em latão fundido cromado com canopla, DN= 1/2´ - linha especial</t>
  </si>
  <si>
    <t>Válvula de descarga antivandalismo, DN= 1 1/2´</t>
  </si>
  <si>
    <t>Válvula globo em bronze, classe 150 libras para vapor saturado e 300 libras para água, óleo e gás, DN= 3/4´</t>
  </si>
  <si>
    <t>Abrigo para hidrante/mangueira (embutir e externo)</t>
  </si>
  <si>
    <t>Mangueira com união de engate rápido, DN= 1 1/2´ (38 mm)</t>
  </si>
  <si>
    <t>Botoeira para acionamento de bomba de incêndio tipo quebra-vidro</t>
  </si>
  <si>
    <t>Tampão de engate rápido em latão, DN= 1 1/2´, com corrente</t>
  </si>
  <si>
    <t>Chave para conexão de engate rápido</t>
  </si>
  <si>
    <t>Esguicho latão com engate rápido, DN= 1 1/2´, jato regulável</t>
  </si>
  <si>
    <t>Bloco autônomo de iluminação de emergência com autonomia mínima de 1 hora, equipado com 2 lâmpadas de 11 W</t>
  </si>
  <si>
    <t>Sirene tipo corneta de 12 V</t>
  </si>
  <si>
    <t>Bloco autônomo de iluminação de emergência com autonomia mínima de 3 horas, equipado com 2 faróis de lâmpadas de 21/55 W</t>
  </si>
  <si>
    <t>Extintor manual de pó químico seco BC - capacidade de 8 kg</t>
  </si>
  <si>
    <t>Extintor manual de água pressurizada - capacidade de 10 litros</t>
  </si>
  <si>
    <t>Extintor manual de pó químico seco ABC - capacidade de 4 kg</t>
  </si>
  <si>
    <t>Extintor manual de pó químico seco ABC - capacidade de 6 kg</t>
  </si>
  <si>
    <t>Regularização e compactação mecanizada de superfície, sem controle do proctor normal</t>
  </si>
  <si>
    <t>Limpeza final da obra</t>
  </si>
  <si>
    <t>Limpeza de superfície com hidrojateamento</t>
  </si>
  <si>
    <t>Duto em chapa de aço galvanizado</t>
  </si>
  <si>
    <t>Rack fechado padrão metálico, 19 x 20 Us x 470 mm</t>
  </si>
  <si>
    <t>Patch cords de 2,00 ou 3,00 m - RJ-45 / RJ-45 - categoria 6A</t>
  </si>
  <si>
    <t>Tomada para TV, tipo pino Jack, com placa</t>
  </si>
  <si>
    <t>Adesivo vinílico, padrão regulamentado, para sinalização de incêndio</t>
  </si>
  <si>
    <t>Placa comemorativa em aço inoxidável escovado</t>
  </si>
  <si>
    <t>Placa de identificação em acrílico com texto em vinil</t>
  </si>
  <si>
    <t>Placa de sinalização em PVC para ambientes</t>
  </si>
  <si>
    <t>SECRETARIA DE ESTADO DA SAÚDE</t>
  </si>
  <si>
    <t>COORDENADORIA GERAL DE ADMINISTRAÇÃO</t>
  </si>
  <si>
    <t>GRUPO TÉCNICO DE EDIFICAÇÕES</t>
  </si>
  <si>
    <t>OBRA:</t>
  </si>
  <si>
    <t>CPOS</t>
  </si>
  <si>
    <t xml:space="preserve"> Vlr. Unit. </t>
  </si>
  <si>
    <t xml:space="preserve"> Vlr. Total </t>
  </si>
  <si>
    <t>TOTAL</t>
  </si>
  <si>
    <t>TOTAL GERAL</t>
  </si>
  <si>
    <t>LOCAL:</t>
  </si>
  <si>
    <t>RESUMO DA PLANILHA</t>
  </si>
  <si>
    <t xml:space="preserve">Item </t>
  </si>
  <si>
    <t>Descrição dos Serviços</t>
  </si>
  <si>
    <t>Valor Total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</si>
  <si>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</si>
  <si>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</si>
  <si>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</si>
  <si>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</si>
  <si>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</si>
  <si>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</si>
  <si>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</si>
  <si>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</si>
  <si>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Projeto executivo de instalações elétricas em formato A1</t>
  </si>
  <si>
    <t>01.23.010</t>
  </si>
  <si>
    <t>01.23.260</t>
  </si>
  <si>
    <t>01.23.280</t>
  </si>
  <si>
    <t>02.02.130</t>
  </si>
  <si>
    <t>Locação de container tipo escritório com 1 vaso sanitário, 1 lavatório e 1 ponto para chuveiro - área mínima de 13,80 m²</t>
  </si>
  <si>
    <t>02.02.140</t>
  </si>
  <si>
    <t>Locação de container tipo sanitário com 2 vasos sanitários, 2 lavatórios, 2 mictórios e 4 pontos para chuveiro - área mínima de 13,80 m²</t>
  </si>
  <si>
    <t>02.02.150</t>
  </si>
  <si>
    <t>02.03.080</t>
  </si>
  <si>
    <t>02.03.120</t>
  </si>
  <si>
    <t>02.03.500</t>
  </si>
  <si>
    <t>02.05.060</t>
  </si>
  <si>
    <t>02.08.020</t>
  </si>
  <si>
    <t>02.09.030</t>
  </si>
  <si>
    <t>03.01.020</t>
  </si>
  <si>
    <t>03.01.040</t>
  </si>
  <si>
    <t>03.01.200</t>
  </si>
  <si>
    <t>03.01.250</t>
  </si>
  <si>
    <t>03.02.040</t>
  </si>
  <si>
    <t>03.03.040</t>
  </si>
  <si>
    <t>03.03.060</t>
  </si>
  <si>
    <t>03.04.020</t>
  </si>
  <si>
    <t>03.04.040</t>
  </si>
  <si>
    <t>03.08.040</t>
  </si>
  <si>
    <t>03.09.020</t>
  </si>
  <si>
    <t>03.10.100</t>
  </si>
  <si>
    <t>03.10.140</t>
  </si>
  <si>
    <t>04.03.040</t>
  </si>
  <si>
    <t>04.06.020</t>
  </si>
  <si>
    <t>04.08.020</t>
  </si>
  <si>
    <t>04.08.060</t>
  </si>
  <si>
    <t>04.09.020</t>
  </si>
  <si>
    <t>04.11.020</t>
  </si>
  <si>
    <t>04.11.030</t>
  </si>
  <si>
    <t>04.11.120</t>
  </si>
  <si>
    <t>04.17.020</t>
  </si>
  <si>
    <t>04.19.020</t>
  </si>
  <si>
    <t>04.22.040</t>
  </si>
  <si>
    <t>04.22.110</t>
  </si>
  <si>
    <t>04.22.200</t>
  </si>
  <si>
    <t>04.30.020</t>
  </si>
  <si>
    <t>04.30.060</t>
  </si>
  <si>
    <t>04.40.020</t>
  </si>
  <si>
    <t>05.07.040</t>
  </si>
  <si>
    <t>05.07.070</t>
  </si>
  <si>
    <t>05.10.023</t>
  </si>
  <si>
    <t>06.02.020</t>
  </si>
  <si>
    <t>06.11.020</t>
  </si>
  <si>
    <t>06.11.040</t>
  </si>
  <si>
    <t>06.12.020</t>
  </si>
  <si>
    <t>06.14.020</t>
  </si>
  <si>
    <t>07.01.020</t>
  </si>
  <si>
    <t>09.01.020</t>
  </si>
  <si>
    <t>09.02.020</t>
  </si>
  <si>
    <t>10.01.040</t>
  </si>
  <si>
    <t>10.01.060</t>
  </si>
  <si>
    <t>10.02.020</t>
  </si>
  <si>
    <t>11.01.130</t>
  </si>
  <si>
    <t>11.02.020</t>
  </si>
  <si>
    <t>11.03.090</t>
  </si>
  <si>
    <t>11.05.040</t>
  </si>
  <si>
    <t>11.16.020</t>
  </si>
  <si>
    <t>11.16.080</t>
  </si>
  <si>
    <t>11.18.020</t>
  </si>
  <si>
    <t>11.18.040</t>
  </si>
  <si>
    <t>11.18.060</t>
  </si>
  <si>
    <t>12.01.020</t>
  </si>
  <si>
    <t>12.12</t>
  </si>
  <si>
    <t>12.14</t>
  </si>
  <si>
    <t>14.05.050</t>
  </si>
  <si>
    <t>14.20.010</t>
  </si>
  <si>
    <t>14.30.070</t>
  </si>
  <si>
    <t>15.03.030</t>
  </si>
  <si>
    <t>16.13.130</t>
  </si>
  <si>
    <t>17.01.020</t>
  </si>
  <si>
    <t>17.01.050</t>
  </si>
  <si>
    <t>17.01.060</t>
  </si>
  <si>
    <t>17.02.020</t>
  </si>
  <si>
    <t>17.02.120</t>
  </si>
  <si>
    <t>17.02.220</t>
  </si>
  <si>
    <t>17.03.020</t>
  </si>
  <si>
    <t>17.10</t>
  </si>
  <si>
    <t>17.10.410</t>
  </si>
  <si>
    <t>17.10.430</t>
  </si>
  <si>
    <t>17.12</t>
  </si>
  <si>
    <t>17.40.010</t>
  </si>
  <si>
    <t>17.40.030</t>
  </si>
  <si>
    <t>17.40.070</t>
  </si>
  <si>
    <t>18.08.170</t>
  </si>
  <si>
    <t>18.08.180</t>
  </si>
  <si>
    <t>19.01.060</t>
  </si>
  <si>
    <t>21.20.410</t>
  </si>
  <si>
    <t>22.02.030</t>
  </si>
  <si>
    <t>22.02.100</t>
  </si>
  <si>
    <t>22.20.090</t>
  </si>
  <si>
    <t>23.04.130</t>
  </si>
  <si>
    <t>23.04.600</t>
  </si>
  <si>
    <t>23.04.610</t>
  </si>
  <si>
    <t>23.04.620</t>
  </si>
  <si>
    <t>23.08.040</t>
  </si>
  <si>
    <t>23.08.060</t>
  </si>
  <si>
    <t>23.08.080</t>
  </si>
  <si>
    <t>24.03.310</t>
  </si>
  <si>
    <t>25.01.020</t>
  </si>
  <si>
    <t>25.01.060</t>
  </si>
  <si>
    <t>25.20.020</t>
  </si>
  <si>
    <t>26.01.170</t>
  </si>
  <si>
    <t>26.02.020</t>
  </si>
  <si>
    <t>26.04.030</t>
  </si>
  <si>
    <t>27.04.040</t>
  </si>
  <si>
    <t>27.04.050</t>
  </si>
  <si>
    <t>28.01.040</t>
  </si>
  <si>
    <t>28.01.050</t>
  </si>
  <si>
    <t>28.01.171</t>
  </si>
  <si>
    <t>Mola aérea para porta, com esforço acima de 60 kg até 80 kg</t>
  </si>
  <si>
    <t>30.01.040</t>
  </si>
  <si>
    <t>30.04.060</t>
  </si>
  <si>
    <t>30.06.010</t>
  </si>
  <si>
    <t>30.06.080</t>
  </si>
  <si>
    <t>30.08.040</t>
  </si>
  <si>
    <t>30.08.060</t>
  </si>
  <si>
    <t>32.06.030</t>
  </si>
  <si>
    <t>32.11.150</t>
  </si>
  <si>
    <t>32.11.280</t>
  </si>
  <si>
    <t>32.11.290</t>
  </si>
  <si>
    <t>32.11.320</t>
  </si>
  <si>
    <t>32.11.330</t>
  </si>
  <si>
    <t>32.15.040</t>
  </si>
  <si>
    <t>32.16.030</t>
  </si>
  <si>
    <t>32.17.010</t>
  </si>
  <si>
    <t>32.17.030</t>
  </si>
  <si>
    <t>33.02.080</t>
  </si>
  <si>
    <t>33.07.140</t>
  </si>
  <si>
    <t>33.10.010</t>
  </si>
  <si>
    <t>33.10.050</t>
  </si>
  <si>
    <t>34.02.040</t>
  </si>
  <si>
    <t>34.02.070</t>
  </si>
  <si>
    <t>36.05.080</t>
  </si>
  <si>
    <t>36.06.080</t>
  </si>
  <si>
    <t>36.07.030</t>
  </si>
  <si>
    <t>36.08.040</t>
  </si>
  <si>
    <t>Grupo gerador com potência de 350/320 kVA, variação de + ou - 10% - completo</t>
  </si>
  <si>
    <t>36.09.060</t>
  </si>
  <si>
    <t>36.20.010</t>
  </si>
  <si>
    <t>36.20.030</t>
  </si>
  <si>
    <t>36.20.050</t>
  </si>
  <si>
    <t>36.20.070</t>
  </si>
  <si>
    <t>36.20.090</t>
  </si>
  <si>
    <t>36.20.180</t>
  </si>
  <si>
    <t>36.20.280</t>
  </si>
  <si>
    <t>36.20.330</t>
  </si>
  <si>
    <t>36.20.350</t>
  </si>
  <si>
    <t>36.20.380</t>
  </si>
  <si>
    <t>37.04.250</t>
  </si>
  <si>
    <t>37.04.260</t>
  </si>
  <si>
    <t>37.04.270</t>
  </si>
  <si>
    <t>37.04.290</t>
  </si>
  <si>
    <t>37.04.300</t>
  </si>
  <si>
    <t>37.06.010</t>
  </si>
  <si>
    <t>37.10.010</t>
  </si>
  <si>
    <t>37.11.060</t>
  </si>
  <si>
    <t>37.11.140</t>
  </si>
  <si>
    <t>37.12.120</t>
  </si>
  <si>
    <t>37.13.510</t>
  </si>
  <si>
    <t>37.13.600</t>
  </si>
  <si>
    <t>37.13.630</t>
  </si>
  <si>
    <t>37.13.650</t>
  </si>
  <si>
    <t>37.13.660</t>
  </si>
  <si>
    <t>37.13.700</t>
  </si>
  <si>
    <t>37.13.720</t>
  </si>
  <si>
    <t>37.13.800</t>
  </si>
  <si>
    <t>37.13.840</t>
  </si>
  <si>
    <t>37.13.880</t>
  </si>
  <si>
    <t>37.13.900</t>
  </si>
  <si>
    <t>37.15.120</t>
  </si>
  <si>
    <t>37.19.020</t>
  </si>
  <si>
    <t>37.19.060</t>
  </si>
  <si>
    <t>37.20.010</t>
  </si>
  <si>
    <t>37.20.030</t>
  </si>
  <si>
    <t>37.20.080</t>
  </si>
  <si>
    <t>37.20.190</t>
  </si>
  <si>
    <t>37.20.210</t>
  </si>
  <si>
    <t>37.21.010</t>
  </si>
  <si>
    <t>37.22.010</t>
  </si>
  <si>
    <t>37.24.040</t>
  </si>
  <si>
    <t>38.04.040</t>
  </si>
  <si>
    <t>38.04.060</t>
  </si>
  <si>
    <t>38.04.080</t>
  </si>
  <si>
    <t>38.04.100</t>
  </si>
  <si>
    <t>38.04.120</t>
  </si>
  <si>
    <t>38.04.140</t>
  </si>
  <si>
    <t>38.04.160</t>
  </si>
  <si>
    <t>38.07.300</t>
  </si>
  <si>
    <t>38.13.050</t>
  </si>
  <si>
    <t>38.13.060</t>
  </si>
  <si>
    <t>38.21.140</t>
  </si>
  <si>
    <t>39.03.160</t>
  </si>
  <si>
    <t>39.04.080</t>
  </si>
  <si>
    <t>39.06.070</t>
  </si>
  <si>
    <t>39.09.040</t>
  </si>
  <si>
    <t>39.10.060</t>
  </si>
  <si>
    <t>39.10.120</t>
  </si>
  <si>
    <t>39.10.240</t>
  </si>
  <si>
    <t>39.10.280</t>
  </si>
  <si>
    <t>39.26.010</t>
  </si>
  <si>
    <t>39.26.040</t>
  </si>
  <si>
    <t>39.26.070</t>
  </si>
  <si>
    <t>40.01.040</t>
  </si>
  <si>
    <t>40.02.010</t>
  </si>
  <si>
    <t>40.02.040</t>
  </si>
  <si>
    <t>40.04.090</t>
  </si>
  <si>
    <t>40.04.450</t>
  </si>
  <si>
    <t>40.04.460</t>
  </si>
  <si>
    <t>40.05.020</t>
  </si>
  <si>
    <t>40.05.170</t>
  </si>
  <si>
    <t>40.06.170</t>
  </si>
  <si>
    <t>40.07.010</t>
  </si>
  <si>
    <t>40.10.020</t>
  </si>
  <si>
    <t>40.10.040</t>
  </si>
  <si>
    <t>40.10.500</t>
  </si>
  <si>
    <t>40.10.510</t>
  </si>
  <si>
    <t>40.10.520</t>
  </si>
  <si>
    <t>40.11.070</t>
  </si>
  <si>
    <t>40.11.240</t>
  </si>
  <si>
    <t>40.13.010</t>
  </si>
  <si>
    <t>40.13.040</t>
  </si>
  <si>
    <t>40.14.010</t>
  </si>
  <si>
    <t>40.14.030</t>
  </si>
  <si>
    <t>40.20.050</t>
  </si>
  <si>
    <t>40.20.100</t>
  </si>
  <si>
    <t>40.20.120</t>
  </si>
  <si>
    <t>41.07.430</t>
  </si>
  <si>
    <t>41.09.750</t>
  </si>
  <si>
    <t>41.13.200</t>
  </si>
  <si>
    <t>41.14.020</t>
  </si>
  <si>
    <t>41.14.670</t>
  </si>
  <si>
    <t>41.31.010</t>
  </si>
  <si>
    <t>41.31.060</t>
  </si>
  <si>
    <t>41.31.080</t>
  </si>
  <si>
    <t>42.05.200</t>
  </si>
  <si>
    <t>43.02.170</t>
  </si>
  <si>
    <t>43.03.210</t>
  </si>
  <si>
    <t>43.05.030</t>
  </si>
  <si>
    <t>44.01.050</t>
  </si>
  <si>
    <t>44.01.270</t>
  </si>
  <si>
    <t>44.01.310</t>
  </si>
  <si>
    <t>44.02.060</t>
  </si>
  <si>
    <t>44.03.300</t>
  </si>
  <si>
    <t>44.03.310</t>
  </si>
  <si>
    <t>44.03.510</t>
  </si>
  <si>
    <t>44.03.630</t>
  </si>
  <si>
    <t>44.03.670</t>
  </si>
  <si>
    <t>44.06.010</t>
  </si>
  <si>
    <t>44.06.470</t>
  </si>
  <si>
    <t>44.20.280</t>
  </si>
  <si>
    <t>46.01.020</t>
  </si>
  <si>
    <t>46.01.030</t>
  </si>
  <si>
    <t>46.01.050</t>
  </si>
  <si>
    <t>46.03.050</t>
  </si>
  <si>
    <t>46.03.060</t>
  </si>
  <si>
    <t>46.05.020</t>
  </si>
  <si>
    <t>46.05.040</t>
  </si>
  <si>
    <t>46.10.010</t>
  </si>
  <si>
    <t>46.10.020</t>
  </si>
  <si>
    <t>46.10.030</t>
  </si>
  <si>
    <t>46.10.040</t>
  </si>
  <si>
    <t>46.10.050</t>
  </si>
  <si>
    <t>46.10.060</t>
  </si>
  <si>
    <t>46.27.090</t>
  </si>
  <si>
    <t>46.27.100</t>
  </si>
  <si>
    <t>47.01.020</t>
  </si>
  <si>
    <t>47.01.040</t>
  </si>
  <si>
    <t>47.02.100</t>
  </si>
  <si>
    <t>47.04.050</t>
  </si>
  <si>
    <t>47.05.340</t>
  </si>
  <si>
    <t>49.06.010</t>
  </si>
  <si>
    <t>50.01.060</t>
  </si>
  <si>
    <t>50.01.080</t>
  </si>
  <si>
    <t>50.01.090</t>
  </si>
  <si>
    <t>50.01.200</t>
  </si>
  <si>
    <t>50.01.210</t>
  </si>
  <si>
    <t>50.01.220</t>
  </si>
  <si>
    <t>50.05.260</t>
  </si>
  <si>
    <t>50.05.280</t>
  </si>
  <si>
    <t>50.05.310</t>
  </si>
  <si>
    <t>50.10.060</t>
  </si>
  <si>
    <t>50.10.100</t>
  </si>
  <si>
    <t>50.10.110</t>
  </si>
  <si>
    <t>50.10.120</t>
  </si>
  <si>
    <t>50.10.140</t>
  </si>
  <si>
    <t>54.01.010</t>
  </si>
  <si>
    <t>55.01.020</t>
  </si>
  <si>
    <t>55.01.140</t>
  </si>
  <si>
    <t>61.14.050</t>
  </si>
  <si>
    <t>61.14.080</t>
  </si>
  <si>
    <t>61.20.450</t>
  </si>
  <si>
    <t>66.08.110</t>
  </si>
  <si>
    <t>69.09.360</t>
  </si>
  <si>
    <t>69.20.340</t>
  </si>
  <si>
    <t>97.01.010</t>
  </si>
  <si>
    <t>97.02.030</t>
  </si>
  <si>
    <t>97.02.190</t>
  </si>
  <si>
    <t>97.02.210</t>
  </si>
  <si>
    <t>Demolição manual de rodapé, soleira ou peitoril, em material cerâmico e/ou ladrilho hidráulico, incluindo a base</t>
  </si>
  <si>
    <t>Porta em laminado fenólico melamínico com acabamento liso, batente de madeira sem revestimento - 140 x 210 cm</t>
  </si>
  <si>
    <t>Porta em laminado fenólico melamínico com acabamento liso, batente metálico - 80 x 210 cm</t>
  </si>
  <si>
    <t>Porta em laminado fenólico melamínico com acabamento liso, batente metálico - 90 x 210 cm</t>
  </si>
  <si>
    <t>Porta em laminado fenólico melamínico com acabamento liso, batente metálico - 120 x 210 cm</t>
  </si>
  <si>
    <t>24.02.052</t>
  </si>
  <si>
    <t>Lâmpada fluorescente compacta eletrônica "3U", base E27 de 20 W - 110 ou 220 V</t>
  </si>
  <si>
    <t>46.32.007</t>
  </si>
  <si>
    <t>Tubo de cobre sem costura, rígido, espessura 1/16" - diâmetro 1.1/8", inclusive conexões</t>
  </si>
  <si>
    <t>46.32.009</t>
  </si>
  <si>
    <t>Tubo de cobre sem costura, rígido, espessura 1/16" - diâmetro 1.3/8", inclusive conexões</t>
  </si>
  <si>
    <t>Extintor manual de gás carbônico 5 BC - capacidade de 6 kg</t>
  </si>
  <si>
    <t>Climatização</t>
  </si>
  <si>
    <t>61.10.300</t>
  </si>
  <si>
    <t>Duto flexível aluminizado, seção circular - Ø 10cm (4")</t>
  </si>
  <si>
    <t>61.10.310</t>
  </si>
  <si>
    <t>Duto flexível aluminizado, seção circular - Ø 15cm (6")</t>
  </si>
  <si>
    <t>61.10.320</t>
  </si>
  <si>
    <t>Duto flexível aluminizado, seção circular - Ø 20cm (8")</t>
  </si>
  <si>
    <t>61.10.400</t>
  </si>
  <si>
    <t>61.10.530</t>
  </si>
  <si>
    <t>Difusor de insuflação de ar tipo direcional, medindo 30 x 30 cm</t>
  </si>
  <si>
    <t>61.14.005</t>
  </si>
  <si>
    <t>Caixa ventiladora com ventilador centrífugo, vazão 4.600 m³/h, pressão 30 mmCA - 220 / 380 V / 60HZ</t>
  </si>
  <si>
    <t>Caixa ventiladora com ventilador centrífugo, vazão 8.800 m³/h, pressão 35 mmCA - 220/380 V / 60Hz</t>
  </si>
  <si>
    <t>Caixa ventiladora com ventilador centrífugo, vazão 1.190 m³/h, pressão 35 mmCA - 220/380 V / 60Hz</t>
  </si>
  <si>
    <t>Taxa de mobilização e desmobilização de equipamentos para execução de corte em concreto armado</t>
  </si>
  <si>
    <t>01.23.100</t>
  </si>
  <si>
    <t>Demolição de concreto armado com preservação de armadura, para reforço e recuperação estrutural</t>
  </si>
  <si>
    <t>01.23.254</t>
  </si>
  <si>
    <t>01.23.264</t>
  </si>
  <si>
    <t>Placa para sinalização tátil (início ou final) em braile para corrimão</t>
  </si>
  <si>
    <t>Para-raios de distribuição, classe 12 kV/10 kA, completo, encapsulado com polímero</t>
  </si>
  <si>
    <t>Régua de bornes para 9 polos de 600 V / 50 A</t>
  </si>
  <si>
    <t>37.24.031</t>
  </si>
  <si>
    <t>Supressor de surto monofásico, Fase-Terra, In 4 a 11 kA, Imax. de surto de 12 até 15 kA</t>
  </si>
  <si>
    <t>37.24.032</t>
  </si>
  <si>
    <t>Supressor de surto monofásico, Fase-Terra, In &gt; ou = 20 kA, Imax. de surto de 50 até 80 Ka</t>
  </si>
  <si>
    <t>39.18.126</t>
  </si>
  <si>
    <t>40.04.096</t>
  </si>
  <si>
    <t>Minicontator auxiliar - 4na</t>
  </si>
  <si>
    <t>Contator auxiliar - 2na+2nf</t>
  </si>
  <si>
    <t>Tubo de cobre flexível, espessura 1/32" - diâmetro 1/2", inclusive conexões</t>
  </si>
  <si>
    <t>Tubo de cobre flexível, espessura 1/32" - diâmetro 5/8", inclusive conexões</t>
  </si>
  <si>
    <t>Damper corta fogo (DCF) tipo comporta, com elemento fusível e chave fim de curso.</t>
  </si>
  <si>
    <t>21.03.151</t>
  </si>
  <si>
    <t>Cantoneira de sobrepor em PVC de 4 x 4 cm</t>
  </si>
  <si>
    <t>30.06.132</t>
  </si>
  <si>
    <t>Placa de sinalização tátil em poliestireno com alto relevo em braile, para identificação de pavimentos</t>
  </si>
  <si>
    <t>39.02.016</t>
  </si>
  <si>
    <t>Cabo de cobre de 2,5 mm², isolamento 750 V - isolação em PVC 70°C</t>
  </si>
  <si>
    <t>39.02.030</t>
  </si>
  <si>
    <t>Cabo de cobre de 6 mm², isolamento 750 V - isolação em PVC 70°C</t>
  </si>
  <si>
    <t>39.21.010</t>
  </si>
  <si>
    <t>Cabo de cobre flexível de 1,5 mm², isolamento 0,6/1kV - isolação HEPR 90°C</t>
  </si>
  <si>
    <t>39.21.020</t>
  </si>
  <si>
    <t>Cabo de cobre flexível de 2,5 mm², isolamento 0,6/1kV - isolação HEPR 90°C</t>
  </si>
  <si>
    <t>39.21.030</t>
  </si>
  <si>
    <t>Cabo de cobre flexível de 4 mm², isolamento 0,6/1kV - isolação HEPR 90°C</t>
  </si>
  <si>
    <t>39.21.040</t>
  </si>
  <si>
    <t>Cabo de cobre flexível de 6 mm², isolamento 0,6/1kV - isolação HEPR 90°C</t>
  </si>
  <si>
    <t>39.21.050</t>
  </si>
  <si>
    <t>Cabo de cobre flexível de 10 mm², isolamento 0,6/1kV - isolação HEPR 90°C</t>
  </si>
  <si>
    <t>39.21.060</t>
  </si>
  <si>
    <t>Cabo de cobre flexível de 16 mm², isolamento 0,6/1kV - isolação HEPR 90°C</t>
  </si>
  <si>
    <t>39.21.070</t>
  </si>
  <si>
    <t>Cabo de cobre flexível de 25 mm², isolamento 0,6/1kV - isolação HEPR 90°C</t>
  </si>
  <si>
    <t>39.21.110</t>
  </si>
  <si>
    <t>Cabo de cobre flexível de 95 mm², isolamento 0,6/1kV - isolação HEPR 90°C</t>
  </si>
  <si>
    <t>39.21.130</t>
  </si>
  <si>
    <t>Cabo de cobre flexível de 185 mm², isolamento 0,6/1kV - isolação HEPR 90°C</t>
  </si>
  <si>
    <t>Cabo de cobre flexível de 1,5 mm², isolamento 0,6/1 kV - isolação HEPR 90°C - baixa emissão de fumaça e gases</t>
  </si>
  <si>
    <t>Cabo de cobre flexível de 6 mm², isolamento 0,6/1 kV - isolação HEPR 90°C - baixa emissão de fumaça e gases</t>
  </si>
  <si>
    <t>Cabo de cobre flexível de 25 mm², isolamento 0,6/1 kV - isolação HEPR 90°C - baixa emissão de fumaça e gases</t>
  </si>
  <si>
    <t>Tubo PVC rígido, tipo Coletor Esgoto, junta elástica, DN= 100 mm, inclusive conexões</t>
  </si>
  <si>
    <t>Tubo PVC rígido, tipo Coletor Esgoto, junta elástica, DN= 150 mm, inclusive conexões</t>
  </si>
  <si>
    <t>50.05.022</t>
  </si>
  <si>
    <t>Destravador magnético (Eletroímã) para porta corta-fogo de 24 Vcc</t>
  </si>
  <si>
    <t>1.1</t>
  </si>
  <si>
    <t>3.1</t>
  </si>
  <si>
    <t>3.2</t>
  </si>
  <si>
    <t>4.1</t>
  </si>
  <si>
    <t>2.4</t>
  </si>
  <si>
    <t>1.3</t>
  </si>
  <si>
    <t>1.5</t>
  </si>
  <si>
    <t>3.3</t>
  </si>
  <si>
    <t>3.4</t>
  </si>
  <si>
    <t>3.5</t>
  </si>
  <si>
    <t>3.6</t>
  </si>
  <si>
    <t>6.1</t>
  </si>
  <si>
    <t>Demolição, Transporte e Serviço em Solo</t>
  </si>
  <si>
    <t xml:space="preserve">Serviço técnico especializado </t>
  </si>
  <si>
    <t>Revestimentos</t>
  </si>
  <si>
    <t>Pintura</t>
  </si>
  <si>
    <t>Instalações Elétricas, Elétricas Especiais</t>
  </si>
  <si>
    <t>Instalações Hidráulicas</t>
  </si>
  <si>
    <t>13.0</t>
  </si>
  <si>
    <t>1.0</t>
  </si>
  <si>
    <t>2.0</t>
  </si>
  <si>
    <t>3.0</t>
  </si>
  <si>
    <t>4.0</t>
  </si>
  <si>
    <t>6.0</t>
  </si>
  <si>
    <t>7.0</t>
  </si>
  <si>
    <t>8.0</t>
  </si>
  <si>
    <t>9.0</t>
  </si>
  <si>
    <t>10.0</t>
  </si>
  <si>
    <t>11.0</t>
  </si>
  <si>
    <t>12.0</t>
  </si>
  <si>
    <t>14.0</t>
  </si>
  <si>
    <t>Mês 9</t>
  </si>
  <si>
    <t>Mês 10</t>
  </si>
  <si>
    <t>3.7</t>
  </si>
  <si>
    <t>2.1</t>
  </si>
  <si>
    <t>2.2</t>
  </si>
  <si>
    <t>2.3</t>
  </si>
  <si>
    <t>5.0</t>
  </si>
  <si>
    <t>5.1</t>
  </si>
  <si>
    <t>5.3</t>
  </si>
  <si>
    <t>6.2</t>
  </si>
  <si>
    <t>7.1</t>
  </si>
  <si>
    <t>6.3</t>
  </si>
  <si>
    <t>2.5</t>
  </si>
  <si>
    <t>01.17.031</t>
  </si>
  <si>
    <t>01.17.071</t>
  </si>
  <si>
    <t>01.17.111</t>
  </si>
  <si>
    <t>01.17.161</t>
  </si>
  <si>
    <t>Projeto executivo de climatização em formato A0</t>
  </si>
  <si>
    <t>14.10.111</t>
  </si>
  <si>
    <t>Alvenaria de bloco de concreto de vedação de 14 x 19 x 39 cm - classe C</t>
  </si>
  <si>
    <t>14.10.121</t>
  </si>
  <si>
    <t>Alvenaria de bloco de concreto de vedação de 19 x 19 x 39 cm - classe C</t>
  </si>
  <si>
    <t>Eletroduto galvanizado, médio de 3/4´ - com acessórios</t>
  </si>
  <si>
    <t>Eletroduto galvanizado, médio de 1´ - com acessórios</t>
  </si>
  <si>
    <t>Eletroduto galvanizado, médio de 1 1/4´ - com acessórios</t>
  </si>
  <si>
    <t>Eletroduto galvanizado, médio de 1 1/2´ - com acessórios</t>
  </si>
  <si>
    <t>Eletroduto galvanizado, médio de 2´ - com acessórios</t>
  </si>
  <si>
    <t>Eletroduto galvanizado, médio de 2 1/2´ - com acessórios</t>
  </si>
  <si>
    <t>Eletroduto galvanizado, médio de 3´ - com acessórios</t>
  </si>
  <si>
    <t>40.10.132</t>
  </si>
  <si>
    <t>Contator de potência 65 A - 2na+2nf</t>
  </si>
  <si>
    <t>41.02.580</t>
  </si>
  <si>
    <t>Lâmpada LED 13,5W, com base E-27, 1400 até 1510lm</t>
  </si>
  <si>
    <t>46.33.047</t>
  </si>
  <si>
    <t>Joelho 87°30' em polipropileno de alta resistência - PP, preto, tipo PB, DN= 40mm</t>
  </si>
  <si>
    <t>46.33.048</t>
  </si>
  <si>
    <t>Joelho 87°30' em polipropileno de alta resistência - PP, preto, tipo PB, DN= 50mm</t>
  </si>
  <si>
    <t>61.10.401</t>
  </si>
  <si>
    <t>Damper de regulagem manual, tamanho: 0,10 m² a 0,14 m²</t>
  </si>
  <si>
    <t>61.10.402</t>
  </si>
  <si>
    <t>Damper de regulagem manual, tamanho: 0,15 m² a 0,20 m²</t>
  </si>
  <si>
    <t>61.10.403</t>
  </si>
  <si>
    <t>Damper de regulagem manual, tamanho: 0,21 m² a 0,40 m²</t>
  </si>
  <si>
    <t>61.10.511</t>
  </si>
  <si>
    <t>Difusor para insuflamento de ar com plenum, multivias e colarinho</t>
  </si>
  <si>
    <t>61.10.567</t>
  </si>
  <si>
    <t>Grelha de porta, tamanho: 0,14 m² a 0,30 m²</t>
  </si>
  <si>
    <t>61.10.568</t>
  </si>
  <si>
    <t>Grelha de porta, tamanho: 0,07 m² a 0,13 m²</t>
  </si>
  <si>
    <t>61.10.569</t>
  </si>
  <si>
    <t>Grelha de porta, tamanho: 0,03 m² a 0,06 m²</t>
  </si>
  <si>
    <t>61.10.574</t>
  </si>
  <si>
    <t>Grelha de retorno/exaustão com registro, tamanho: 0,03 m² a 0,06 m²</t>
  </si>
  <si>
    <t>61.10.575</t>
  </si>
  <si>
    <t>Grelha de retorno/exaustão com registro, tamanho: 0,07 m² a 0,13 m²</t>
  </si>
  <si>
    <t>61.10.576</t>
  </si>
  <si>
    <t>Grelha de retorno/exaustão com registro, tamanho: 0,14 m² a 0,19 m²</t>
  </si>
  <si>
    <t>61.10.577</t>
  </si>
  <si>
    <t>Grelha de retorno/exaustão com registro, tamanho: 0,20 m² a 0,40 m²</t>
  </si>
  <si>
    <t>61.10.578</t>
  </si>
  <si>
    <t>Grelha de retorno/exaustão com registro, tamanho: 0,41 m² a 0,65 m²</t>
  </si>
  <si>
    <t>61.10.581</t>
  </si>
  <si>
    <t>Veneziana com tela e filtro G4</t>
  </si>
  <si>
    <t>61.10.582</t>
  </si>
  <si>
    <t>Veneziana com tela</t>
  </si>
  <si>
    <t>61.10.583</t>
  </si>
  <si>
    <t>Veneziana com tela, tamanho 38,5x33 cm</t>
  </si>
  <si>
    <t>61.10.584</t>
  </si>
  <si>
    <t>Veneziana com tela, tamanho 78,5x33 cm</t>
  </si>
  <si>
    <t>61.15.010</t>
  </si>
  <si>
    <t>Fonte de alimentação universal bivolt com saída de 24 V - 1,5 A - 35 W</t>
  </si>
  <si>
    <t>61.15.020</t>
  </si>
  <si>
    <t>Tomada simples de sobrepor universal 2P+T - 10 A - 250 V</t>
  </si>
  <si>
    <t>61.15.030</t>
  </si>
  <si>
    <t>Transformador abaixador, entrada 110/220V, saída 24V+24V, corrente secundário 6A</t>
  </si>
  <si>
    <t>61.15.120</t>
  </si>
  <si>
    <t>Acoplador a relé 24 VCC/VAC - 1 contato reversível</t>
  </si>
  <si>
    <t>61.15.130</t>
  </si>
  <si>
    <t>Chave de fluxo para ar</t>
  </si>
  <si>
    <t>61.15.140</t>
  </si>
  <si>
    <t>Repetidor de sinal I/I e V/I</t>
  </si>
  <si>
    <t>61.15.150</t>
  </si>
  <si>
    <t>Relé de corrente ajustável de 0 a 200 A</t>
  </si>
  <si>
    <t>61.15.160</t>
  </si>
  <si>
    <t>Sensor de temperatura ambiente PT100 - 2 fios</t>
  </si>
  <si>
    <t>61.15.170</t>
  </si>
  <si>
    <t>Transmissor de pressão diferencial, operação de 0 a 750 Pa</t>
  </si>
  <si>
    <t>Controlador lógico programável para 16 entradas/16 saídas</t>
  </si>
  <si>
    <t>Módulo de expansão para 4 canais de saída analógica</t>
  </si>
  <si>
    <t>Módulo de expansão para 8 canais de entrada e saída digitais</t>
  </si>
  <si>
    <t>97.02.195</t>
  </si>
  <si>
    <t>Placa de sinalização em PVC fotoluminescente, com indicação de rota de evacuação e saída de emergência</t>
  </si>
  <si>
    <t>Ver prazo de 12 a 18 meses - corrigir BDI - formatar</t>
  </si>
  <si>
    <t>Total</t>
  </si>
  <si>
    <t>2.6</t>
  </si>
  <si>
    <t>2.7</t>
  </si>
  <si>
    <t>15.0</t>
  </si>
  <si>
    <t>1.2</t>
  </si>
  <si>
    <t>Conjunto Hospitalar Mandaqui está localizado na Rua Voluntários da Pátria, nº 4301 – Santana – São Paulo</t>
  </si>
  <si>
    <t>3.9</t>
  </si>
  <si>
    <t>5.2</t>
  </si>
  <si>
    <t>Furação de 1" em concreto armado</t>
  </si>
  <si>
    <t>Furação de 2" em concreto armado</t>
  </si>
  <si>
    <t>Furação de 3" em concreto armado</t>
  </si>
  <si>
    <t>Furação de 6" em concreto armado</t>
  </si>
  <si>
    <t>Locação de container tipo depósito - área mínima de 13,80 m²</t>
  </si>
  <si>
    <t>Proteção em madeira e lona plástica para equipamento mecânico ou informática - para obras de reforma</t>
  </si>
  <si>
    <t>Remoção de entulho de obra com caçamba metálica - gesso e/ou drywall</t>
  </si>
  <si>
    <t>Armadura em barra de aço CA-50 (A ou B) fyk = 500 MPa</t>
  </si>
  <si>
    <t>Armadura em barra de aço CA-60 (A ou B) fyk = 600 MPa</t>
  </si>
  <si>
    <t>Divisória sanitária em painel laminado melamínico estrutural com perfis em alumínio, inclusive ferragem completa para vão de porta</t>
  </si>
  <si>
    <t>Reparos em degrau e espelho de granilite - estucamento e polimento</t>
  </si>
  <si>
    <t>Revestimento em porcelanato técnico polido para área interna e ambiente de médio tráfego, grupo de absorção BIa, coeficiente de atrito I, assentado com argamassa colante industrializada, rejuntado</t>
  </si>
  <si>
    <t>Rodapé em porcelanato técnico polido para área interna e ambiente de médio tráfego, grupo de absorção BIa, assentado com argamassa colante industrializada, rejuntado</t>
  </si>
  <si>
    <t>Peitoril e/ou soleira em granito, espessura de 2 cm e largura até 20 cm</t>
  </si>
  <si>
    <t>Revestimento em placas de alumínio composto "ACM", espessura de 4 mm e acabamento em PVDF</t>
  </si>
  <si>
    <t>Forro em painéis de gesso acartonado, espessura de 12,5 mm, fixo</t>
  </si>
  <si>
    <t>Forro em painéis de gesso acartonado, acabamento liso com película em PVC - 625mm x 1250mm, espessura de 9,5mm, removível</t>
  </si>
  <si>
    <t>Prateleira sob medida em compensado, revestida nas duas faces em laminado fenólico melamínico</t>
  </si>
  <si>
    <t>30.06.061</t>
  </si>
  <si>
    <t>30.06.064</t>
  </si>
  <si>
    <t>Cabo de cobre de 35 mm², isolamento 8,7/15 kV - isolação EPR 90°C</t>
  </si>
  <si>
    <t>Relé de tempo eletrônico de 3 até 30s - 220V - 50/60Hz</t>
  </si>
  <si>
    <t>Amperímetro de ferro móvel de 96x96mm, para ligação em transformador de corrente, escala fixa de 0A/50A até 0A/2,0kA</t>
  </si>
  <si>
    <t>41.02.551</t>
  </si>
  <si>
    <t>Luminária blindada oval de sobrepor ou arandela, para lâmpada fluorescentes compacta</t>
  </si>
  <si>
    <t>Luminária retangular de embutir tipo calha fechada, com difusor plano em acrílico, para 2 lâmpadas fluorescentes tubulares de 28 W/32 W/36 W/54 W</t>
  </si>
  <si>
    <t>Grelha hemisférica em ferro fundido de 4"</t>
  </si>
  <si>
    <t>61.15.181</t>
  </si>
  <si>
    <t>61.15.191</t>
  </si>
  <si>
    <t>61.15.196</t>
  </si>
  <si>
    <t>Módulo de expansão para 8 canais de entrada analógica</t>
  </si>
  <si>
    <t>61.15.201</t>
  </si>
  <si>
    <t>Mês 11</t>
  </si>
  <si>
    <t>Mês 12</t>
  </si>
  <si>
    <t>3.10</t>
  </si>
  <si>
    <t>3.13</t>
  </si>
  <si>
    <t>Revestimento de parede White Plain Matte, linha Clean da Portinari - 30x 60 cm - rejuntado</t>
  </si>
  <si>
    <t>Comp001</t>
  </si>
  <si>
    <t>Comp002</t>
  </si>
  <si>
    <t>Equipamentos</t>
  </si>
  <si>
    <t>Administração local, mobilização e desmobilização</t>
  </si>
  <si>
    <t>2.8</t>
  </si>
  <si>
    <t>Comp003</t>
  </si>
  <si>
    <t>Expurgadeira hospitalar em inox 70 x 55</t>
  </si>
  <si>
    <t>3.8</t>
  </si>
  <si>
    <t>3.11</t>
  </si>
  <si>
    <t>3.12</t>
  </si>
  <si>
    <t>Porta de vidro 10mm, 2 folhas, 2,10m x 1,50m, ferragens completas</t>
  </si>
  <si>
    <t>Cot004</t>
  </si>
  <si>
    <t>Cot005</t>
  </si>
  <si>
    <t xml:space="preserve">Porta hermética de batente, com sistema automatizado e função antiesmagamento, com acabamentos em aço inoxidável e, laminado de alta densidade, devidamente instalada e cor a definir. </t>
  </si>
  <si>
    <t>Portas herméetica de correr automáticas (Lateral 01 Folha), com acabamentos em aço inoxidável e, laminado de alta densidade, devidamente instalada e cor a definir.</t>
  </si>
  <si>
    <t>unid.</t>
  </si>
  <si>
    <t>Comp004</t>
  </si>
  <si>
    <t>Cot007</t>
  </si>
  <si>
    <t>Cot008</t>
  </si>
  <si>
    <t>2.9</t>
  </si>
  <si>
    <t>2.10</t>
  </si>
  <si>
    <t>3.14</t>
  </si>
  <si>
    <t>7.2</t>
  </si>
  <si>
    <t>3.15</t>
  </si>
  <si>
    <t>3.16</t>
  </si>
  <si>
    <t>3.17</t>
  </si>
  <si>
    <t>04.08.100</t>
  </si>
  <si>
    <t>Régua de Gases Medicinais Modelo R1 para Centro Cirúrgico: 
Pontos para gases; 1 ponto ar comprimido, 1 ponto oxigênio, 1 ponto vácuo, 1 ponto N2O;
Pontos elétricos: 08 pontos de tomada (04 220V / 04 110V);
Pontos diversos: 01 ponto lógica.</t>
  </si>
  <si>
    <t>Régua de Modelo R2 para Pré-anestésia e RPA:
Pontos para gases: 1 ponto ar comprimido, 1 ponto oxigênio, 1 ponto vácuo.
Pontos elétricos: 05 pontos de tomada (02 220V / 03 127V);
Pontos diversos: 01 ponto lógica, 01 ponto interruptor, 01 ponto foco, 01 ponto chamada de enfermeira, 01 suporte para soro.</t>
  </si>
  <si>
    <t>Película protetora para vidros – WhiteOut - Branca</t>
  </si>
  <si>
    <t>Comp006</t>
  </si>
  <si>
    <t>3.18</t>
  </si>
  <si>
    <t>02.05.202</t>
  </si>
  <si>
    <t>Retirada de armário em madeira ou metal</t>
  </si>
  <si>
    <t>16.33.022</t>
  </si>
  <si>
    <t>Tela de proteção tipo mosquiteira removível, em fibra de vidro com revestimento em PVC e requadro em alumínio</t>
  </si>
  <si>
    <t>Ferragem completa com maçaneta tipo alavanca, para porta interna com 1 folha</t>
  </si>
  <si>
    <t>30.01.061</t>
  </si>
  <si>
    <t>Barra de apoio lateral para lavatório, para pessoas com mobilidade reduzida, em tubo de aço inoxidável de 1.1/4", comprimento 25 a 30 cm</t>
  </si>
  <si>
    <t>Lâmpada LED tubular T8 com base G13, de 1850 até 2000 Im - 18 a 20W</t>
  </si>
  <si>
    <t>41.02.562</t>
  </si>
  <si>
    <t>Lâmpada LED tubular T8 com base G13, de 3400 até 4000 Im - 36 a 40W</t>
  </si>
  <si>
    <t>41.11.711</t>
  </si>
  <si>
    <t>Luminária LED retangular para parede/piso de 11.838 até 12.150 lm, eficiência mínima 107 lm/W</t>
  </si>
  <si>
    <t>Luminária LED retangular de embutir com difusor translúcido, 4000 K, fluxo luminoso de 3520 a 3700 lm, potência de 31 a 37 W</t>
  </si>
  <si>
    <t>41.31.044</t>
  </si>
  <si>
    <t>Luminária LED retangular de sobrepor ou pendente com difusor translúcido ou transparente, 4000 K, fluxo luminoso de 2924 a 3400 lm, potência de 31 a 37 W</t>
  </si>
  <si>
    <t>Luminária LED quadrada de embutir com difusor em translúcido, 4000 K, fluxo luminoso de 3780 a 4140 lm, potência de 31 a 37 W</t>
  </si>
  <si>
    <t>41.31.064</t>
  </si>
  <si>
    <t>Luminária LED quadrada de sobrepor com refletor e aletas em alumínio de alto brilho, 4000 K, fluxo luminoso de 3211 a 3930 lm, potência de 31 a 37 W</t>
  </si>
  <si>
    <t>Luminária LED redonda de embutir com difusor translúcido, 4000 K, fluxo luminoso de 800 a 1000 lm, potência de 9 a 10 W</t>
  </si>
  <si>
    <t>3.19</t>
  </si>
  <si>
    <t>4.2</t>
  </si>
  <si>
    <t>3.20</t>
  </si>
  <si>
    <t>Comp007</t>
  </si>
  <si>
    <t>Comp008</t>
  </si>
  <si>
    <t>Reparos em placas de granilite condutivo 40 x 40cm - encerado</t>
  </si>
  <si>
    <t>Reparos em rodapé de granilite condutivo - encerado</t>
  </si>
  <si>
    <t>Revestimento protetor de batente em vinil de alto impacto, com acabamento texturizado com altura de 2,20m e comprimento de acordo com o vão da porta.</t>
  </si>
  <si>
    <t>Faixa protetora de porta em vinil de alto impacto, com acabamento texturizado e devidamente instaladas de acordo com a largura da porta com altura de 20 cm a 80 cm do chão (eixo).</t>
  </si>
  <si>
    <t>Limpeza manual do terreno, inclusive troncos até 5 cm de diâmetro, com caminhão à disposição dentro da obra, até o raio de 1,0 km</t>
  </si>
  <si>
    <t>13.01.150</t>
  </si>
  <si>
    <t>Laje pré-fabricada mista vigota treliçada/lajota cerâmica - LT 16 (12+4) e capa com concreto de 25 MPa</t>
  </si>
  <si>
    <t>17.12.300</t>
  </si>
  <si>
    <t>Piso epoxi autonivelante, de multiplas camadas,  com espessura total de no mínimo 4mm, para trafego médio a moderado, com textura superficial áspera</t>
  </si>
  <si>
    <t>Ferragem completa com maçaneta tipo alavanca, para porta interna com 2 folhas</t>
  </si>
  <si>
    <t>Sistema de alarme PNE com indicador áudiovisual, para pessoas com mobilidade reduzida ou cadeirante</t>
  </si>
  <si>
    <t>Sistema de alarme PNE com indicador áudiovisual, sistema sem fio (Wireless), para pessoas com mobilidade reduzida ou cadeirante</t>
  </si>
  <si>
    <t>Perfilado perfurado 38 x 38 mm em chapa 14 pré-zincada, com acessórios</t>
  </si>
  <si>
    <t>Chuveiro elétrico de 7.500W / 220 V, com resistência blindada</t>
  </si>
  <si>
    <t>Exaustor elétrico em plástico, vazão de 150 a 190m³/h</t>
  </si>
  <si>
    <t>44.02.300</t>
  </si>
  <si>
    <t>Superfície sólido mineral para bancadas, saias, frontões e/ou cubas</t>
  </si>
  <si>
    <t>Torneira de acionamento restrito, em latão cromado, DN= 1/2´ ou 3/4´</t>
  </si>
  <si>
    <t>61.10.565</t>
  </si>
  <si>
    <t>Grelha de insuflação de ar em alumínio anodizado, de dupla deflexão, tamanho: acima de 0,10 m² até 0,50 m²</t>
  </si>
  <si>
    <t>Projeto "As Built, Data book para obras de reforma de 500m2 até 1000 m2</t>
  </si>
  <si>
    <t>1.6</t>
  </si>
  <si>
    <t>Fonte de Preços Unitários: Boletim 175 - Vigência: a partir de 01/03/19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</si>
  <si>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</si>
  <si>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</si>
  <si>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</si>
  <si>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</si>
  <si>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</si>
  <si>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</si>
  <si>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</si>
  <si>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</si>
  <si>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</si>
  <si>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</si>
  <si>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</si>
  <si>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4.3</t>
  </si>
  <si>
    <t>4.4</t>
  </si>
  <si>
    <t>5.4</t>
  </si>
  <si>
    <t>5.5</t>
  </si>
  <si>
    <t>5.6</t>
  </si>
  <si>
    <t>5.7</t>
  </si>
  <si>
    <t>5.8</t>
  </si>
  <si>
    <t>5.9</t>
  </si>
  <si>
    <t>5.10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</si>
  <si>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</si>
  <si>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</si>
  <si>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</si>
  <si>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</si>
  <si>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</si>
  <si>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</si>
  <si>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</si>
  <si>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</si>
  <si>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</si>
  <si>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</si>
  <si>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</si>
  <si>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</si>
  <si>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</si>
  <si>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8.1</t>
  </si>
  <si>
    <t>8.2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</si>
  <si>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</si>
  <si>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</si>
  <si>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</si>
  <si>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</si>
  <si>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</si>
  <si>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</si>
  <si>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</si>
  <si>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</si>
  <si>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</si>
  <si>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</si>
  <si>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</si>
  <si>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</si>
  <si>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</si>
  <si>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</si>
  <si>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</si>
  <si>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</si>
  <si>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</si>
  <si>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</si>
  <si>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</si>
  <si>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</si>
  <si>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</si>
  <si>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</si>
  <si>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</si>
  <si>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</si>
  <si>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</si>
  <si>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9.27</t>
  </si>
  <si>
    <t>10.1</t>
  </si>
  <si>
    <t>11.1</t>
  </si>
  <si>
    <t>11.2</t>
  </si>
  <si>
    <t>11.3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</si>
  <si>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</si>
  <si>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</si>
  <si>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</si>
  <si>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</si>
  <si>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</si>
  <si>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</si>
  <si>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</si>
  <si>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</si>
  <si>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</si>
  <si>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</si>
  <si>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t>12.11</t>
  </si>
  <si>
    <t>12.13</t>
  </si>
  <si>
    <t>12.15</t>
  </si>
  <si>
    <t>12.16</t>
  </si>
  <si>
    <t>12.17</t>
  </si>
  <si>
    <t>12.18</t>
  </si>
  <si>
    <t>12.19</t>
  </si>
  <si>
    <t>12.20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</si>
  <si>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</si>
  <si>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</si>
  <si>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</si>
  <si>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</si>
  <si>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</si>
  <si>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</si>
  <si>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</si>
  <si>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</si>
  <si>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</si>
  <si>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</si>
  <si>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</si>
  <si>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</si>
  <si>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</si>
  <si>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</si>
  <si>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</si>
  <si>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</si>
  <si>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</si>
  <si>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</si>
  <si>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</si>
  <si>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</si>
  <si>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</si>
  <si>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</si>
  <si>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</si>
  <si>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</si>
  <si>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</si>
  <si>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</si>
  <si>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13.27</t>
  </si>
  <si>
    <t>13.28</t>
  </si>
  <si>
    <t>13.29</t>
  </si>
  <si>
    <t>13.30</t>
  </si>
  <si>
    <t>13.31</t>
  </si>
  <si>
    <t>14.1</t>
  </si>
  <si>
    <t>14.2</t>
  </si>
  <si>
    <t>15.1</t>
  </si>
  <si>
    <t>15.2</t>
  </si>
  <si>
    <t>15.4</t>
  </si>
  <si>
    <t>15.5</t>
  </si>
  <si>
    <t>15.6</t>
  </si>
  <si>
    <t>15.7</t>
  </si>
  <si>
    <t>15.8</t>
  </si>
  <si>
    <t>15.9</t>
  </si>
  <si>
    <t>16.0</t>
  </si>
  <si>
    <t>16.1</t>
  </si>
  <si>
    <t>BDI - 22,12%</t>
  </si>
  <si>
    <t>Reforma do Centro Cirúrgico do Hospital Mandaqui</t>
  </si>
  <si>
    <t>9.28</t>
  </si>
  <si>
    <t>Encabeçamento de porta em perfil "U" de inox</t>
  </si>
  <si>
    <t>9.29</t>
  </si>
  <si>
    <t>9.30</t>
  </si>
  <si>
    <t>9.26</t>
  </si>
  <si>
    <t>9.31</t>
  </si>
  <si>
    <t>Comp009</t>
  </si>
  <si>
    <t>Barra de proteção de rodapé em aço inox 2 polegadas</t>
  </si>
  <si>
    <t>12.21</t>
  </si>
  <si>
    <t>17.0</t>
  </si>
  <si>
    <t>17.1</t>
  </si>
  <si>
    <t>Cotação</t>
  </si>
  <si>
    <t>14.1.1</t>
  </si>
  <si>
    <t>14.1.2</t>
  </si>
  <si>
    <t>14.1.3</t>
  </si>
  <si>
    <t>14.1.4</t>
  </si>
  <si>
    <t>14.1.5</t>
  </si>
  <si>
    <t>Drenagem dos Climatizadores</t>
  </si>
  <si>
    <t>14.2.1</t>
  </si>
  <si>
    <t>14.2.2</t>
  </si>
  <si>
    <t>14.3</t>
  </si>
  <si>
    <t>Rede de Dutos</t>
  </si>
  <si>
    <t>14.3.1</t>
  </si>
  <si>
    <t>14.3.2</t>
  </si>
  <si>
    <t>14.3.3</t>
  </si>
  <si>
    <t>14.3.4</t>
  </si>
  <si>
    <t>14.3.5</t>
  </si>
  <si>
    <t>14.3.6</t>
  </si>
  <si>
    <t>14.3.7</t>
  </si>
  <si>
    <t>14.3.8</t>
  </si>
  <si>
    <t>14.3.9</t>
  </si>
  <si>
    <t>14.4</t>
  </si>
  <si>
    <t>Quadro de alimentação dos Splitões + VI</t>
  </si>
  <si>
    <t>14.4.1</t>
  </si>
  <si>
    <t>14.4.2</t>
  </si>
  <si>
    <t>14.4.3</t>
  </si>
  <si>
    <t>14.4.4</t>
  </si>
  <si>
    <t>14.4.5</t>
  </si>
  <si>
    <t>14.4.6</t>
  </si>
  <si>
    <t>14.4.7</t>
  </si>
  <si>
    <t>14.4.8</t>
  </si>
  <si>
    <t>14.4.9</t>
  </si>
  <si>
    <t>14.4.10</t>
  </si>
  <si>
    <t>14.4.11</t>
  </si>
  <si>
    <t>14.4.12</t>
  </si>
  <si>
    <t>14.4.13</t>
  </si>
  <si>
    <t>14.4.14</t>
  </si>
  <si>
    <t>14.4.15</t>
  </si>
  <si>
    <t>14.4.16</t>
  </si>
  <si>
    <t>14.4.17</t>
  </si>
  <si>
    <t>14.4.18</t>
  </si>
  <si>
    <t>14.4.19</t>
  </si>
  <si>
    <t>14.4.20</t>
  </si>
  <si>
    <t>14.4.21</t>
  </si>
  <si>
    <t>14.4.22</t>
  </si>
  <si>
    <t>14.4.23</t>
  </si>
  <si>
    <t>14.4.24</t>
  </si>
  <si>
    <t>14.4.25</t>
  </si>
  <si>
    <t>14.4.26</t>
  </si>
  <si>
    <t>14.4.27</t>
  </si>
  <si>
    <t>14.5</t>
  </si>
  <si>
    <t>Quadro elétrico de alimentação - Caixas de exaustões</t>
  </si>
  <si>
    <t>14.5.1</t>
  </si>
  <si>
    <t>14.5.2</t>
  </si>
  <si>
    <t>14.5.3</t>
  </si>
  <si>
    <t>14.5.4</t>
  </si>
  <si>
    <t>14.5.5</t>
  </si>
  <si>
    <t>14.5.6</t>
  </si>
  <si>
    <t>14.5.7</t>
  </si>
  <si>
    <t>14.5.8</t>
  </si>
  <si>
    <t>14.5.9</t>
  </si>
  <si>
    <t>14.5.10</t>
  </si>
  <si>
    <t>14.5.11</t>
  </si>
  <si>
    <t>14.5.12</t>
  </si>
  <si>
    <t>14.5.13</t>
  </si>
  <si>
    <t>14.5.14</t>
  </si>
  <si>
    <t>14.5.15</t>
  </si>
  <si>
    <t>14.5.16</t>
  </si>
  <si>
    <t>14.6</t>
  </si>
  <si>
    <t>Interligações Elétricas</t>
  </si>
  <si>
    <t>14.6.1</t>
  </si>
  <si>
    <t>14.6.2</t>
  </si>
  <si>
    <t>14.6.3</t>
  </si>
  <si>
    <t>14.6.4</t>
  </si>
  <si>
    <t>14.6.5</t>
  </si>
  <si>
    <t>14.6.6</t>
  </si>
  <si>
    <t>14.6.7</t>
  </si>
  <si>
    <t>14.6.8</t>
  </si>
  <si>
    <t>14.6.9</t>
  </si>
  <si>
    <t>14.6.10</t>
  </si>
  <si>
    <t>14.6.11</t>
  </si>
  <si>
    <t>14.6.12</t>
  </si>
  <si>
    <t>14.6.13</t>
  </si>
  <si>
    <t>14.6.14</t>
  </si>
  <si>
    <t>14.6.15</t>
  </si>
  <si>
    <t>14.6.16</t>
  </si>
  <si>
    <t>14.6.17</t>
  </si>
  <si>
    <t>14.6.18</t>
  </si>
  <si>
    <t>14.6.19</t>
  </si>
  <si>
    <t>14.6.20</t>
  </si>
  <si>
    <t>14.6.21</t>
  </si>
  <si>
    <t>14.6.22</t>
  </si>
  <si>
    <t>14.6.23</t>
  </si>
  <si>
    <t>14.6.24</t>
  </si>
  <si>
    <t>14.6.25</t>
  </si>
  <si>
    <t>14.7</t>
  </si>
  <si>
    <t>Interligações Frigoríficas</t>
  </si>
  <si>
    <t>14.7.1</t>
  </si>
  <si>
    <t>14.7.2</t>
  </si>
  <si>
    <t>14.7.3</t>
  </si>
  <si>
    <t>14.7.4</t>
  </si>
  <si>
    <t>14.7.5</t>
  </si>
  <si>
    <t>14.7.6</t>
  </si>
  <si>
    <t>14.7.7</t>
  </si>
  <si>
    <t>14.7.8</t>
  </si>
  <si>
    <t>14.7.9</t>
  </si>
  <si>
    <t>14.8</t>
  </si>
  <si>
    <t>Painel de Controle Remoto - Splitões + CV + VI/EX</t>
  </si>
  <si>
    <t>14.8.1</t>
  </si>
  <si>
    <t>14.8.2</t>
  </si>
  <si>
    <t>14.8.3</t>
  </si>
  <si>
    <t>14.8.4</t>
  </si>
  <si>
    <t>14.8.5</t>
  </si>
  <si>
    <t>14.8.6</t>
  </si>
  <si>
    <t>14.8.7</t>
  </si>
  <si>
    <t>14.8.8</t>
  </si>
  <si>
    <t>14.8.9</t>
  </si>
  <si>
    <t>14.8.10</t>
  </si>
  <si>
    <t>14.8.11</t>
  </si>
  <si>
    <t>14.8.12</t>
  </si>
  <si>
    <t>14.8.13</t>
  </si>
  <si>
    <t>14.8.14</t>
  </si>
  <si>
    <t>14.9</t>
  </si>
  <si>
    <t>Bocas de Ar</t>
  </si>
  <si>
    <t>14.9.1</t>
  </si>
  <si>
    <t>14.9.2</t>
  </si>
  <si>
    <t>14.9.3</t>
  </si>
  <si>
    <t>14.9.4</t>
  </si>
  <si>
    <t>14.9.5</t>
  </si>
  <si>
    <t>14.9.6</t>
  </si>
  <si>
    <t>14.9.7</t>
  </si>
  <si>
    <t>14.9.8</t>
  </si>
  <si>
    <t>14.9.9</t>
  </si>
  <si>
    <t>14.9.10</t>
  </si>
  <si>
    <t>14.9.11</t>
  </si>
  <si>
    <t>14.9.12</t>
  </si>
  <si>
    <t>14.9.13</t>
  </si>
  <si>
    <t>14.9.14</t>
  </si>
  <si>
    <t>14.9.15</t>
  </si>
  <si>
    <t>14.9.16</t>
  </si>
  <si>
    <t>14.9.17</t>
  </si>
  <si>
    <t>14.9.18</t>
  </si>
  <si>
    <t>14.9.19</t>
  </si>
  <si>
    <t>14.1.6</t>
  </si>
  <si>
    <t>Comp010</t>
  </si>
  <si>
    <t>Comp011</t>
  </si>
  <si>
    <t>Comp012</t>
  </si>
  <si>
    <t>Comp013</t>
  </si>
  <si>
    <t>'Climatizador de ar tipo SPLITÃO - condensador remoto com descarga vertical - 90.000 BTU/h - Completo conforme Projeto Básico e Memorial Descritivo</t>
  </si>
  <si>
    <t>Climatizador de ar tipo SPLITÃO - condensador remoto com descarga vertical - 60.000 BTU/h - Completo conforme Projeto Básico e Memorial Descritivo</t>
  </si>
  <si>
    <t>und</t>
  </si>
  <si>
    <t>Caixa de filtro F7 para vazão de 5.500m³/h</t>
  </si>
  <si>
    <t>Caixa de filtro F8 para vazão de 3.500m³/h</t>
  </si>
  <si>
    <t>14.6.26</t>
  </si>
  <si>
    <t>14.6.27</t>
  </si>
  <si>
    <t>14.6.28</t>
  </si>
  <si>
    <t>14.6.29</t>
  </si>
  <si>
    <t>14.6.30</t>
  </si>
  <si>
    <t>12.22</t>
  </si>
  <si>
    <t>12.23</t>
  </si>
  <si>
    <t>12.24</t>
  </si>
  <si>
    <t>2.11</t>
  </si>
  <si>
    <t>5.11</t>
  </si>
  <si>
    <t>5.12</t>
  </si>
  <si>
    <t>4.5</t>
  </si>
  <si>
    <t>5.13</t>
  </si>
  <si>
    <t>5.14</t>
  </si>
  <si>
    <t>9.32</t>
  </si>
  <si>
    <t>Comp014</t>
  </si>
  <si>
    <t>Porta corta-fogo classe P.120 de 90 x 210 cm, com duas folhas de abrir, completa.</t>
  </si>
  <si>
    <t>12.25</t>
  </si>
  <si>
    <t>12.26</t>
  </si>
  <si>
    <t>12.27</t>
  </si>
  <si>
    <t>12.28</t>
  </si>
  <si>
    <t>12.29</t>
  </si>
  <si>
    <t>12.30</t>
  </si>
  <si>
    <t>12.31</t>
  </si>
  <si>
    <t>12.32</t>
  </si>
  <si>
    <t>12.33</t>
  </si>
  <si>
    <t>12.34</t>
  </si>
  <si>
    <t>12.35</t>
  </si>
  <si>
    <t>12.36</t>
  </si>
  <si>
    <t>12.37</t>
  </si>
  <si>
    <t>13.32</t>
  </si>
  <si>
    <t>13.33</t>
  </si>
  <si>
    <t>13.34</t>
  </si>
  <si>
    <t>5.15</t>
  </si>
  <si>
    <t>6.4</t>
  </si>
  <si>
    <t>18.0</t>
  </si>
  <si>
    <t>Rerforma de Cabine de Força - Leonor M. Barrros - Mandaqui</t>
  </si>
  <si>
    <t>Implantação de Infraestrutura e Redes Subterraneas</t>
  </si>
  <si>
    <t>17.2</t>
  </si>
  <si>
    <t>12.38</t>
  </si>
  <si>
    <t>12.39</t>
  </si>
  <si>
    <t>12.40</t>
  </si>
  <si>
    <t>12.41</t>
  </si>
  <si>
    <t>12.42</t>
  </si>
  <si>
    <t>Comp015</t>
  </si>
  <si>
    <t>Sistema No-Break completo para RPA e Sala Cirúrgica.</t>
  </si>
  <si>
    <t>Comp016</t>
  </si>
  <si>
    <t>Comp017</t>
  </si>
  <si>
    <t>Comp018</t>
  </si>
  <si>
    <t>Sistema de chamada de enfermeira completo com estação de chamada de leito; chamada para banheiro com sinaleiro de porta, para os leitos do RPA, conforme projeto e memorial descritivo.</t>
  </si>
  <si>
    <t>Roteador para acesso wireless.</t>
  </si>
  <si>
    <t>3.32</t>
  </si>
  <si>
    <t>3.33</t>
  </si>
  <si>
    <t>3.34</t>
  </si>
  <si>
    <t>3.35</t>
  </si>
  <si>
    <t>Remoção de grupo gerador até 100 KVA e acessórios, inclusive QTA</t>
  </si>
  <si>
    <t>Início, Apoio e Administração da Obra</t>
  </si>
  <si>
    <t>Serviço em Solo e Rocha / Transporte</t>
  </si>
  <si>
    <t>Alvenaria e Elemento Divisor</t>
  </si>
  <si>
    <t>Esquadrias, Portas, Marcenaria, Vidros, Corrimão e Equipamentos</t>
  </si>
  <si>
    <t>Impermeabilização, Proteção e junta</t>
  </si>
  <si>
    <t>Cabine de Média Tensão</t>
  </si>
  <si>
    <t>1.4</t>
  </si>
  <si>
    <t>3.36</t>
  </si>
  <si>
    <t>4.6</t>
  </si>
  <si>
    <t>13.35</t>
  </si>
  <si>
    <t>13.36</t>
  </si>
  <si>
    <t>Cobertura</t>
  </si>
  <si>
    <t>Forro</t>
  </si>
  <si>
    <t>8.1.1</t>
  </si>
  <si>
    <t>8.1.2</t>
  </si>
  <si>
    <t>8.1.3</t>
  </si>
  <si>
    <t>8.2.1</t>
  </si>
  <si>
    <t>8.2.2</t>
  </si>
  <si>
    <t>8.2.3</t>
  </si>
  <si>
    <t>Emergencia, Combate a Incêndio e Acessórios</t>
  </si>
  <si>
    <t>Comunicação Visual</t>
  </si>
  <si>
    <t>Gases Medicinais</t>
  </si>
  <si>
    <t>Caixa de Seccionamento 4 Valvuilas</t>
  </si>
  <si>
    <t>Painel de Alarme de Oxigênio - O2</t>
  </si>
  <si>
    <t>Painel de Alarme de Oxido nitroso - NO2</t>
  </si>
  <si>
    <t>Painel de Alarme de Vácuo - VAC</t>
  </si>
  <si>
    <t>Painel de Alarme de Ar Medicinal - AR</t>
  </si>
  <si>
    <t>15.3</t>
  </si>
  <si>
    <t>15.10</t>
  </si>
  <si>
    <t>15.11</t>
  </si>
  <si>
    <t>15.12</t>
  </si>
  <si>
    <t>15.13</t>
  </si>
  <si>
    <t>15.14</t>
  </si>
  <si>
    <t>15.15</t>
  </si>
  <si>
    <t>16.2</t>
  </si>
  <si>
    <t>16.3</t>
  </si>
  <si>
    <t>16.4</t>
  </si>
  <si>
    <t>16.5</t>
  </si>
  <si>
    <t>16.6</t>
  </si>
  <si>
    <t>16.7</t>
  </si>
  <si>
    <t>16.8</t>
  </si>
  <si>
    <t>17.3</t>
  </si>
  <si>
    <t>17.4</t>
  </si>
  <si>
    <t>17.5</t>
  </si>
  <si>
    <t>17.6</t>
  </si>
  <si>
    <t>17.7</t>
  </si>
  <si>
    <t>17.8</t>
  </si>
  <si>
    <t>17.9</t>
  </si>
  <si>
    <t>17.11</t>
  </si>
  <si>
    <t>18.1</t>
  </si>
  <si>
    <t>19.0</t>
  </si>
  <si>
    <t>19.1</t>
  </si>
  <si>
    <t>19.1.1</t>
  </si>
  <si>
    <t>19.1.2</t>
  </si>
  <si>
    <t>19.1.3</t>
  </si>
  <si>
    <t>19.1.4</t>
  </si>
  <si>
    <t>19.1.5</t>
  </si>
  <si>
    <t>19.1.6</t>
  </si>
  <si>
    <t>19.1.7</t>
  </si>
  <si>
    <t>19.1.8</t>
  </si>
  <si>
    <t>19.1.9</t>
  </si>
  <si>
    <t>19.1.10</t>
  </si>
  <si>
    <t>19.1.11</t>
  </si>
  <si>
    <t>19.1.12</t>
  </si>
  <si>
    <t>19.1.13</t>
  </si>
  <si>
    <t>19.1.14</t>
  </si>
  <si>
    <t>19.1.15</t>
  </si>
  <si>
    <t>19.1.16</t>
  </si>
  <si>
    <t>19.1.17</t>
  </si>
  <si>
    <t>19.1.18</t>
  </si>
  <si>
    <t>19.1.19</t>
  </si>
  <si>
    <t>19.1.20</t>
  </si>
  <si>
    <t>19.1.21</t>
  </si>
  <si>
    <t>19.1.22</t>
  </si>
  <si>
    <t>19.1.23</t>
  </si>
  <si>
    <t>19.1.24</t>
  </si>
  <si>
    <t>19.1.25</t>
  </si>
  <si>
    <t>19.1.26</t>
  </si>
  <si>
    <t>19.1.27</t>
  </si>
  <si>
    <t>19.1.28</t>
  </si>
  <si>
    <t>19.1.29</t>
  </si>
  <si>
    <t>19.1.30</t>
  </si>
  <si>
    <t>19.1.31</t>
  </si>
  <si>
    <t>19.1.32</t>
  </si>
  <si>
    <t>19.1.33</t>
  </si>
  <si>
    <t>19.1.34</t>
  </si>
  <si>
    <t>19.1.35</t>
  </si>
  <si>
    <t>19.1.36</t>
  </si>
  <si>
    <t>19.1.37</t>
  </si>
  <si>
    <t>19.1.38</t>
  </si>
  <si>
    <t>19.1.39</t>
  </si>
  <si>
    <t>19.1.40</t>
  </si>
  <si>
    <t>19.1.41</t>
  </si>
  <si>
    <t>19.1.42</t>
  </si>
  <si>
    <t>19.2</t>
  </si>
  <si>
    <t>19.2.1</t>
  </si>
  <si>
    <t>19.2.2</t>
  </si>
  <si>
    <t>20.0</t>
  </si>
  <si>
    <t>20.1</t>
  </si>
  <si>
    <t>% do Item</t>
  </si>
  <si>
    <t>10.2</t>
  </si>
  <si>
    <t>10.3</t>
  </si>
  <si>
    <t>10.4</t>
  </si>
  <si>
    <t>Cobertura e Forro</t>
  </si>
  <si>
    <t>Paisagismo e Limpeza final</t>
  </si>
  <si>
    <t>20.2</t>
  </si>
  <si>
    <t>20.3</t>
  </si>
  <si>
    <t>Item</t>
  </si>
  <si>
    <t>Unid</t>
  </si>
  <si>
    <t>Qtd</t>
  </si>
  <si>
    <t xml:space="preserve">                      BDI (%)</t>
  </si>
  <si>
    <t>8.1.4</t>
  </si>
  <si>
    <t>3.37</t>
  </si>
  <si>
    <t>3.38</t>
  </si>
  <si>
    <t>5.16</t>
  </si>
  <si>
    <t>10.5</t>
  </si>
  <si>
    <t>10.6</t>
  </si>
  <si>
    <t>14.1.7</t>
  </si>
  <si>
    <t>Retirada de Instalações de de Ar Condicionado em Geral (dutos flexíveis e em chapa galvanizada, incl. isolamento térmico, grelhas e difusores, ACJ e SPLIT completos), inclusive transporte e remoção de entulho até bota-fora.</t>
  </si>
  <si>
    <t>gl</t>
  </si>
  <si>
    <t>Posto de consumo para gás medicinal (Oxigênio)</t>
  </si>
  <si>
    <t>Posto de consumo para gás medicinal (Ar comprimido medicinal)</t>
  </si>
  <si>
    <t>Posto de consumo para gás medicinal (vácuo clínico)</t>
  </si>
  <si>
    <t>Posto de consumo para gás medicinal (Oxido Nitroso - N2O)</t>
  </si>
  <si>
    <t>Central de Ar Comprimido Medicinal-completa, capacidade 14 leitos.</t>
  </si>
  <si>
    <t>Central de Vácuo Clínico-completa, capacidade para 14 leitos.</t>
  </si>
  <si>
    <t>3.39</t>
  </si>
  <si>
    <t>5.17</t>
  </si>
  <si>
    <t>5.18</t>
  </si>
  <si>
    <t>9.33</t>
  </si>
  <si>
    <t>9.34</t>
  </si>
  <si>
    <t>17.13</t>
  </si>
  <si>
    <t>17.14</t>
  </si>
  <si>
    <t>17.15</t>
  </si>
  <si>
    <t>17.16</t>
  </si>
  <si>
    <t>17.17</t>
  </si>
  <si>
    <t>17.18</t>
  </si>
  <si>
    <t>17.19</t>
  </si>
  <si>
    <t>Projeto executivo de gases medicinais em formato A1</t>
  </si>
  <si>
    <t>1.7</t>
  </si>
  <si>
    <t xml:space="preserve">un </t>
  </si>
  <si>
    <t xml:space="preserve">Sistema completo de IT-Médico, para atendimento Centro Cirúrgico e RPA, composto de transformador de separação 10kva-110v/220v, fonte de alimentação, transformadores de corrente, anunciador de alarme com memorização data/hora do evento e quadro de supervisão e proteção. </t>
  </si>
  <si>
    <t>Start-up´s e testes (AC), relatórios de comissionamentos (Filtragens, Amperagens...), Peças Sobressalentes, balanceamentos ar/água, As Built´s, Manuais do Sistema, etc...</t>
  </si>
  <si>
    <t>7.16</t>
  </si>
  <si>
    <t>12.43</t>
  </si>
  <si>
    <t>12.44</t>
  </si>
  <si>
    <t>4.7</t>
  </si>
  <si>
    <t>Testes e certificação do sistema de cabeamento estruturado</t>
  </si>
  <si>
    <t xml:space="preserve">Testes, Limpeza e desinfecção da tubulação </t>
  </si>
  <si>
    <t>Fundação, Estrutura e Redes Subterraneas</t>
  </si>
  <si>
    <t>7.17</t>
  </si>
  <si>
    <t>9.35</t>
  </si>
  <si>
    <t>8.1.5</t>
  </si>
  <si>
    <t>5.19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</si>
</sst>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_(* #,##0.00_);_(* \(#,##0.00\);_(* &quot;-&quot;??_);_(@_)"/>
    <numFmt numFmtId="175" formatCode="00\ 00\ 00"/>
    <numFmt numFmtId="176" formatCode="#,##0_ ;\-#,##0\ "/>
    <numFmt numFmtId="177" formatCode="[$-416]dddd\,\ d&quot; de &quot;mmmm&quot; de &quot;yyyy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00"/>
    <numFmt numFmtId="184" formatCode="0.00000000"/>
    <numFmt numFmtId="185" formatCode="0.0000000"/>
    <numFmt numFmtId="186" formatCode="#,##0.00_ ;\-#,##0.00\ "/>
    <numFmt numFmtId="187" formatCode="000000"/>
    <numFmt numFmtId="188" formatCode="00\ 00\ 0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color indexed="8"/>
      <name val="匠牥晩視敤††††††††"/>
      <family val="0"/>
    </font>
    <font>
      <sz val="12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17"/>
      <name val="Arial"/>
      <family val="2"/>
    </font>
    <font>
      <i/>
      <sz val="11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rgb="FF00B050"/>
      <name val="Arial"/>
      <family val="2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hair"/>
      <bottom style="hair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/>
      <top style="medium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21" borderId="5" applyNumberFormat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43" fontId="0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72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 hidden="1"/>
    </xf>
    <xf numFmtId="175" fontId="0" fillId="0" borderId="0" xfId="0" applyNumberFormat="1" applyAlignment="1" applyProtection="1">
      <alignment horizontal="center" vertical="center"/>
      <protection hidden="1"/>
    </xf>
    <xf numFmtId="174" fontId="0" fillId="0" borderId="0" xfId="0" applyNumberFormat="1" applyAlignment="1" applyProtection="1">
      <alignment horizontal="center" vertical="center"/>
      <protection hidden="1"/>
    </xf>
    <xf numFmtId="174" fontId="1" fillId="0" borderId="0" xfId="47" applyNumberFormat="1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74" fontId="3" fillId="0" borderId="0" xfId="0" applyNumberFormat="1" applyFont="1" applyAlignment="1" applyProtection="1">
      <alignment horizontal="center" vertical="center"/>
      <protection hidden="1"/>
    </xf>
    <xf numFmtId="4" fontId="5" fillId="0" borderId="0" xfId="0" applyNumberFormat="1" applyFont="1" applyFill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left"/>
      <protection hidden="1"/>
    </xf>
    <xf numFmtId="4" fontId="6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44" fontId="3" fillId="0" borderId="0" xfId="47" applyFont="1" applyAlignment="1" applyProtection="1">
      <alignment/>
      <protection hidden="1"/>
    </xf>
    <xf numFmtId="0" fontId="0" fillId="0" borderId="0" xfId="0" applyAlignment="1" applyProtection="1">
      <alignment horizontal="center" vertical="center" wrapText="1"/>
      <protection hidden="1"/>
    </xf>
    <xf numFmtId="49" fontId="5" fillId="0" borderId="0" xfId="0" applyNumberFormat="1" applyFont="1" applyFill="1" applyBorder="1" applyAlignment="1" applyProtection="1">
      <alignment horizontal="center" vertical="center"/>
      <protection hidden="1"/>
    </xf>
    <xf numFmtId="44" fontId="4" fillId="0" borderId="0" xfId="47" applyFont="1" applyAlignment="1" applyProtection="1">
      <alignment/>
      <protection hidden="1"/>
    </xf>
    <xf numFmtId="44" fontId="5" fillId="0" borderId="0" xfId="47" applyFont="1" applyAlignment="1" applyProtection="1">
      <alignment horizontal="left"/>
      <protection hidden="1"/>
    </xf>
    <xf numFmtId="49" fontId="5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 applyProtection="1">
      <alignment/>
      <protection hidden="1"/>
    </xf>
    <xf numFmtId="44" fontId="0" fillId="0" borderId="0" xfId="47" applyFont="1" applyAlignment="1" applyProtection="1">
      <alignment horizontal="center" vertical="center"/>
      <protection hidden="1"/>
    </xf>
    <xf numFmtId="44" fontId="0" fillId="0" borderId="0" xfId="47" applyFont="1" applyAlignment="1" applyProtection="1">
      <alignment horizontal="center"/>
      <protection hidden="1"/>
    </xf>
    <xf numFmtId="44" fontId="3" fillId="0" borderId="0" xfId="47" applyFont="1" applyAlignment="1" applyProtection="1">
      <alignment horizontal="center"/>
      <protection hidden="1"/>
    </xf>
    <xf numFmtId="44" fontId="3" fillId="0" borderId="0" xfId="47" applyFont="1" applyAlignment="1" applyProtection="1">
      <alignment horizontal="center" vertical="center"/>
      <protection hidden="1"/>
    </xf>
    <xf numFmtId="44" fontId="5" fillId="0" borderId="0" xfId="47" applyFont="1" applyFill="1" applyBorder="1" applyAlignment="1" applyProtection="1">
      <alignment horizontal="center" vertical="center"/>
      <protection hidden="1"/>
    </xf>
    <xf numFmtId="44" fontId="5" fillId="33" borderId="10" xfId="47" applyFont="1" applyFill="1" applyBorder="1" applyAlignment="1" applyProtection="1">
      <alignment horizontal="center"/>
      <protection hidden="1"/>
    </xf>
    <xf numFmtId="44" fontId="5" fillId="33" borderId="11" xfId="47" applyFont="1" applyFill="1" applyBorder="1" applyAlignment="1" applyProtection="1">
      <alignment horizontal="center"/>
      <protection hidden="1"/>
    </xf>
    <xf numFmtId="44" fontId="5" fillId="33" borderId="12" xfId="47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34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5" borderId="1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14" xfId="0" applyFont="1" applyFill="1" applyBorder="1" applyAlignment="1">
      <alignment horizontal="justify" vertical="center"/>
    </xf>
    <xf numFmtId="0" fontId="61" fillId="0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61" fillId="0" borderId="15" xfId="0" applyFont="1" applyFill="1" applyBorder="1" applyAlignment="1">
      <alignment horizontal="center" vertical="center"/>
    </xf>
    <xf numFmtId="174" fontId="9" fillId="35" borderId="0" xfId="0" applyNumberFormat="1" applyFont="1" applyFill="1" applyBorder="1" applyAlignment="1" applyProtection="1">
      <alignment wrapText="1"/>
      <protection hidden="1"/>
    </xf>
    <xf numFmtId="174" fontId="6" fillId="35" borderId="0" xfId="0" applyNumberFormat="1" applyFont="1" applyFill="1" applyBorder="1" applyAlignment="1" applyProtection="1">
      <alignment/>
      <protection hidden="1"/>
    </xf>
    <xf numFmtId="174" fontId="6" fillId="35" borderId="0" xfId="0" applyNumberFormat="1" applyFont="1" applyFill="1" applyBorder="1" applyAlignment="1" applyProtection="1">
      <alignment wrapText="1"/>
      <protection hidden="1"/>
    </xf>
    <xf numFmtId="44" fontId="5" fillId="35" borderId="0" xfId="47" applyFont="1" applyFill="1" applyBorder="1" applyAlignment="1" applyProtection="1">
      <alignment/>
      <protection hidden="1"/>
    </xf>
    <xf numFmtId="43" fontId="5" fillId="35" borderId="0" xfId="77" applyFont="1" applyFill="1" applyBorder="1" applyAlignment="1" applyProtection="1">
      <alignment wrapText="1"/>
      <protection hidden="1"/>
    </xf>
    <xf numFmtId="0" fontId="3" fillId="35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62" fillId="0" borderId="0" xfId="0" applyFont="1" applyFill="1" applyAlignment="1">
      <alignment vertical="center"/>
    </xf>
    <xf numFmtId="0" fontId="8" fillId="35" borderId="14" xfId="51" applyFont="1" applyFill="1" applyBorder="1" applyAlignment="1">
      <alignment horizontal="center" vertical="center"/>
      <protection/>
    </xf>
    <xf numFmtId="0" fontId="61" fillId="35" borderId="14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justify" vertical="center"/>
    </xf>
    <xf numFmtId="0" fontId="3" fillId="0" borderId="0" xfId="0" applyFont="1" applyAlignment="1">
      <alignment horizontal="left" vertical="center"/>
    </xf>
    <xf numFmtId="0" fontId="3" fillId="0" borderId="14" xfId="0" applyNumberFormat="1" applyFont="1" applyFill="1" applyBorder="1" applyAlignment="1" applyProtection="1">
      <alignment horizontal="center" vertical="center"/>
      <protection locked="0"/>
    </xf>
    <xf numFmtId="44" fontId="0" fillId="0" borderId="0" xfId="0" applyNumberFormat="1" applyAlignment="1" applyProtection="1">
      <alignment/>
      <protection hidden="1"/>
    </xf>
    <xf numFmtId="0" fontId="8" fillId="0" borderId="14" xfId="0" applyFont="1" applyFill="1" applyBorder="1" applyAlignment="1">
      <alignment horizontal="center" vertical="center"/>
    </xf>
    <xf numFmtId="0" fontId="8" fillId="0" borderId="14" xfId="51" applyFont="1" applyFill="1" applyBorder="1" applyAlignment="1">
      <alignment horizontal="center" vertical="center"/>
      <protection/>
    </xf>
    <xf numFmtId="0" fontId="61" fillId="0" borderId="14" xfId="74" applyNumberFormat="1" applyFont="1" applyFill="1" applyBorder="1" applyAlignment="1">
      <alignment horizontal="center" vertical="center"/>
    </xf>
    <xf numFmtId="0" fontId="62" fillId="0" borderId="0" xfId="0" applyFont="1" applyAlignment="1">
      <alignment vertical="center"/>
    </xf>
    <xf numFmtId="0" fontId="8" fillId="0" borderId="14" xfId="51" applyFont="1" applyBorder="1" applyAlignment="1">
      <alignment vertical="center"/>
      <protection/>
    </xf>
    <xf numFmtId="0" fontId="3" fillId="35" borderId="0" xfId="0" applyFont="1" applyFill="1" applyAlignment="1">
      <alignment vertical="center"/>
    </xf>
    <xf numFmtId="174" fontId="3" fillId="0" borderId="0" xfId="0" applyNumberFormat="1" applyFont="1" applyAlignment="1">
      <alignment vertical="center"/>
    </xf>
    <xf numFmtId="0" fontId="63" fillId="0" borderId="0" xfId="0" applyFont="1" applyAlignment="1">
      <alignment vertical="center"/>
    </xf>
    <xf numFmtId="0" fontId="3" fillId="35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64" fillId="0" borderId="0" xfId="0" applyFont="1" applyAlignment="1">
      <alignment vertical="center"/>
    </xf>
    <xf numFmtId="0" fontId="8" fillId="36" borderId="14" xfId="0" applyFont="1" applyFill="1" applyBorder="1" applyAlignment="1">
      <alignment horizontal="left" vertical="center" wrapText="1"/>
    </xf>
    <xf numFmtId="0" fontId="64" fillId="0" borderId="0" xfId="0" applyFont="1" applyFill="1" applyAlignment="1">
      <alignment vertical="center"/>
    </xf>
    <xf numFmtId="4" fontId="64" fillId="0" borderId="0" xfId="0" applyNumberFormat="1" applyFont="1" applyBorder="1" applyAlignment="1">
      <alignment vertical="center"/>
    </xf>
    <xf numFmtId="43" fontId="3" fillId="0" borderId="0" xfId="0" applyNumberFormat="1" applyFont="1" applyAlignment="1">
      <alignment vertical="center"/>
    </xf>
    <xf numFmtId="43" fontId="3" fillId="0" borderId="0" xfId="0" applyNumberFormat="1" applyFont="1" applyFill="1" applyAlignment="1">
      <alignment vertical="center"/>
    </xf>
    <xf numFmtId="0" fontId="3" fillId="35" borderId="14" xfId="0" applyNumberFormat="1" applyFont="1" applyFill="1" applyBorder="1" applyAlignment="1" applyProtection="1">
      <alignment horizontal="left" vertical="center"/>
      <protection locked="0"/>
    </xf>
    <xf numFmtId="0" fontId="3" fillId="35" borderId="14" xfId="0" applyNumberFormat="1" applyFont="1" applyFill="1" applyBorder="1" applyAlignment="1" applyProtection="1">
      <alignment horizontal="left" vertical="center" wrapText="1"/>
      <protection locked="0"/>
    </xf>
    <xf numFmtId="174" fontId="2" fillId="37" borderId="14" xfId="74" applyFont="1" applyFill="1" applyBorder="1" applyAlignment="1">
      <alignment horizontal="justify" vertical="center"/>
    </xf>
    <xf numFmtId="10" fontId="2" fillId="38" borderId="17" xfId="61" applyNumberFormat="1" applyFont="1" applyFill="1" applyBorder="1" applyAlignment="1">
      <alignment horizontal="center" vertical="center"/>
    </xf>
    <xf numFmtId="10" fontId="63" fillId="0" borderId="17" xfId="61" applyNumberFormat="1" applyFont="1" applyFill="1" applyBorder="1" applyAlignment="1">
      <alignment horizontal="center" vertical="center"/>
    </xf>
    <xf numFmtId="10" fontId="2" fillId="0" borderId="17" xfId="61" applyNumberFormat="1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8" fillId="0" borderId="14" xfId="55" applyNumberFormat="1" applyFont="1" applyFill="1" applyBorder="1" applyAlignment="1">
      <alignment horizontal="center" vertical="center"/>
      <protection/>
    </xf>
    <xf numFmtId="10" fontId="63" fillId="35" borderId="17" xfId="61" applyNumberFormat="1" applyFont="1" applyFill="1" applyBorder="1" applyAlignment="1">
      <alignment horizontal="center" vertical="center"/>
    </xf>
    <xf numFmtId="0" fontId="61" fillId="35" borderId="14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vertical="center"/>
    </xf>
    <xf numFmtId="43" fontId="3" fillId="35" borderId="14" xfId="73" applyFont="1" applyFill="1" applyBorder="1" applyAlignment="1">
      <alignment horizontal="right" vertical="center"/>
    </xf>
    <xf numFmtId="43" fontId="3" fillId="35" borderId="18" xfId="73" applyFont="1" applyFill="1" applyBorder="1" applyAlignment="1">
      <alignment vertical="center"/>
    </xf>
    <xf numFmtId="0" fontId="8" fillId="36" borderId="14" xfId="0" applyFont="1" applyFill="1" applyBorder="1" applyAlignment="1">
      <alignment horizontal="center" vertical="center"/>
    </xf>
    <xf numFmtId="174" fontId="61" fillId="0" borderId="0" xfId="74" applyFont="1" applyFill="1" applyBorder="1" applyAlignment="1">
      <alignment vertical="center"/>
    </xf>
    <xf numFmtId="10" fontId="2" fillId="0" borderId="0" xfId="61" applyNumberFormat="1" applyFont="1" applyFill="1" applyBorder="1" applyAlignment="1">
      <alignment vertical="center"/>
    </xf>
    <xf numFmtId="0" fontId="8" fillId="0" borderId="14" xfId="51" applyFont="1" applyBorder="1" applyAlignment="1">
      <alignment horizontal="center" vertical="center"/>
      <protection/>
    </xf>
    <xf numFmtId="0" fontId="3" fillId="0" borderId="14" xfId="57" applyFont="1" applyFill="1" applyBorder="1" applyAlignment="1">
      <alignment horizontal="center" vertical="center"/>
      <protection/>
    </xf>
    <xf numFmtId="188" fontId="3" fillId="0" borderId="14" xfId="73" applyNumberFormat="1" applyFont="1" applyFill="1" applyBorder="1" applyAlignment="1">
      <alignment horizontal="center" vertical="center"/>
    </xf>
    <xf numFmtId="0" fontId="8" fillId="35" borderId="14" xfId="55" applyNumberFormat="1" applyFont="1" applyFill="1" applyBorder="1" applyAlignment="1">
      <alignment horizontal="center" vertical="center"/>
      <protection/>
    </xf>
    <xf numFmtId="0" fontId="3" fillId="35" borderId="14" xfId="0" applyFont="1" applyFill="1" applyBorder="1" applyAlignment="1">
      <alignment horizontal="left" vertical="center" wrapText="1"/>
    </xf>
    <xf numFmtId="10" fontId="3" fillId="0" borderId="0" xfId="61" applyNumberFormat="1" applyFont="1" applyFill="1" applyBorder="1" applyAlignment="1">
      <alignment horizontal="left" vertical="center"/>
    </xf>
    <xf numFmtId="0" fontId="3" fillId="0" borderId="14" xfId="0" applyFont="1" applyFill="1" applyBorder="1" applyAlignment="1" quotePrefix="1">
      <alignment horizontal="justify" vertical="center"/>
    </xf>
    <xf numFmtId="0" fontId="3" fillId="35" borderId="13" xfId="0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 horizontal="center" vertical="center"/>
    </xf>
    <xf numFmtId="0" fontId="2" fillId="39" borderId="14" xfId="0" applyFont="1" applyFill="1" applyBorder="1" applyAlignment="1">
      <alignment horizontal="justify" vertical="center"/>
    </xf>
    <xf numFmtId="0" fontId="3" fillId="39" borderId="14" xfId="0" applyFont="1" applyFill="1" applyBorder="1" applyAlignment="1">
      <alignment horizontal="center" vertical="center"/>
    </xf>
    <xf numFmtId="10" fontId="2" fillId="39" borderId="17" xfId="61" applyNumberFormat="1" applyFont="1" applyFill="1" applyBorder="1" applyAlignment="1">
      <alignment horizontal="center" vertical="center"/>
    </xf>
    <xf numFmtId="49" fontId="2" fillId="39" borderId="14" xfId="0" applyNumberFormat="1" applyFont="1" applyFill="1" applyBorder="1" applyAlignment="1" applyProtection="1">
      <alignment horizontal="left" vertical="center" wrapText="1"/>
      <protection locked="0"/>
    </xf>
    <xf numFmtId="0" fontId="3" fillId="35" borderId="14" xfId="0" applyFont="1" applyFill="1" applyBorder="1" applyAlignment="1">
      <alignment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/>
    </xf>
    <xf numFmtId="0" fontId="8" fillId="36" borderId="14" xfId="51" applyFont="1" applyFill="1" applyBorder="1" applyAlignment="1">
      <alignment horizontal="center" vertical="center"/>
      <protection/>
    </xf>
    <xf numFmtId="49" fontId="3" fillId="39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39" borderId="14" xfId="0" applyNumberFormat="1" applyFont="1" applyFill="1" applyBorder="1" applyAlignment="1" applyProtection="1">
      <alignment horizontal="center" vertical="center" wrapText="1"/>
      <protection locked="0"/>
    </xf>
    <xf numFmtId="49" fontId="3" fillId="35" borderId="14" xfId="0" applyNumberFormat="1" applyFont="1" applyFill="1" applyBorder="1" applyAlignment="1">
      <alignment horizontal="center" vertical="center"/>
    </xf>
    <xf numFmtId="0" fontId="8" fillId="35" borderId="14" xfId="51" applyFont="1" applyFill="1" applyBorder="1" applyAlignment="1">
      <alignment horizontal="center" vertical="center" wrapText="1"/>
      <protection/>
    </xf>
    <xf numFmtId="0" fontId="2" fillId="39" borderId="14" xfId="0" applyFont="1" applyFill="1" applyBorder="1" applyAlignment="1">
      <alignment horizontal="left" vertical="center" wrapText="1"/>
    </xf>
    <xf numFmtId="0" fontId="2" fillId="39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39" borderId="14" xfId="0" applyFont="1" applyFill="1" applyBorder="1" applyAlignment="1">
      <alignment horizontal="center" vertical="center" wrapText="1"/>
    </xf>
    <xf numFmtId="10" fontId="62" fillId="39" borderId="17" xfId="61" applyNumberFormat="1" applyFont="1" applyFill="1" applyBorder="1" applyAlignment="1">
      <alignment horizontal="center" vertical="center"/>
    </xf>
    <xf numFmtId="0" fontId="8" fillId="35" borderId="14" xfId="51" applyFont="1" applyFill="1" applyBorder="1" applyAlignment="1">
      <alignment horizontal="center" vertical="center"/>
      <protection/>
    </xf>
    <xf numFmtId="0" fontId="8" fillId="39" borderId="14" xfId="51" applyFont="1" applyFill="1" applyBorder="1" applyAlignment="1">
      <alignment horizontal="center" vertical="center"/>
      <protection/>
    </xf>
    <xf numFmtId="0" fontId="7" fillId="39" borderId="14" xfId="51" applyFont="1" applyFill="1" applyBorder="1" applyAlignment="1">
      <alignment horizontal="left" vertical="center"/>
      <protection/>
    </xf>
    <xf numFmtId="187" fontId="3" fillId="35" borderId="14" xfId="58" applyNumberFormat="1" applyFont="1" applyFill="1" applyBorder="1" applyAlignment="1" quotePrefix="1">
      <alignment horizontal="center" vertical="center"/>
      <protection/>
    </xf>
    <xf numFmtId="187" fontId="3" fillId="35" borderId="14" xfId="58" applyNumberFormat="1" applyFont="1" applyFill="1" applyBorder="1" applyAlignment="1">
      <alignment horizontal="center" vertical="center"/>
      <protection/>
    </xf>
    <xf numFmtId="43" fontId="2" fillId="0" borderId="0" xfId="73" applyFont="1" applyAlignment="1">
      <alignment horizontal="right" vertical="center"/>
    </xf>
    <xf numFmtId="43" fontId="3" fillId="0" borderId="0" xfId="73" applyFont="1" applyAlignment="1">
      <alignment horizontal="right" vertical="center"/>
    </xf>
    <xf numFmtId="43" fontId="3" fillId="0" borderId="14" xfId="73" applyFont="1" applyBorder="1" applyAlignment="1">
      <alignment horizontal="right" vertical="center"/>
    </xf>
    <xf numFmtId="43" fontId="3" fillId="34" borderId="14" xfId="73" applyFont="1" applyFill="1" applyBorder="1" applyAlignment="1">
      <alignment horizontal="right" vertical="center"/>
    </xf>
    <xf numFmtId="43" fontId="3" fillId="0" borderId="14" xfId="73" applyFont="1" applyFill="1" applyBorder="1" applyAlignment="1">
      <alignment horizontal="right" vertical="center"/>
    </xf>
    <xf numFmtId="43" fontId="3" fillId="0" borderId="14" xfId="73" applyFont="1" applyFill="1" applyBorder="1" applyAlignment="1" applyProtection="1">
      <alignment horizontal="right" vertical="center"/>
      <protection locked="0"/>
    </xf>
    <xf numFmtId="43" fontId="3" fillId="35" borderId="14" xfId="73" applyFont="1" applyFill="1" applyBorder="1" applyAlignment="1" applyProtection="1">
      <alignment horizontal="right" vertical="center"/>
      <protection locked="0"/>
    </xf>
    <xf numFmtId="43" fontId="61" fillId="0" borderId="14" xfId="73" applyFont="1" applyFill="1" applyBorder="1" applyAlignment="1">
      <alignment horizontal="right" vertical="center"/>
    </xf>
    <xf numFmtId="43" fontId="3" fillId="0" borderId="14" xfId="73" applyFont="1" applyBorder="1" applyAlignment="1" applyProtection="1">
      <alignment horizontal="right" vertical="center"/>
      <protection locked="0"/>
    </xf>
    <xf numFmtId="43" fontId="61" fillId="35" borderId="14" xfId="73" applyFont="1" applyFill="1" applyBorder="1" applyAlignment="1">
      <alignment horizontal="right" vertical="center"/>
    </xf>
    <xf numFmtId="43" fontId="3" fillId="0" borderId="14" xfId="73" applyFont="1" applyFill="1" applyBorder="1" applyAlignment="1" applyProtection="1">
      <alignment horizontal="right" vertical="center"/>
      <protection/>
    </xf>
    <xf numFmtId="43" fontId="3" fillId="35" borderId="14" xfId="73" applyFont="1" applyFill="1" applyBorder="1" applyAlignment="1" applyProtection="1">
      <alignment horizontal="right" vertical="center"/>
      <protection/>
    </xf>
    <xf numFmtId="43" fontId="3" fillId="34" borderId="14" xfId="73" applyFont="1" applyFill="1" applyBorder="1" applyAlignment="1" applyProtection="1">
      <alignment horizontal="right" vertical="center"/>
      <protection/>
    </xf>
    <xf numFmtId="43" fontId="3" fillId="39" borderId="14" xfId="73" applyFont="1" applyFill="1" applyBorder="1" applyAlignment="1" applyProtection="1">
      <alignment horizontal="right" vertical="center"/>
      <protection/>
    </xf>
    <xf numFmtId="43" fontId="2" fillId="39" borderId="14" xfId="73" applyFont="1" applyFill="1" applyBorder="1" applyAlignment="1" applyProtection="1">
      <alignment horizontal="left" vertical="center" wrapText="1"/>
      <protection locked="0"/>
    </xf>
    <xf numFmtId="43" fontId="65" fillId="39" borderId="14" xfId="73" applyFont="1" applyFill="1" applyBorder="1" applyAlignment="1">
      <alignment horizontal="center" vertical="center"/>
    </xf>
    <xf numFmtId="43" fontId="61" fillId="35" borderId="14" xfId="73" applyFont="1" applyFill="1" applyBorder="1" applyAlignment="1">
      <alignment horizontal="center" vertical="center"/>
    </xf>
    <xf numFmtId="43" fontId="61" fillId="39" borderId="14" xfId="73" applyFont="1" applyFill="1" applyBorder="1" applyAlignment="1">
      <alignment horizontal="center" vertical="center"/>
    </xf>
    <xf numFmtId="43" fontId="2" fillId="0" borderId="0" xfId="73" applyFont="1" applyAlignment="1">
      <alignment vertical="center"/>
    </xf>
    <xf numFmtId="43" fontId="3" fillId="0" borderId="0" xfId="73" applyFont="1" applyAlignment="1">
      <alignment vertical="center"/>
    </xf>
    <xf numFmtId="43" fontId="3" fillId="0" borderId="14" xfId="73" applyFont="1" applyBorder="1" applyAlignment="1">
      <alignment vertical="center"/>
    </xf>
    <xf numFmtId="43" fontId="3" fillId="37" borderId="14" xfId="73" applyFont="1" applyFill="1" applyBorder="1" applyAlignment="1">
      <alignment horizontal="right" vertical="center"/>
    </xf>
    <xf numFmtId="43" fontId="3" fillId="0" borderId="14" xfId="73" applyFont="1" applyFill="1" applyBorder="1" applyAlignment="1">
      <alignment vertical="center"/>
    </xf>
    <xf numFmtId="43" fontId="3" fillId="35" borderId="14" xfId="73" applyFont="1" applyFill="1" applyBorder="1" applyAlignment="1">
      <alignment vertical="center"/>
    </xf>
    <xf numFmtId="43" fontId="7" fillId="37" borderId="14" xfId="73" applyFont="1" applyFill="1" applyBorder="1" applyAlignment="1">
      <alignment vertical="center"/>
    </xf>
    <xf numFmtId="43" fontId="2" fillId="34" borderId="14" xfId="73" applyFont="1" applyFill="1" applyBorder="1" applyAlignment="1">
      <alignment vertical="center"/>
    </xf>
    <xf numFmtId="43" fontId="3" fillId="39" borderId="14" xfId="73" applyFont="1" applyFill="1" applyBorder="1" applyAlignment="1">
      <alignment horizontal="right" vertical="center"/>
    </xf>
    <xf numFmtId="43" fontId="2" fillId="39" borderId="14" xfId="73" applyFont="1" applyFill="1" applyBorder="1" applyAlignment="1">
      <alignment vertical="center"/>
    </xf>
    <xf numFmtId="43" fontId="2" fillId="39" borderId="14" xfId="73" applyFont="1" applyFill="1" applyBorder="1" applyAlignment="1" applyProtection="1">
      <alignment horizontal="right" vertical="center" wrapText="1"/>
      <protection locked="0"/>
    </xf>
    <xf numFmtId="43" fontId="2" fillId="39" borderId="14" xfId="73" applyFont="1" applyFill="1" applyBorder="1" applyAlignment="1">
      <alignment horizontal="center" vertical="center" wrapText="1"/>
    </xf>
    <xf numFmtId="43" fontId="2" fillId="39" borderId="14" xfId="73" applyFont="1" applyFill="1" applyBorder="1" applyAlignment="1">
      <alignment horizontal="right" vertical="center" wrapText="1"/>
    </xf>
    <xf numFmtId="174" fontId="2" fillId="37" borderId="14" xfId="74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187" fontId="3" fillId="0" borderId="14" xfId="58" applyNumberFormat="1" applyFont="1" applyFill="1" applyBorder="1" applyAlignment="1" quotePrefix="1">
      <alignment horizontal="center" vertical="center"/>
      <protection/>
    </xf>
    <xf numFmtId="187" fontId="3" fillId="35" borderId="19" xfId="58" applyNumberFormat="1" applyFont="1" applyFill="1" applyBorder="1" applyAlignment="1">
      <alignment horizontal="center" vertical="center"/>
      <protection/>
    </xf>
    <xf numFmtId="43" fontId="3" fillId="0" borderId="19" xfId="73" applyFont="1" applyFill="1" applyBorder="1" applyAlignment="1">
      <alignment horizontal="right" vertical="center"/>
    </xf>
    <xf numFmtId="0" fontId="3" fillId="35" borderId="19" xfId="58" applyFont="1" applyFill="1" applyBorder="1" applyAlignment="1">
      <alignment vertical="center" wrapText="1"/>
      <protection/>
    </xf>
    <xf numFmtId="49" fontId="3" fillId="35" borderId="14" xfId="58" applyNumberFormat="1" applyFont="1" applyFill="1" applyBorder="1" applyAlignment="1">
      <alignment horizontal="center" vertical="center"/>
      <protection/>
    </xf>
    <xf numFmtId="0" fontId="3" fillId="35" borderId="14" xfId="58" applyFont="1" applyFill="1" applyBorder="1" applyAlignment="1">
      <alignment vertical="center" wrapText="1"/>
      <protection/>
    </xf>
    <xf numFmtId="0" fontId="3" fillId="35" borderId="19" xfId="59" applyFont="1" applyFill="1" applyBorder="1" applyAlignment="1">
      <alignment vertical="center" wrapText="1"/>
      <protection/>
    </xf>
    <xf numFmtId="0" fontId="9" fillId="0" borderId="0" xfId="0" applyFont="1" applyAlignment="1" applyProtection="1">
      <alignment horizontal="center"/>
      <protection hidden="1"/>
    </xf>
    <xf numFmtId="0" fontId="66" fillId="0" borderId="0" xfId="0" applyFont="1" applyAlignment="1" applyProtection="1">
      <alignment/>
      <protection hidden="1"/>
    </xf>
    <xf numFmtId="0" fontId="66" fillId="0" borderId="0" xfId="0" applyFont="1" applyAlignment="1" applyProtection="1">
      <alignment horizontal="center"/>
      <protection hidden="1"/>
    </xf>
    <xf numFmtId="44" fontId="66" fillId="0" borderId="0" xfId="47" applyFont="1" applyAlignment="1" applyProtection="1">
      <alignment/>
      <protection hidden="1"/>
    </xf>
    <xf numFmtId="0" fontId="66" fillId="35" borderId="0" xfId="0" applyFont="1" applyFill="1" applyBorder="1" applyAlignment="1" applyProtection="1">
      <alignment horizontal="center"/>
      <protection hidden="1"/>
    </xf>
    <xf numFmtId="9" fontId="66" fillId="19" borderId="13" xfId="0" applyNumberFormat="1" applyFont="1" applyFill="1" applyBorder="1" applyAlignment="1" applyProtection="1">
      <alignment horizontal="center" wrapText="1"/>
      <protection hidden="1"/>
    </xf>
    <xf numFmtId="9" fontId="66" fillId="19" borderId="14" xfId="0" applyNumberFormat="1" applyFont="1" applyFill="1" applyBorder="1" applyAlignment="1" applyProtection="1">
      <alignment horizontal="center" wrapText="1"/>
      <protection hidden="1"/>
    </xf>
    <xf numFmtId="9" fontId="67" fillId="35" borderId="0" xfId="0" applyNumberFormat="1" applyFont="1" applyFill="1" applyBorder="1" applyAlignment="1" applyProtection="1">
      <alignment horizontal="center"/>
      <protection hidden="1"/>
    </xf>
    <xf numFmtId="9" fontId="67" fillId="35" borderId="0" xfId="0" applyNumberFormat="1" applyFont="1" applyFill="1" applyBorder="1" applyAlignment="1" applyProtection="1">
      <alignment horizontal="right" wrapText="1"/>
      <protection hidden="1"/>
    </xf>
    <xf numFmtId="44" fontId="67" fillId="35" borderId="0" xfId="47" applyFont="1" applyFill="1" applyBorder="1" applyAlignment="1" applyProtection="1">
      <alignment horizontal="center"/>
      <protection hidden="1"/>
    </xf>
    <xf numFmtId="44" fontId="67" fillId="35" borderId="0" xfId="47" applyFont="1" applyFill="1" applyBorder="1" applyAlignment="1" applyProtection="1">
      <alignment horizontal="right" wrapText="1"/>
      <protection hidden="1"/>
    </xf>
    <xf numFmtId="174" fontId="66" fillId="0" borderId="0" xfId="0" applyNumberFormat="1" applyFont="1" applyAlignment="1" applyProtection="1">
      <alignment/>
      <protection hidden="1"/>
    </xf>
    <xf numFmtId="9" fontId="66" fillId="12" borderId="13" xfId="0" applyNumberFormat="1" applyFont="1" applyFill="1" applyBorder="1" applyAlignment="1" applyProtection="1">
      <alignment horizontal="center" wrapText="1"/>
      <protection hidden="1"/>
    </xf>
    <xf numFmtId="9" fontId="66" fillId="12" borderId="14" xfId="0" applyNumberFormat="1" applyFont="1" applyFill="1" applyBorder="1" applyAlignment="1" applyProtection="1">
      <alignment horizontal="center" wrapText="1"/>
      <protection hidden="1"/>
    </xf>
    <xf numFmtId="9" fontId="66" fillId="12" borderId="18" xfId="0" applyNumberFormat="1" applyFont="1" applyFill="1" applyBorder="1" applyAlignment="1" applyProtection="1">
      <alignment horizontal="center" wrapText="1"/>
      <protection hidden="1"/>
    </xf>
    <xf numFmtId="9" fontId="67" fillId="35" borderId="0" xfId="61" applyFont="1" applyFill="1" applyBorder="1" applyAlignment="1" applyProtection="1">
      <alignment horizontal="right" wrapText="1"/>
      <protection hidden="1"/>
    </xf>
    <xf numFmtId="174" fontId="66" fillId="0" borderId="13" xfId="0" applyNumberFormat="1" applyFont="1" applyBorder="1" applyAlignment="1" applyProtection="1">
      <alignment horizontal="center" wrapText="1"/>
      <protection hidden="1"/>
    </xf>
    <xf numFmtId="9" fontId="66" fillId="19" borderId="18" xfId="0" applyNumberFormat="1" applyFont="1" applyFill="1" applyBorder="1" applyAlignment="1" applyProtection="1">
      <alignment horizontal="center" wrapText="1"/>
      <protection hidden="1"/>
    </xf>
    <xf numFmtId="9" fontId="66" fillId="0" borderId="18" xfId="0" applyNumberFormat="1" applyFont="1" applyFill="1" applyBorder="1" applyAlignment="1" applyProtection="1">
      <alignment horizontal="center" wrapText="1"/>
      <protection hidden="1"/>
    </xf>
    <xf numFmtId="0" fontId="66" fillId="0" borderId="13" xfId="0" applyFont="1" applyBorder="1" applyAlignment="1" applyProtection="1">
      <alignment horizontal="center" wrapText="1"/>
      <protection hidden="1"/>
    </xf>
    <xf numFmtId="9" fontId="66" fillId="0" borderId="14" xfId="0" applyNumberFormat="1" applyFont="1" applyFill="1" applyBorder="1" applyAlignment="1" applyProtection="1">
      <alignment horizontal="center" wrapText="1"/>
      <protection hidden="1"/>
    </xf>
    <xf numFmtId="0" fontId="66" fillId="0" borderId="14" xfId="0" applyFont="1" applyBorder="1" applyAlignment="1" applyProtection="1">
      <alignment horizontal="center" wrapText="1"/>
      <protection hidden="1"/>
    </xf>
    <xf numFmtId="0" fontId="67" fillId="35" borderId="0" xfId="0" applyFont="1" applyFill="1" applyBorder="1" applyAlignment="1" applyProtection="1">
      <alignment horizontal="center"/>
      <protection hidden="1"/>
    </xf>
    <xf numFmtId="174" fontId="66" fillId="0" borderId="14" xfId="0" applyNumberFormat="1" applyFont="1" applyBorder="1" applyAlignment="1" applyProtection="1">
      <alignment horizontal="center" wrapText="1"/>
      <protection hidden="1"/>
    </xf>
    <xf numFmtId="174" fontId="66" fillId="0" borderId="14" xfId="0" applyNumberFormat="1" applyFont="1" applyFill="1" applyBorder="1" applyAlignment="1" applyProtection="1">
      <alignment horizontal="center" wrapText="1"/>
      <protection hidden="1"/>
    </xf>
    <xf numFmtId="44" fontId="67" fillId="35" borderId="0" xfId="0" applyNumberFormat="1" applyFont="1" applyFill="1" applyBorder="1" applyAlignment="1" applyProtection="1">
      <alignment horizontal="center"/>
      <protection hidden="1"/>
    </xf>
    <xf numFmtId="9" fontId="67" fillId="35" borderId="0" xfId="61" applyFont="1" applyFill="1" applyBorder="1" applyAlignment="1" applyProtection="1">
      <alignment horizontal="center"/>
      <protection hidden="1"/>
    </xf>
    <xf numFmtId="0" fontId="66" fillId="0" borderId="14" xfId="0" applyFont="1" applyFill="1" applyBorder="1" applyAlignment="1" applyProtection="1">
      <alignment horizontal="center" wrapText="1"/>
      <protection hidden="1"/>
    </xf>
    <xf numFmtId="174" fontId="66" fillId="0" borderId="18" xfId="0" applyNumberFormat="1" applyFont="1" applyBorder="1" applyAlignment="1" applyProtection="1">
      <alignment horizontal="center" wrapText="1"/>
      <protection hidden="1"/>
    </xf>
    <xf numFmtId="4" fontId="66" fillId="0" borderId="13" xfId="0" applyNumberFormat="1" applyFont="1" applyBorder="1" applyAlignment="1" applyProtection="1">
      <alignment horizontal="center" wrapText="1"/>
      <protection hidden="1"/>
    </xf>
    <xf numFmtId="4" fontId="66" fillId="0" borderId="14" xfId="0" applyNumberFormat="1" applyFont="1" applyBorder="1" applyAlignment="1" applyProtection="1">
      <alignment horizontal="center" wrapText="1"/>
      <protection hidden="1"/>
    </xf>
    <xf numFmtId="9" fontId="66" fillId="35" borderId="0" xfId="0" applyNumberFormat="1" applyFont="1" applyFill="1" applyBorder="1" applyAlignment="1" applyProtection="1">
      <alignment horizontal="right" wrapText="1"/>
      <protection hidden="1"/>
    </xf>
    <xf numFmtId="44" fontId="66" fillId="35" borderId="0" xfId="49" applyFont="1" applyFill="1" applyBorder="1" applyAlignment="1" applyProtection="1">
      <alignment horizontal="right" wrapText="1"/>
      <protection hidden="1"/>
    </xf>
    <xf numFmtId="174" fontId="66" fillId="0" borderId="0" xfId="0" applyNumberFormat="1" applyFont="1" applyAlignment="1" applyProtection="1">
      <alignment horizontal="center"/>
      <protection hidden="1"/>
    </xf>
    <xf numFmtId="43" fontId="66" fillId="0" borderId="0" xfId="73" applyFont="1" applyAlignment="1" applyProtection="1">
      <alignment/>
      <protection hidden="1"/>
    </xf>
    <xf numFmtId="43" fontId="66" fillId="0" borderId="0" xfId="0" applyNumberFormat="1" applyFont="1" applyAlignment="1" applyProtection="1">
      <alignment horizontal="center"/>
      <protection hidden="1"/>
    </xf>
    <xf numFmtId="43" fontId="66" fillId="0" borderId="0" xfId="73" applyFont="1" applyAlignment="1" applyProtection="1">
      <alignment horizontal="center"/>
      <protection hidden="1"/>
    </xf>
    <xf numFmtId="0" fontId="66" fillId="0" borderId="0" xfId="0" applyFont="1" applyAlignment="1" applyProtection="1">
      <alignment horizontal="left"/>
      <protection hidden="1"/>
    </xf>
    <xf numFmtId="0" fontId="68" fillId="0" borderId="0" xfId="0" applyFont="1" applyAlignment="1" applyProtection="1">
      <alignment horizontal="left"/>
      <protection hidden="1"/>
    </xf>
    <xf numFmtId="0" fontId="5" fillId="39" borderId="20" xfId="0" applyFont="1" applyFill="1" applyBorder="1" applyAlignment="1" applyProtection="1">
      <alignment horizontal="center" vertical="center"/>
      <protection hidden="1"/>
    </xf>
    <xf numFmtId="0" fontId="5" fillId="39" borderId="21" xfId="0" applyFont="1" applyFill="1" applyBorder="1" applyAlignment="1" applyProtection="1">
      <alignment horizontal="center" vertical="center"/>
      <protection hidden="1"/>
    </xf>
    <xf numFmtId="0" fontId="69" fillId="39" borderId="21" xfId="0" applyFont="1" applyFill="1" applyBorder="1" applyAlignment="1" applyProtection="1">
      <alignment horizontal="center" vertical="center" wrapText="1"/>
      <protection hidden="1"/>
    </xf>
    <xf numFmtId="0" fontId="69" fillId="39" borderId="22" xfId="0" applyFont="1" applyFill="1" applyBorder="1" applyAlignment="1" applyProtection="1">
      <alignment horizontal="center" vertical="center" wrapText="1"/>
      <protection hidden="1"/>
    </xf>
    <xf numFmtId="0" fontId="69" fillId="39" borderId="23" xfId="0" applyFont="1" applyFill="1" applyBorder="1" applyAlignment="1" applyProtection="1">
      <alignment horizontal="center" vertical="center" wrapText="1"/>
      <protection hidden="1"/>
    </xf>
    <xf numFmtId="0" fontId="69" fillId="39" borderId="24" xfId="0" applyFont="1" applyFill="1" applyBorder="1" applyAlignment="1" applyProtection="1">
      <alignment horizontal="center" vertical="center" wrapText="1"/>
      <protection hidden="1"/>
    </xf>
    <xf numFmtId="44" fontId="5" fillId="39" borderId="25" xfId="47" applyFont="1" applyFill="1" applyBorder="1" applyAlignment="1" applyProtection="1">
      <alignment horizontal="center" vertical="center"/>
      <protection hidden="1"/>
    </xf>
    <xf numFmtId="0" fontId="69" fillId="35" borderId="0" xfId="0" applyFont="1" applyFill="1" applyBorder="1" applyAlignment="1" applyProtection="1">
      <alignment horizontal="center" vertical="center"/>
      <protection hidden="1"/>
    </xf>
    <xf numFmtId="0" fontId="69" fillId="35" borderId="0" xfId="0" applyFont="1" applyFill="1" applyBorder="1" applyAlignment="1" applyProtection="1">
      <alignment horizontal="center" vertical="center" wrapText="1"/>
      <protection hidden="1"/>
    </xf>
    <xf numFmtId="0" fontId="69" fillId="0" borderId="0" xfId="0" applyFont="1" applyAlignment="1" applyProtection="1">
      <alignment vertical="center"/>
      <protection hidden="1"/>
    </xf>
    <xf numFmtId="9" fontId="66" fillId="19" borderId="26" xfId="0" applyNumberFormat="1" applyFont="1" applyFill="1" applyBorder="1" applyAlignment="1" applyProtection="1">
      <alignment horizontal="center" wrapText="1"/>
      <protection hidden="1"/>
    </xf>
    <xf numFmtId="9" fontId="66" fillId="19" borderId="27" xfId="0" applyNumberFormat="1" applyFont="1" applyFill="1" applyBorder="1" applyAlignment="1" applyProtection="1">
      <alignment horizontal="center" wrapText="1"/>
      <protection hidden="1"/>
    </xf>
    <xf numFmtId="0" fontId="66" fillId="0" borderId="28" xfId="0" applyFont="1" applyBorder="1" applyAlignment="1" applyProtection="1">
      <alignment horizontal="center" wrapText="1"/>
      <protection hidden="1"/>
    </xf>
    <xf numFmtId="0" fontId="66" fillId="0" borderId="29" xfId="0" applyFont="1" applyBorder="1" applyAlignment="1" applyProtection="1">
      <alignment horizontal="center" wrapText="1"/>
      <protection hidden="1"/>
    </xf>
    <xf numFmtId="44" fontId="5" fillId="39" borderId="10" xfId="47" applyFont="1" applyFill="1" applyBorder="1" applyAlignment="1" applyProtection="1">
      <alignment vertical="center"/>
      <protection hidden="1"/>
    </xf>
    <xf numFmtId="174" fontId="67" fillId="39" borderId="26" xfId="0" applyNumberFormat="1" applyFont="1" applyFill="1" applyBorder="1" applyAlignment="1" applyProtection="1">
      <alignment horizontal="center" vertical="center" wrapText="1"/>
      <protection hidden="1"/>
    </xf>
    <xf numFmtId="174" fontId="5" fillId="39" borderId="10" xfId="0" applyNumberFormat="1" applyFont="1" applyFill="1" applyBorder="1" applyAlignment="1" applyProtection="1">
      <alignment vertical="center" wrapText="1"/>
      <protection hidden="1"/>
    </xf>
    <xf numFmtId="174" fontId="67" fillId="35" borderId="0" xfId="0" applyNumberFormat="1" applyFont="1" applyFill="1" applyBorder="1" applyAlignment="1" applyProtection="1">
      <alignment horizontal="center" vertical="center"/>
      <protection hidden="1"/>
    </xf>
    <xf numFmtId="174" fontId="69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67" fillId="0" borderId="0" xfId="0" applyFont="1" applyAlignment="1" applyProtection="1">
      <alignment vertical="center"/>
      <protection hidden="1"/>
    </xf>
    <xf numFmtId="44" fontId="5" fillId="39" borderId="11" xfId="47" applyFont="1" applyFill="1" applyBorder="1" applyAlignment="1" applyProtection="1">
      <alignment vertical="center"/>
      <protection hidden="1"/>
    </xf>
    <xf numFmtId="174" fontId="11" fillId="39" borderId="13" xfId="0" applyNumberFormat="1" applyFont="1" applyFill="1" applyBorder="1" applyAlignment="1" applyProtection="1">
      <alignment vertical="center" wrapText="1"/>
      <protection hidden="1"/>
    </xf>
    <xf numFmtId="174" fontId="5" fillId="39" borderId="11" xfId="0" applyNumberFormat="1" applyFont="1" applyFill="1" applyBorder="1" applyAlignment="1" applyProtection="1">
      <alignment vertical="center" wrapText="1"/>
      <protection hidden="1"/>
    </xf>
    <xf numFmtId="174" fontId="11" fillId="35" borderId="0" xfId="0" applyNumberFormat="1" applyFont="1" applyFill="1" applyBorder="1" applyAlignment="1" applyProtection="1">
      <alignment vertical="center"/>
      <protection hidden="1"/>
    </xf>
    <xf numFmtId="43" fontId="5" fillId="35" borderId="0" xfId="77" applyFont="1" applyFill="1" applyBorder="1" applyAlignment="1" applyProtection="1">
      <alignment vertical="center" wrapText="1"/>
      <protection hidden="1"/>
    </xf>
    <xf numFmtId="44" fontId="5" fillId="39" borderId="12" xfId="47" applyFont="1" applyFill="1" applyBorder="1" applyAlignment="1" applyProtection="1">
      <alignment vertical="center"/>
      <protection hidden="1"/>
    </xf>
    <xf numFmtId="174" fontId="5" fillId="39" borderId="28" xfId="0" applyNumberFormat="1" applyFont="1" applyFill="1" applyBorder="1" applyAlignment="1" applyProtection="1">
      <alignment vertical="center" wrapText="1"/>
      <protection hidden="1"/>
    </xf>
    <xf numFmtId="174" fontId="5" fillId="39" borderId="12" xfId="0" applyNumberFormat="1" applyFont="1" applyFill="1" applyBorder="1" applyAlignment="1" applyProtection="1">
      <alignment vertical="center" wrapText="1"/>
      <protection hidden="1"/>
    </xf>
    <xf numFmtId="174" fontId="5" fillId="35" borderId="0" xfId="0" applyNumberFormat="1" applyFont="1" applyFill="1" applyBorder="1" applyAlignment="1" applyProtection="1">
      <alignment vertical="center"/>
      <protection hidden="1"/>
    </xf>
    <xf numFmtId="174" fontId="67" fillId="0" borderId="0" xfId="0" applyNumberFormat="1" applyFont="1" applyAlignment="1" applyProtection="1">
      <alignment vertical="center"/>
      <protection hidden="1"/>
    </xf>
    <xf numFmtId="9" fontId="69" fillId="39" borderId="10" xfId="0" applyNumberFormat="1" applyFont="1" applyFill="1" applyBorder="1" applyAlignment="1" applyProtection="1">
      <alignment horizontal="right" wrapText="1"/>
      <protection hidden="1"/>
    </xf>
    <xf numFmtId="44" fontId="69" fillId="39" borderId="11" xfId="49" applyFont="1" applyFill="1" applyBorder="1" applyAlignment="1" applyProtection="1">
      <alignment horizontal="right" wrapText="1"/>
      <protection hidden="1"/>
    </xf>
    <xf numFmtId="9" fontId="69" fillId="39" borderId="11" xfId="0" applyNumberFormat="1" applyFont="1" applyFill="1" applyBorder="1" applyAlignment="1" applyProtection="1">
      <alignment horizontal="right" wrapText="1"/>
      <protection hidden="1"/>
    </xf>
    <xf numFmtId="44" fontId="69" fillId="39" borderId="12" xfId="49" applyFont="1" applyFill="1" applyBorder="1" applyAlignment="1" applyProtection="1">
      <alignment horizontal="right" wrapText="1"/>
      <protection hidden="1"/>
    </xf>
    <xf numFmtId="174" fontId="6" fillId="0" borderId="0" xfId="0" applyNumberFormat="1" applyFont="1" applyAlignment="1" applyProtection="1">
      <alignment vertical="center"/>
      <protection hidden="1"/>
    </xf>
    <xf numFmtId="44" fontId="6" fillId="0" borderId="0" xfId="47" applyFont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174" fontId="9" fillId="0" borderId="0" xfId="0" applyNumberFormat="1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174" fontId="9" fillId="0" borderId="0" xfId="0" applyNumberFormat="1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174" fontId="6" fillId="0" borderId="11" xfId="0" applyNumberFormat="1" applyFont="1" applyBorder="1" applyAlignment="1" applyProtection="1">
      <alignment horizontal="left" vertical="center"/>
      <protection hidden="1"/>
    </xf>
    <xf numFmtId="44" fontId="6" fillId="0" borderId="11" xfId="47" applyFont="1" applyBorder="1" applyAlignment="1" applyProtection="1">
      <alignment horizontal="center" vertical="center"/>
      <protection hidden="1"/>
    </xf>
    <xf numFmtId="0" fontId="6" fillId="0" borderId="30" xfId="0" applyFont="1" applyBorder="1" applyAlignment="1" applyProtection="1">
      <alignment horizontal="center" vertical="center"/>
      <protection hidden="1"/>
    </xf>
    <xf numFmtId="174" fontId="6" fillId="0" borderId="31" xfId="0" applyNumberFormat="1" applyFont="1" applyBorder="1" applyAlignment="1" applyProtection="1">
      <alignment horizontal="left" vertical="center"/>
      <protection hidden="1"/>
    </xf>
    <xf numFmtId="44" fontId="6" fillId="0" borderId="31" xfId="47" applyFont="1" applyBorder="1" applyAlignment="1" applyProtection="1">
      <alignment horizontal="center" vertical="center"/>
      <protection hidden="1"/>
    </xf>
    <xf numFmtId="0" fontId="2" fillId="39" borderId="32" xfId="0" applyFont="1" applyFill="1" applyBorder="1" applyAlignment="1" applyProtection="1">
      <alignment horizontal="center" vertical="center"/>
      <protection hidden="1"/>
    </xf>
    <xf numFmtId="0" fontId="5" fillId="39" borderId="23" xfId="0" applyFont="1" applyFill="1" applyBorder="1" applyAlignment="1" applyProtection="1">
      <alignment horizontal="center" vertical="center"/>
      <protection hidden="1"/>
    </xf>
    <xf numFmtId="44" fontId="5" fillId="39" borderId="33" xfId="47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67" fillId="0" borderId="0" xfId="0" applyFont="1" applyAlignment="1" applyProtection="1">
      <alignment horizont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3" fontId="66" fillId="0" borderId="0" xfId="0" applyNumberFormat="1" applyFont="1" applyAlignment="1">
      <alignment vertical="center"/>
    </xf>
    <xf numFmtId="0" fontId="70" fillId="0" borderId="0" xfId="0" applyFont="1" applyAlignment="1">
      <alignment vertical="center"/>
    </xf>
    <xf numFmtId="49" fontId="3" fillId="0" borderId="19" xfId="58" applyNumberFormat="1" applyFont="1" applyFill="1" applyBorder="1" applyAlignment="1">
      <alignment horizontal="center" vertical="center"/>
      <protection/>
    </xf>
    <xf numFmtId="0" fontId="63" fillId="35" borderId="14" xfId="0" applyNumberFormat="1" applyFont="1" applyFill="1" applyBorder="1" applyAlignment="1">
      <alignment horizontal="center" vertical="center"/>
    </xf>
    <xf numFmtId="0" fontId="63" fillId="0" borderId="14" xfId="0" applyNumberFormat="1" applyFont="1" applyFill="1" applyBorder="1" applyAlignment="1" applyProtection="1">
      <alignment horizontal="center" vertical="center"/>
      <protection locked="0"/>
    </xf>
    <xf numFmtId="0" fontId="63" fillId="35" borderId="14" xfId="0" applyFont="1" applyFill="1" applyBorder="1" applyAlignment="1">
      <alignment horizontal="center" vertical="center"/>
    </xf>
    <xf numFmtId="0" fontId="63" fillId="0" borderId="14" xfId="55" applyNumberFormat="1" applyFont="1" applyFill="1" applyBorder="1" applyAlignment="1">
      <alignment horizontal="center" vertical="center"/>
      <protection/>
    </xf>
    <xf numFmtId="0" fontId="63" fillId="36" borderId="14" xfId="0" applyFont="1" applyFill="1" applyBorder="1" applyAlignment="1">
      <alignment horizontal="center" vertical="center"/>
    </xf>
    <xf numFmtId="49" fontId="63" fillId="0" borderId="19" xfId="58" applyNumberFormat="1" applyFont="1" applyFill="1" applyBorder="1" applyAlignment="1">
      <alignment horizontal="center" vertical="center"/>
      <protection/>
    </xf>
    <xf numFmtId="0" fontId="7" fillId="39" borderId="13" xfId="51" applyFont="1" applyFill="1" applyBorder="1" applyAlignment="1">
      <alignment horizontal="center" vertical="center"/>
      <protection/>
    </xf>
    <xf numFmtId="49" fontId="2" fillId="39" borderId="13" xfId="0" applyNumberFormat="1" applyFont="1" applyFill="1" applyBorder="1" applyAlignment="1" applyProtection="1">
      <alignment horizontal="center" vertical="center" wrapText="1"/>
      <protection locked="0"/>
    </xf>
    <xf numFmtId="0" fontId="65" fillId="39" borderId="13" xfId="0" applyFont="1" applyFill="1" applyBorder="1" applyAlignment="1">
      <alignment horizontal="center" vertical="center"/>
    </xf>
    <xf numFmtId="0" fontId="3" fillId="35" borderId="19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justify" vertical="center"/>
    </xf>
    <xf numFmtId="49" fontId="2" fillId="39" borderId="17" xfId="0" applyNumberFormat="1" applyFont="1" applyFill="1" applyBorder="1" applyAlignment="1" applyProtection="1">
      <alignment horizontal="left" vertical="center" wrapText="1"/>
      <protection locked="0"/>
    </xf>
    <xf numFmtId="2" fontId="61" fillId="39" borderId="17" xfId="0" applyNumberFormat="1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justify" vertical="center"/>
    </xf>
    <xf numFmtId="0" fontId="3" fillId="0" borderId="35" xfId="0" applyFont="1" applyBorder="1" applyAlignment="1">
      <alignment horizontal="center" vertical="center"/>
    </xf>
    <xf numFmtId="43" fontId="3" fillId="0" borderId="35" xfId="73" applyFont="1" applyBorder="1" applyAlignment="1">
      <alignment horizontal="right" vertical="center"/>
    </xf>
    <xf numFmtId="43" fontId="3" fillId="0" borderId="35" xfId="73" applyFont="1" applyBorder="1" applyAlignment="1">
      <alignment vertical="center"/>
    </xf>
    <xf numFmtId="174" fontId="61" fillId="0" borderId="36" xfId="74" applyFont="1" applyBorder="1" applyAlignment="1">
      <alignment horizontal="center" vertical="center"/>
    </xf>
    <xf numFmtId="0" fontId="2" fillId="40" borderId="20" xfId="0" applyFont="1" applyFill="1" applyBorder="1" applyAlignment="1">
      <alignment horizontal="center" vertical="center"/>
    </xf>
    <xf numFmtId="0" fontId="2" fillId="40" borderId="21" xfId="0" applyNumberFormat="1" applyFont="1" applyFill="1" applyBorder="1" applyAlignment="1">
      <alignment horizontal="center" vertical="center"/>
    </xf>
    <xf numFmtId="0" fontId="2" fillId="40" borderId="21" xfId="0" applyFont="1" applyFill="1" applyBorder="1" applyAlignment="1">
      <alignment horizontal="center" vertical="center"/>
    </xf>
    <xf numFmtId="43" fontId="2" fillId="40" borderId="21" xfId="73" applyFont="1" applyFill="1" applyBorder="1" applyAlignment="1">
      <alignment horizontal="center" vertical="center"/>
    </xf>
    <xf numFmtId="174" fontId="2" fillId="40" borderId="25" xfId="74" applyFont="1" applyFill="1" applyBorder="1" applyAlignment="1">
      <alignment horizontal="center" vertical="center"/>
    </xf>
    <xf numFmtId="43" fontId="2" fillId="40" borderId="14" xfId="73" applyFont="1" applyFill="1" applyBorder="1" applyAlignment="1">
      <alignment vertical="center"/>
    </xf>
    <xf numFmtId="43" fontId="2" fillId="40" borderId="29" xfId="73" applyFont="1" applyFill="1" applyBorder="1" applyAlignment="1">
      <alignment vertical="center"/>
    </xf>
    <xf numFmtId="0" fontId="2" fillId="35" borderId="37" xfId="0" applyFont="1" applyFill="1" applyBorder="1" applyAlignment="1">
      <alignment horizontal="center" vertical="center"/>
    </xf>
    <xf numFmtId="43" fontId="3" fillId="35" borderId="19" xfId="73" applyFont="1" applyFill="1" applyBorder="1" applyAlignment="1" applyProtection="1">
      <alignment horizontal="right" vertical="center"/>
      <protection/>
    </xf>
    <xf numFmtId="43" fontId="3" fillId="0" borderId="19" xfId="73" applyFont="1" applyBorder="1" applyAlignment="1">
      <alignment vertical="center"/>
    </xf>
    <xf numFmtId="10" fontId="2" fillId="0" borderId="38" xfId="61" applyNumberFormat="1" applyFont="1" applyFill="1" applyBorder="1" applyAlignment="1">
      <alignment horizontal="center" vertical="center"/>
    </xf>
    <xf numFmtId="43" fontId="2" fillId="40" borderId="27" xfId="73" applyFont="1" applyFill="1" applyBorder="1" applyAlignment="1">
      <alignment vertical="center"/>
    </xf>
    <xf numFmtId="43" fontId="2" fillId="40" borderId="15" xfId="73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3" fillId="34" borderId="14" xfId="0" applyNumberFormat="1" applyFont="1" applyFill="1" applyBorder="1" applyAlignment="1">
      <alignment horizontal="center" vertical="center"/>
    </xf>
    <xf numFmtId="0" fontId="7" fillId="37" borderId="14" xfId="0" applyFont="1" applyFill="1" applyBorder="1" applyAlignment="1">
      <alignment horizontal="center" vertical="center"/>
    </xf>
    <xf numFmtId="43" fontId="7" fillId="37" borderId="14" xfId="73" applyFont="1" applyFill="1" applyBorder="1" applyAlignment="1">
      <alignment horizontal="right" vertical="center"/>
    </xf>
    <xf numFmtId="43" fontId="64" fillId="0" borderId="0" xfId="0" applyNumberFormat="1" applyFont="1" applyAlignment="1">
      <alignment vertical="center"/>
    </xf>
    <xf numFmtId="0" fontId="8" fillId="36" borderId="39" xfId="51" applyFont="1" applyFill="1" applyBorder="1" applyAlignment="1">
      <alignment horizontal="left" vertical="top" wrapText="1"/>
      <protection/>
    </xf>
    <xf numFmtId="187" fontId="3" fillId="35" borderId="14" xfId="58" applyNumberFormat="1" applyFont="1" applyFill="1" applyBorder="1" applyAlignment="1">
      <alignment horizontal="center" vertical="center" wrapText="1"/>
      <protection/>
    </xf>
    <xf numFmtId="0" fontId="3" fillId="35" borderId="18" xfId="0" applyFont="1" applyFill="1" applyBorder="1" applyAlignment="1">
      <alignment horizontal="center" vertical="center" wrapText="1"/>
    </xf>
    <xf numFmtId="43" fontId="3" fillId="35" borderId="14" xfId="0" applyNumberFormat="1" applyFont="1" applyFill="1" applyBorder="1" applyAlignment="1">
      <alignment horizontal="center" vertical="center" wrapText="1"/>
    </xf>
    <xf numFmtId="0" fontId="8" fillId="0" borderId="14" xfId="51" applyFont="1" applyFill="1" applyBorder="1" applyAlignment="1">
      <alignment horizontal="center" vertical="center" wrapText="1"/>
      <protection/>
    </xf>
    <xf numFmtId="175" fontId="3" fillId="35" borderId="14" xfId="56" applyNumberFormat="1" applyFont="1" applyFill="1" applyBorder="1" applyAlignment="1">
      <alignment horizontal="center" vertical="center" wrapText="1"/>
      <protection/>
    </xf>
    <xf numFmtId="0" fontId="3" fillId="0" borderId="14" xfId="58" applyFont="1" applyFill="1" applyBorder="1" applyAlignment="1">
      <alignment vertical="center" wrapText="1"/>
      <protection/>
    </xf>
    <xf numFmtId="174" fontId="3" fillId="0" borderId="14" xfId="75" applyFont="1" applyFill="1" applyBorder="1" applyAlignment="1">
      <alignment vertical="center"/>
    </xf>
    <xf numFmtId="0" fontId="3" fillId="0" borderId="0" xfId="0" applyFont="1" applyAlignment="1" quotePrefix="1">
      <alignment vertical="center"/>
    </xf>
    <xf numFmtId="43" fontId="66" fillId="0" borderId="14" xfId="73" applyFont="1" applyBorder="1" applyAlignment="1" applyProtection="1">
      <alignment horizontal="center" wrapText="1"/>
      <protection hidden="1"/>
    </xf>
    <xf numFmtId="43" fontId="66" fillId="0" borderId="18" xfId="73" applyFont="1" applyBorder="1" applyAlignment="1" applyProtection="1">
      <alignment horizontal="center" wrapText="1"/>
      <protection hidden="1"/>
    </xf>
    <xf numFmtId="43" fontId="66" fillId="0" borderId="29" xfId="73" applyFont="1" applyBorder="1" applyAlignment="1" applyProtection="1">
      <alignment horizontal="center" wrapText="1"/>
      <protection hidden="1"/>
    </xf>
    <xf numFmtId="43" fontId="66" fillId="0" borderId="40" xfId="73" applyFont="1" applyBorder="1" applyAlignment="1" applyProtection="1">
      <alignment horizontal="center" wrapText="1"/>
      <protection hidden="1"/>
    </xf>
    <xf numFmtId="174" fontId="67" fillId="39" borderId="27" xfId="0" applyNumberFormat="1" applyFont="1" applyFill="1" applyBorder="1" applyAlignment="1" applyProtection="1">
      <alignment horizontal="center" vertical="center" wrapText="1"/>
      <protection hidden="1"/>
    </xf>
    <xf numFmtId="174" fontId="67" fillId="39" borderId="41" xfId="0" applyNumberFormat="1" applyFont="1" applyFill="1" applyBorder="1" applyAlignment="1" applyProtection="1">
      <alignment horizontal="center" vertical="center" wrapText="1"/>
      <protection hidden="1"/>
    </xf>
    <xf numFmtId="174" fontId="11" fillId="39" borderId="14" xfId="0" applyNumberFormat="1" applyFont="1" applyFill="1" applyBorder="1" applyAlignment="1" applyProtection="1">
      <alignment vertical="center" wrapText="1"/>
      <protection hidden="1"/>
    </xf>
    <xf numFmtId="174" fontId="11" fillId="39" borderId="17" xfId="0" applyNumberFormat="1" applyFont="1" applyFill="1" applyBorder="1" applyAlignment="1" applyProtection="1">
      <alignment vertical="center" wrapText="1"/>
      <protection hidden="1"/>
    </xf>
    <xf numFmtId="174" fontId="5" fillId="39" borderId="29" xfId="0" applyNumberFormat="1" applyFont="1" applyFill="1" applyBorder="1" applyAlignment="1" applyProtection="1">
      <alignment vertical="center" wrapText="1"/>
      <protection hidden="1"/>
    </xf>
    <xf numFmtId="174" fontId="5" fillId="39" borderId="42" xfId="0" applyNumberFormat="1" applyFont="1" applyFill="1" applyBorder="1" applyAlignment="1" applyProtection="1">
      <alignment vertical="center" wrapText="1"/>
      <protection hidden="1"/>
    </xf>
    <xf numFmtId="10" fontId="2" fillId="40" borderId="43" xfId="61" applyNumberFormat="1" applyFont="1" applyFill="1" applyBorder="1" applyAlignment="1">
      <alignment horizontal="center" vertical="center"/>
    </xf>
    <xf numFmtId="10" fontId="2" fillId="40" borderId="44" xfId="61" applyNumberFormat="1" applyFont="1" applyFill="1" applyBorder="1" applyAlignment="1">
      <alignment horizontal="center" vertical="center"/>
    </xf>
    <xf numFmtId="10" fontId="2" fillId="40" borderId="45" xfId="61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74" fontId="2" fillId="40" borderId="26" xfId="74" applyFont="1" applyFill="1" applyBorder="1" applyAlignment="1">
      <alignment horizontal="right" vertical="center"/>
    </xf>
    <xf numFmtId="174" fontId="2" fillId="40" borderId="27" xfId="74" applyFont="1" applyFill="1" applyBorder="1" applyAlignment="1">
      <alignment horizontal="right" vertical="center"/>
    </xf>
    <xf numFmtId="174" fontId="2" fillId="40" borderId="28" xfId="74" applyFont="1" applyFill="1" applyBorder="1" applyAlignment="1">
      <alignment horizontal="right" vertical="center"/>
    </xf>
    <xf numFmtId="174" fontId="2" fillId="40" borderId="29" xfId="74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174" fontId="2" fillId="40" borderId="16" xfId="74" applyFont="1" applyFill="1" applyBorder="1" applyAlignment="1">
      <alignment horizontal="right" vertical="center"/>
    </xf>
    <xf numFmtId="174" fontId="2" fillId="40" borderId="46" xfId="74" applyFont="1" applyFill="1" applyBorder="1" applyAlignment="1">
      <alignment horizontal="right" vertical="center"/>
    </xf>
    <xf numFmtId="0" fontId="5" fillId="33" borderId="13" xfId="0" applyFont="1" applyFill="1" applyBorder="1" applyAlignment="1" applyProtection="1">
      <alignment horizontal="right"/>
      <protection hidden="1"/>
    </xf>
    <xf numFmtId="0" fontId="5" fillId="33" borderId="17" xfId="0" applyFont="1" applyFill="1" applyBorder="1" applyAlignment="1" applyProtection="1">
      <alignment horizontal="right"/>
      <protection hidden="1"/>
    </xf>
    <xf numFmtId="0" fontId="5" fillId="33" borderId="28" xfId="0" applyFont="1" applyFill="1" applyBorder="1" applyAlignment="1" applyProtection="1">
      <alignment horizontal="right"/>
      <protection hidden="1"/>
    </xf>
    <xf numFmtId="0" fontId="5" fillId="33" borderId="42" xfId="0" applyFont="1" applyFill="1" applyBorder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174" fontId="6" fillId="0" borderId="0" xfId="0" applyNumberFormat="1" applyFont="1" applyAlignment="1" applyProtection="1">
      <alignment vertical="center" wrapText="1"/>
      <protection hidden="1"/>
    </xf>
    <xf numFmtId="4" fontId="6" fillId="0" borderId="0" xfId="0" applyNumberFormat="1" applyFont="1" applyFill="1" applyBorder="1" applyAlignment="1" applyProtection="1">
      <alignment horizontal="right" vertical="center"/>
      <protection hidden="1"/>
    </xf>
    <xf numFmtId="0" fontId="71" fillId="0" borderId="0" xfId="0" applyNumberFormat="1" applyFont="1" applyFill="1" applyBorder="1" applyAlignment="1" applyProtection="1">
      <alignment wrapText="1"/>
      <protection hidden="1"/>
    </xf>
    <xf numFmtId="0" fontId="5" fillId="33" borderId="26" xfId="0" applyFont="1" applyFill="1" applyBorder="1" applyAlignment="1" applyProtection="1">
      <alignment horizontal="right"/>
      <protection hidden="1"/>
    </xf>
    <xf numFmtId="0" fontId="5" fillId="33" borderId="41" xfId="0" applyFont="1" applyFill="1" applyBorder="1" applyAlignment="1" applyProtection="1">
      <alignment horizontal="right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66" fillId="0" borderId="47" xfId="0" applyFont="1" applyBorder="1" applyAlignment="1" applyProtection="1">
      <alignment horizontal="center" vertical="center"/>
      <protection hidden="1"/>
    </xf>
    <xf numFmtId="174" fontId="5" fillId="0" borderId="19" xfId="0" applyNumberFormat="1" applyFont="1" applyBorder="1" applyAlignment="1" applyProtection="1">
      <alignment horizontal="left" vertical="center" wrapText="1"/>
      <protection hidden="1"/>
    </xf>
    <xf numFmtId="0" fontId="66" fillId="0" borderId="48" xfId="0" applyFont="1" applyBorder="1" applyAlignment="1" applyProtection="1">
      <alignment horizontal="left" vertical="center" wrapText="1"/>
      <protection hidden="1"/>
    </xf>
    <xf numFmtId="44" fontId="5" fillId="0" borderId="38" xfId="47" applyFont="1" applyBorder="1" applyAlignment="1" applyProtection="1">
      <alignment vertical="center"/>
      <protection hidden="1"/>
    </xf>
    <xf numFmtId="44" fontId="5" fillId="0" borderId="36" xfId="47" applyFont="1" applyBorder="1" applyAlignment="1" applyProtection="1">
      <alignment vertical="center"/>
      <protection hidden="1"/>
    </xf>
    <xf numFmtId="0" fontId="66" fillId="0" borderId="34" xfId="0" applyFont="1" applyBorder="1" applyAlignment="1" applyProtection="1">
      <alignment horizontal="center" vertical="center"/>
      <protection hidden="1"/>
    </xf>
    <xf numFmtId="0" fontId="66" fillId="0" borderId="35" xfId="0" applyFont="1" applyBorder="1" applyAlignment="1" applyProtection="1">
      <alignment horizontal="left" vertical="center" wrapText="1"/>
      <protection hidden="1"/>
    </xf>
    <xf numFmtId="0" fontId="5" fillId="0" borderId="47" xfId="0" applyFont="1" applyBorder="1" applyAlignment="1" applyProtection="1">
      <alignment horizontal="center" vertical="center"/>
      <protection hidden="1"/>
    </xf>
    <xf numFmtId="174" fontId="5" fillId="0" borderId="48" xfId="0" applyNumberFormat="1" applyFont="1" applyBorder="1" applyAlignment="1" applyProtection="1">
      <alignment horizontal="left" vertical="center" wrapText="1"/>
      <protection hidden="1"/>
    </xf>
    <xf numFmtId="44" fontId="5" fillId="0" borderId="44" xfId="47" applyFont="1" applyBorder="1" applyAlignment="1" applyProtection="1">
      <alignment vertical="center"/>
      <protection hidden="1"/>
    </xf>
    <xf numFmtId="0" fontId="6" fillId="35" borderId="0" xfId="0" applyFont="1" applyFill="1" applyBorder="1" applyAlignment="1" applyProtection="1">
      <alignment/>
      <protection hidden="1"/>
    </xf>
    <xf numFmtId="0" fontId="5" fillId="39" borderId="26" xfId="0" applyFont="1" applyFill="1" applyBorder="1" applyAlignment="1" applyProtection="1">
      <alignment horizontal="right" vertical="center"/>
      <protection hidden="1"/>
    </xf>
    <xf numFmtId="0" fontId="5" fillId="39" borderId="49" xfId="0" applyFont="1" applyFill="1" applyBorder="1" applyAlignment="1" applyProtection="1">
      <alignment horizontal="right" vertical="center"/>
      <protection hidden="1"/>
    </xf>
    <xf numFmtId="0" fontId="5" fillId="39" borderId="13" xfId="0" applyFont="1" applyFill="1" applyBorder="1" applyAlignment="1" applyProtection="1">
      <alignment horizontal="right" vertical="center"/>
      <protection hidden="1"/>
    </xf>
    <xf numFmtId="0" fontId="5" fillId="39" borderId="18" xfId="0" applyFont="1" applyFill="1" applyBorder="1" applyAlignment="1" applyProtection="1">
      <alignment horizontal="right" vertical="center"/>
      <protection hidden="1"/>
    </xf>
    <xf numFmtId="0" fontId="5" fillId="39" borderId="28" xfId="0" applyFont="1" applyFill="1" applyBorder="1" applyAlignment="1" applyProtection="1">
      <alignment horizontal="right" vertical="center"/>
      <protection hidden="1"/>
    </xf>
    <xf numFmtId="0" fontId="5" fillId="39" borderId="40" xfId="0" applyFont="1" applyFill="1" applyBorder="1" applyAlignment="1" applyProtection="1">
      <alignment horizontal="right" vertical="center"/>
      <protection hidden="1"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rmal 2 2" xfId="52"/>
    <cellStyle name="Normal 2 2 2" xfId="53"/>
    <cellStyle name="Normal 3" xfId="54"/>
    <cellStyle name="Normal 4" xfId="55"/>
    <cellStyle name="Normal 4 5" xfId="56"/>
    <cellStyle name="Normal 5" xfId="57"/>
    <cellStyle name="Normal 8" xfId="58"/>
    <cellStyle name="Normal 8 2" xfId="59"/>
    <cellStyle name="Nota" xfId="60"/>
    <cellStyle name="Percent" xfId="61"/>
    <cellStyle name="Porcentagem 2" xfId="62"/>
    <cellStyle name="Saída" xfId="63"/>
    <cellStyle name="Comma [0]" xfId="64"/>
    <cellStyle name="Texto de Aviso" xfId="65"/>
    <cellStyle name="Texto Explicativo" xfId="66"/>
    <cellStyle name="Título" xfId="67"/>
    <cellStyle name="Título 1" xfId="68"/>
    <cellStyle name="Título 2" xfId="69"/>
    <cellStyle name="Título 3" xfId="70"/>
    <cellStyle name="Título 4" xfId="71"/>
    <cellStyle name="Total" xfId="72"/>
    <cellStyle name="Comma" xfId="73"/>
    <cellStyle name="Vírgula 2" xfId="74"/>
    <cellStyle name="Vírgula 2 2" xfId="75"/>
    <cellStyle name="Vírgula 3" xfId="76"/>
    <cellStyle name="Vírgula 4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1</xdr:row>
      <xdr:rowOff>28575</xdr:rowOff>
    </xdr:from>
    <xdr:to>
      <xdr:col>7</xdr:col>
      <xdr:colOff>638175</xdr:colOff>
      <xdr:row>5</xdr:row>
      <xdr:rowOff>76200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58025" y="190500"/>
          <a:ext cx="1514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5248275</xdr:colOff>
      <xdr:row>0</xdr:row>
      <xdr:rowOff>161925</xdr:rowOff>
    </xdr:from>
    <xdr:to>
      <xdr:col>3</xdr:col>
      <xdr:colOff>1219200</xdr:colOff>
      <xdr:row>4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61925"/>
          <a:ext cx="1543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95250</xdr:colOff>
      <xdr:row>1</xdr:row>
      <xdr:rowOff>180975</xdr:rowOff>
    </xdr:from>
    <xdr:to>
      <xdr:col>16</xdr:col>
      <xdr:colOff>190500</xdr:colOff>
      <xdr:row>7</xdr:row>
      <xdr:rowOff>95250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97350" y="361950"/>
          <a:ext cx="2286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569"/>
  <sheetViews>
    <sheetView tabSelected="1" view="pageBreakPreview" zoomScaleNormal="90" zoomScaleSheetLayoutView="100" zoomScalePageLayoutView="0" workbookViewId="0" topLeftCell="A1">
      <pane xSplit="8" ySplit="11" topLeftCell="I89" activePane="bottomRight" state="frozen"/>
      <selection pane="topLeft" activeCell="A1" sqref="A1"/>
      <selection pane="topRight" activeCell="I1" sqref="I1"/>
      <selection pane="bottomLeft" activeCell="A12" sqref="A12"/>
      <selection pane="bottomRight" activeCell="A103" sqref="A103"/>
    </sheetView>
  </sheetViews>
  <sheetFormatPr defaultColWidth="9.140625" defaultRowHeight="15"/>
  <cols>
    <col min="1" max="1" width="7.140625" style="29" bestFit="1" customWidth="1"/>
    <col min="2" max="2" width="9.28125" style="60" bestFit="1" customWidth="1"/>
    <col min="3" max="3" width="60.8515625" style="49" customWidth="1"/>
    <col min="4" max="4" width="7.57421875" style="18" bestFit="1" customWidth="1"/>
    <col min="5" max="5" width="9.28125" style="136" bestFit="1" customWidth="1"/>
    <col min="6" max="6" width="11.28125" style="136" bestFit="1" customWidth="1"/>
    <col min="7" max="7" width="13.57421875" style="154" bestFit="1" customWidth="1"/>
    <col min="8" max="8" width="11.57421875" style="2" bestFit="1" customWidth="1"/>
    <col min="9" max="13" width="9.140625" style="2" customWidth="1"/>
    <col min="14" max="14" width="13.8515625" style="2" bestFit="1" customWidth="1"/>
    <col min="15" max="16384" width="9.140625" style="2" customWidth="1"/>
  </cols>
  <sheetData>
    <row r="1" ht="12.75"/>
    <row r="2" spans="3:7" ht="18">
      <c r="C2" s="269" t="s">
        <v>247</v>
      </c>
      <c r="D2" s="29"/>
      <c r="E2" s="135"/>
      <c r="F2" s="135"/>
      <c r="G2" s="153"/>
    </row>
    <row r="3" spans="2:3" ht="14.25">
      <c r="B3" s="18"/>
      <c r="C3" s="270" t="s">
        <v>248</v>
      </c>
    </row>
    <row r="4" spans="2:3" ht="14.25">
      <c r="B4" s="18"/>
      <c r="C4" s="270" t="s">
        <v>249</v>
      </c>
    </row>
    <row r="5" ht="12.75"/>
    <row r="6" spans="1:7" ht="12.75">
      <c r="A6" s="341" t="s">
        <v>250</v>
      </c>
      <c r="B6" s="341"/>
      <c r="C6" s="340" t="s">
        <v>1026</v>
      </c>
      <c r="D6" s="340"/>
      <c r="E6" s="340"/>
      <c r="F6" s="340"/>
      <c r="G6" s="340"/>
    </row>
    <row r="7" spans="1:7" ht="15" customHeight="1">
      <c r="A7" s="341" t="s">
        <v>256</v>
      </c>
      <c r="B7" s="341"/>
      <c r="C7" s="340" t="s">
        <v>780</v>
      </c>
      <c r="D7" s="340"/>
      <c r="E7" s="340"/>
      <c r="F7" s="340"/>
      <c r="G7" s="340"/>
    </row>
    <row r="8" spans="2:7" ht="6.75" customHeight="1">
      <c r="B8" s="61"/>
      <c r="C8" s="48"/>
      <c r="D8" s="29"/>
      <c r="E8" s="135"/>
      <c r="F8" s="135"/>
      <c r="G8" s="153"/>
    </row>
    <row r="9" spans="1:7" ht="12.75">
      <c r="A9" s="2"/>
      <c r="B9" s="18"/>
      <c r="C9" s="2" t="s">
        <v>898</v>
      </c>
      <c r="G9" s="154">
        <f>G537</f>
        <v>0</v>
      </c>
    </row>
    <row r="10" ht="13.5" thickBot="1"/>
    <row r="11" spans="1:8" s="18" customFormat="1" ht="25.5" customHeight="1" thickBot="1">
      <c r="A11" s="295" t="s">
        <v>1353</v>
      </c>
      <c r="B11" s="296" t="s">
        <v>251</v>
      </c>
      <c r="C11" s="297" t="s">
        <v>259</v>
      </c>
      <c r="D11" s="297" t="s">
        <v>1354</v>
      </c>
      <c r="E11" s="298" t="s">
        <v>1355</v>
      </c>
      <c r="F11" s="298" t="s">
        <v>252</v>
      </c>
      <c r="G11" s="298" t="s">
        <v>253</v>
      </c>
      <c r="H11" s="299" t="s">
        <v>1345</v>
      </c>
    </row>
    <row r="12" spans="1:8" ht="12.75">
      <c r="A12" s="288"/>
      <c r="B12" s="289"/>
      <c r="C12" s="290"/>
      <c r="D12" s="291"/>
      <c r="E12" s="292"/>
      <c r="F12" s="292"/>
      <c r="G12" s="293"/>
      <c r="H12" s="294"/>
    </row>
    <row r="13" spans="1:8" ht="12.75">
      <c r="A13" s="41" t="s">
        <v>670</v>
      </c>
      <c r="B13" s="309"/>
      <c r="C13" s="89" t="s">
        <v>664</v>
      </c>
      <c r="D13" s="310"/>
      <c r="E13" s="138"/>
      <c r="F13" s="311"/>
      <c r="G13" s="159">
        <f>SUM(G14:G21)</f>
        <v>0</v>
      </c>
      <c r="H13" s="90" t="e">
        <f>G13/$G$535</f>
        <v>#DIV/0!</v>
      </c>
    </row>
    <row r="14" spans="1:8" ht="12.75">
      <c r="A14" s="167" t="s">
        <v>651</v>
      </c>
      <c r="B14" s="46" t="s">
        <v>695</v>
      </c>
      <c r="C14" s="50" t="s">
        <v>2</v>
      </c>
      <c r="D14" s="45" t="s">
        <v>0</v>
      </c>
      <c r="E14" s="139">
        <v>6</v>
      </c>
      <c r="F14" s="139"/>
      <c r="G14" s="155">
        <f aca="true" t="shared" si="0" ref="G14:G20">ROUND(E14*F14,2)</f>
        <v>0</v>
      </c>
      <c r="H14" s="91" t="e">
        <f aca="true" t="shared" si="1" ref="H14:H20">G14/$G$13</f>
        <v>#DIV/0!</v>
      </c>
    </row>
    <row r="15" spans="1:8" ht="12.75">
      <c r="A15" s="167" t="s">
        <v>779</v>
      </c>
      <c r="B15" s="46" t="s">
        <v>696</v>
      </c>
      <c r="C15" s="50" t="s">
        <v>1</v>
      </c>
      <c r="D15" s="45" t="s">
        <v>0</v>
      </c>
      <c r="E15" s="139">
        <v>4</v>
      </c>
      <c r="F15" s="139"/>
      <c r="G15" s="155">
        <f t="shared" si="0"/>
        <v>0</v>
      </c>
      <c r="H15" s="91" t="e">
        <f t="shared" si="1"/>
        <v>#DIV/0!</v>
      </c>
    </row>
    <row r="16" spans="1:8" ht="12.75">
      <c r="A16" s="167" t="s">
        <v>656</v>
      </c>
      <c r="B16" s="46" t="s">
        <v>697</v>
      </c>
      <c r="C16" s="50" t="s">
        <v>269</v>
      </c>
      <c r="D16" s="45" t="s">
        <v>0</v>
      </c>
      <c r="E16" s="139">
        <v>6</v>
      </c>
      <c r="F16" s="139"/>
      <c r="G16" s="155">
        <f t="shared" si="0"/>
        <v>0</v>
      </c>
      <c r="H16" s="91" t="e">
        <f t="shared" si="1"/>
        <v>#DIV/0!</v>
      </c>
    </row>
    <row r="17" spans="1:8" ht="12.75">
      <c r="A17" s="167" t="s">
        <v>1252</v>
      </c>
      <c r="B17" s="274" t="s">
        <v>1038</v>
      </c>
      <c r="C17" s="108" t="s">
        <v>1384</v>
      </c>
      <c r="D17" s="45" t="s">
        <v>1386</v>
      </c>
      <c r="E17" s="139">
        <v>3</v>
      </c>
      <c r="F17" s="316"/>
      <c r="G17" s="155">
        <f>ROUND(E17*F17,2)</f>
        <v>0</v>
      </c>
      <c r="H17" s="91" t="e">
        <f t="shared" si="1"/>
        <v>#DIV/0!</v>
      </c>
    </row>
    <row r="18" spans="1:11" s="81" customFormat="1" ht="12.75">
      <c r="A18" s="167" t="s">
        <v>657</v>
      </c>
      <c r="B18" s="119" t="s">
        <v>698</v>
      </c>
      <c r="C18" s="50" t="s">
        <v>699</v>
      </c>
      <c r="D18" s="45" t="s">
        <v>0</v>
      </c>
      <c r="E18" s="140">
        <v>8</v>
      </c>
      <c r="F18" s="139"/>
      <c r="G18" s="155">
        <f t="shared" si="0"/>
        <v>0</v>
      </c>
      <c r="H18" s="91" t="e">
        <f t="shared" si="1"/>
        <v>#DIV/0!</v>
      </c>
      <c r="I18" s="2"/>
      <c r="J18" s="2"/>
      <c r="K18" s="2"/>
    </row>
    <row r="19" spans="1:8" ht="25.5">
      <c r="A19" s="167" t="s">
        <v>897</v>
      </c>
      <c r="B19" s="274" t="s">
        <v>820</v>
      </c>
      <c r="C19" s="50" t="s">
        <v>896</v>
      </c>
      <c r="D19" s="45" t="s">
        <v>6</v>
      </c>
      <c r="E19" s="137">
        <v>1</v>
      </c>
      <c r="F19" s="139"/>
      <c r="G19" s="155">
        <f t="shared" si="0"/>
        <v>0</v>
      </c>
      <c r="H19" s="91" t="e">
        <f t="shared" si="1"/>
        <v>#DIV/0!</v>
      </c>
    </row>
    <row r="20" spans="1:8" ht="51">
      <c r="A20" s="167" t="s">
        <v>1385</v>
      </c>
      <c r="B20" s="274" t="s">
        <v>1038</v>
      </c>
      <c r="C20" s="110" t="s">
        <v>1388</v>
      </c>
      <c r="D20" s="45" t="s">
        <v>6</v>
      </c>
      <c r="E20" s="137">
        <v>1</v>
      </c>
      <c r="F20" s="139"/>
      <c r="G20" s="155">
        <f t="shared" si="0"/>
        <v>0</v>
      </c>
      <c r="H20" s="91" t="e">
        <f t="shared" si="1"/>
        <v>#DIV/0!</v>
      </c>
    </row>
    <row r="21" spans="1:8" ht="12.75">
      <c r="A21" s="42"/>
      <c r="B21" s="46"/>
      <c r="C21" s="50"/>
      <c r="D21" s="45"/>
      <c r="E21" s="137"/>
      <c r="F21" s="139"/>
      <c r="G21" s="155"/>
      <c r="H21" s="92"/>
    </row>
    <row r="22" spans="1:8" ht="12.75">
      <c r="A22" s="41" t="s">
        <v>671</v>
      </c>
      <c r="B22" s="309"/>
      <c r="C22" s="89" t="s">
        <v>1246</v>
      </c>
      <c r="D22" s="93"/>
      <c r="E22" s="138"/>
      <c r="F22" s="156"/>
      <c r="G22" s="159">
        <f>SUM(G23:G34)</f>
        <v>0</v>
      </c>
      <c r="H22" s="90" t="e">
        <f>G22/$G$535</f>
        <v>#DIV/0!</v>
      </c>
    </row>
    <row r="23" spans="1:8" ht="25.5">
      <c r="A23" s="167" t="s">
        <v>685</v>
      </c>
      <c r="B23" s="59" t="s">
        <v>273</v>
      </c>
      <c r="C23" s="50" t="s">
        <v>274</v>
      </c>
      <c r="D23" s="45" t="s">
        <v>8</v>
      </c>
      <c r="E23" s="140">
        <v>12</v>
      </c>
      <c r="F23" s="139"/>
      <c r="G23" s="155">
        <f aca="true" t="shared" si="2" ref="G23:G33">ROUND(E23*F23,2)</f>
        <v>0</v>
      </c>
      <c r="H23" s="91" t="e">
        <f aca="true" t="shared" si="3" ref="H23:H33">G23/$G$22</f>
        <v>#DIV/0!</v>
      </c>
    </row>
    <row r="24" spans="1:8" ht="38.25">
      <c r="A24" s="167" t="s">
        <v>686</v>
      </c>
      <c r="B24" s="59" t="s">
        <v>275</v>
      </c>
      <c r="C24" s="50" t="s">
        <v>276</v>
      </c>
      <c r="D24" s="45" t="s">
        <v>8</v>
      </c>
      <c r="E24" s="140">
        <v>12</v>
      </c>
      <c r="F24" s="139"/>
      <c r="G24" s="155">
        <f t="shared" si="2"/>
        <v>0</v>
      </c>
      <c r="H24" s="91" t="e">
        <f t="shared" si="3"/>
        <v>#DIV/0!</v>
      </c>
    </row>
    <row r="25" spans="1:8" ht="12.75">
      <c r="A25" s="167" t="s">
        <v>687</v>
      </c>
      <c r="B25" s="59" t="s">
        <v>277</v>
      </c>
      <c r="C25" s="50" t="s">
        <v>787</v>
      </c>
      <c r="D25" s="45" t="s">
        <v>8</v>
      </c>
      <c r="E25" s="140">
        <v>12</v>
      </c>
      <c r="F25" s="139"/>
      <c r="G25" s="155">
        <f t="shared" si="2"/>
        <v>0</v>
      </c>
      <c r="H25" s="91" t="e">
        <f t="shared" si="3"/>
        <v>#DIV/0!</v>
      </c>
    </row>
    <row r="26" spans="1:8" ht="12.75">
      <c r="A26" s="167" t="s">
        <v>655</v>
      </c>
      <c r="B26" s="59" t="s">
        <v>279</v>
      </c>
      <c r="C26" s="50" t="s">
        <v>10</v>
      </c>
      <c r="D26" s="45" t="s">
        <v>4</v>
      </c>
      <c r="E26" s="141">
        <v>450</v>
      </c>
      <c r="F26" s="139"/>
      <c r="G26" s="155">
        <f t="shared" si="2"/>
        <v>0</v>
      </c>
      <c r="H26" s="91" t="e">
        <f t="shared" si="3"/>
        <v>#DIV/0!</v>
      </c>
    </row>
    <row r="27" spans="1:8" ht="25.5">
      <c r="A27" s="167" t="s">
        <v>694</v>
      </c>
      <c r="B27" s="59" t="s">
        <v>278</v>
      </c>
      <c r="C27" s="50" t="s">
        <v>9</v>
      </c>
      <c r="D27" s="45" t="s">
        <v>4</v>
      </c>
      <c r="E27" s="141">
        <v>150</v>
      </c>
      <c r="F27" s="139"/>
      <c r="G27" s="155">
        <f t="shared" si="2"/>
        <v>0</v>
      </c>
      <c r="H27" s="91" t="e">
        <f t="shared" si="3"/>
        <v>#DIV/0!</v>
      </c>
    </row>
    <row r="28" spans="1:9" ht="25.5">
      <c r="A28" s="167" t="s">
        <v>776</v>
      </c>
      <c r="B28" s="51" t="s">
        <v>280</v>
      </c>
      <c r="C28" s="50" t="s">
        <v>788</v>
      </c>
      <c r="D28" s="45" t="s">
        <v>7</v>
      </c>
      <c r="E28" s="142">
        <v>50</v>
      </c>
      <c r="F28" s="139"/>
      <c r="G28" s="155">
        <f t="shared" si="2"/>
        <v>0</v>
      </c>
      <c r="H28" s="91" t="e">
        <f t="shared" si="3"/>
        <v>#DIV/0!</v>
      </c>
      <c r="I28" s="85"/>
    </row>
    <row r="29" spans="1:8" ht="25.5">
      <c r="A29" s="167" t="s">
        <v>777</v>
      </c>
      <c r="B29" s="59" t="s">
        <v>281</v>
      </c>
      <c r="C29" s="88" t="s">
        <v>11</v>
      </c>
      <c r="D29" s="45" t="s">
        <v>5</v>
      </c>
      <c r="E29" s="139">
        <v>400</v>
      </c>
      <c r="F29" s="139"/>
      <c r="G29" s="155">
        <f t="shared" si="2"/>
        <v>0</v>
      </c>
      <c r="H29" s="91" t="e">
        <f t="shared" si="3"/>
        <v>#DIV/0!</v>
      </c>
    </row>
    <row r="30" spans="1:8" ht="12.75">
      <c r="A30" s="167" t="s">
        <v>824</v>
      </c>
      <c r="B30" s="59" t="s">
        <v>852</v>
      </c>
      <c r="C30" s="87" t="s">
        <v>13</v>
      </c>
      <c r="D30" s="59" t="s">
        <v>12</v>
      </c>
      <c r="E30" s="139">
        <v>219</v>
      </c>
      <c r="F30" s="139"/>
      <c r="G30" s="155">
        <f t="shared" si="2"/>
        <v>0</v>
      </c>
      <c r="H30" s="91" t="e">
        <f t="shared" si="3"/>
        <v>#DIV/0!</v>
      </c>
    </row>
    <row r="31" spans="1:9" s="81" customFormat="1" ht="12.75">
      <c r="A31" s="167" t="s">
        <v>839</v>
      </c>
      <c r="B31" s="59" t="s">
        <v>282</v>
      </c>
      <c r="C31" s="50" t="s">
        <v>14</v>
      </c>
      <c r="D31" s="45" t="s">
        <v>4</v>
      </c>
      <c r="E31" s="141">
        <v>23.700000000000003</v>
      </c>
      <c r="F31" s="139"/>
      <c r="G31" s="155">
        <f t="shared" si="2"/>
        <v>0</v>
      </c>
      <c r="H31" s="91" t="e">
        <f t="shared" si="3"/>
        <v>#DIV/0!</v>
      </c>
      <c r="I31" s="2"/>
    </row>
    <row r="32" spans="1:8" s="81" customFormat="1" ht="38.25">
      <c r="A32" s="167" t="s">
        <v>840</v>
      </c>
      <c r="B32" s="59" t="s">
        <v>283</v>
      </c>
      <c r="C32" s="50" t="s">
        <v>880</v>
      </c>
      <c r="D32" s="45" t="s">
        <v>4</v>
      </c>
      <c r="E32" s="141">
        <v>95</v>
      </c>
      <c r="F32" s="139"/>
      <c r="G32" s="155">
        <f t="shared" si="2"/>
        <v>0</v>
      </c>
      <c r="H32" s="91" t="e">
        <f t="shared" si="3"/>
        <v>#DIV/0!</v>
      </c>
    </row>
    <row r="33" spans="1:15" ht="14.25">
      <c r="A33" s="167" t="s">
        <v>1198</v>
      </c>
      <c r="B33" s="51"/>
      <c r="C33" s="94" t="s">
        <v>823</v>
      </c>
      <c r="D33" s="45" t="s">
        <v>6</v>
      </c>
      <c r="E33" s="142">
        <v>1</v>
      </c>
      <c r="F33" s="139"/>
      <c r="G33" s="155">
        <f t="shared" si="2"/>
        <v>0</v>
      </c>
      <c r="H33" s="91" t="e">
        <f t="shared" si="3"/>
        <v>#DIV/0!</v>
      </c>
      <c r="N33" s="77"/>
      <c r="O33" s="271"/>
    </row>
    <row r="34" spans="1:8" ht="12.75">
      <c r="A34" s="42"/>
      <c r="B34" s="53"/>
      <c r="C34" s="67"/>
      <c r="D34" s="45"/>
      <c r="E34" s="143"/>
      <c r="F34" s="139"/>
      <c r="G34" s="155"/>
      <c r="H34" s="92"/>
    </row>
    <row r="35" spans="1:8" ht="12.75">
      <c r="A35" s="41" t="s">
        <v>672</v>
      </c>
      <c r="B35" s="52"/>
      <c r="C35" s="89" t="s">
        <v>663</v>
      </c>
      <c r="D35" s="93"/>
      <c r="E35" s="138"/>
      <c r="F35" s="156"/>
      <c r="G35" s="159">
        <f>SUM(G36:G75)</f>
        <v>0</v>
      </c>
      <c r="H35" s="90" t="e">
        <f>G35/$G$535</f>
        <v>#DIV/0!</v>
      </c>
    </row>
    <row r="36" spans="1:8" ht="25.5">
      <c r="A36" s="167" t="s">
        <v>652</v>
      </c>
      <c r="B36" s="71" t="s">
        <v>600</v>
      </c>
      <c r="C36" s="50" t="s">
        <v>601</v>
      </c>
      <c r="D36" s="45" t="s">
        <v>7</v>
      </c>
      <c r="E36" s="139">
        <v>15</v>
      </c>
      <c r="F36" s="139"/>
      <c r="G36" s="157">
        <f aca="true" t="shared" si="4" ref="G36:G74">ROUND(E36*F36,2)</f>
        <v>0</v>
      </c>
      <c r="H36" s="91" t="e">
        <f aca="true" t="shared" si="5" ref="H36:H74">G36/$G$35</f>
        <v>#DIV/0!</v>
      </c>
    </row>
    <row r="37" spans="1:8" ht="25.5">
      <c r="A37" s="167" t="s">
        <v>653</v>
      </c>
      <c r="B37" s="82" t="s">
        <v>270</v>
      </c>
      <c r="C37" s="50" t="s">
        <v>599</v>
      </c>
      <c r="D37" s="45" t="s">
        <v>3</v>
      </c>
      <c r="E37" s="139">
        <v>3</v>
      </c>
      <c r="F37" s="139"/>
      <c r="G37" s="157">
        <f t="shared" si="4"/>
        <v>0</v>
      </c>
      <c r="H37" s="91" t="e">
        <f t="shared" si="5"/>
        <v>#DIV/0!</v>
      </c>
    </row>
    <row r="38" spans="1:8" ht="12.75">
      <c r="A38" s="167" t="s">
        <v>658</v>
      </c>
      <c r="B38" s="71" t="s">
        <v>602</v>
      </c>
      <c r="C38" s="50" t="s">
        <v>783</v>
      </c>
      <c r="D38" s="45" t="s">
        <v>5</v>
      </c>
      <c r="E38" s="139">
        <v>10</v>
      </c>
      <c r="F38" s="139"/>
      <c r="G38" s="157">
        <f t="shared" si="4"/>
        <v>0</v>
      </c>
      <c r="H38" s="91" t="e">
        <f t="shared" si="5"/>
        <v>#DIV/0!</v>
      </c>
    </row>
    <row r="39" spans="1:8" ht="12.75">
      <c r="A39" s="167" t="s">
        <v>659</v>
      </c>
      <c r="B39" s="71" t="s">
        <v>271</v>
      </c>
      <c r="C39" s="50" t="s">
        <v>784</v>
      </c>
      <c r="D39" s="45" t="s">
        <v>5</v>
      </c>
      <c r="E39" s="139">
        <v>18</v>
      </c>
      <c r="F39" s="139"/>
      <c r="G39" s="157">
        <f t="shared" si="4"/>
        <v>0</v>
      </c>
      <c r="H39" s="91" t="e">
        <f t="shared" si="5"/>
        <v>#DIV/0!</v>
      </c>
    </row>
    <row r="40" spans="1:8" ht="12.75">
      <c r="A40" s="167" t="s">
        <v>660</v>
      </c>
      <c r="B40" s="71" t="s">
        <v>603</v>
      </c>
      <c r="C40" s="50" t="s">
        <v>785</v>
      </c>
      <c r="D40" s="45" t="s">
        <v>5</v>
      </c>
      <c r="E40" s="139">
        <v>11</v>
      </c>
      <c r="F40" s="139"/>
      <c r="G40" s="157">
        <f t="shared" si="4"/>
        <v>0</v>
      </c>
      <c r="H40" s="91" t="e">
        <f t="shared" si="5"/>
        <v>#DIV/0!</v>
      </c>
    </row>
    <row r="41" spans="1:8" ht="12.75">
      <c r="A41" s="167" t="s">
        <v>661</v>
      </c>
      <c r="B41" s="71" t="s">
        <v>272</v>
      </c>
      <c r="C41" s="50" t="s">
        <v>786</v>
      </c>
      <c r="D41" s="45" t="s">
        <v>5</v>
      </c>
      <c r="E41" s="139">
        <v>9</v>
      </c>
      <c r="F41" s="139"/>
      <c r="G41" s="157">
        <f t="shared" si="4"/>
        <v>0</v>
      </c>
      <c r="H41" s="91" t="e">
        <f t="shared" si="5"/>
        <v>#DIV/0!</v>
      </c>
    </row>
    <row r="42" spans="1:8" s="81" customFormat="1" ht="12.75">
      <c r="A42" s="167" t="s">
        <v>684</v>
      </c>
      <c r="B42" s="71" t="s">
        <v>284</v>
      </c>
      <c r="C42" s="50" t="s">
        <v>15</v>
      </c>
      <c r="D42" s="45" t="s">
        <v>7</v>
      </c>
      <c r="E42" s="139">
        <v>10</v>
      </c>
      <c r="F42" s="139"/>
      <c r="G42" s="157">
        <f t="shared" si="4"/>
        <v>0</v>
      </c>
      <c r="H42" s="91" t="e">
        <f t="shared" si="5"/>
        <v>#DIV/0!</v>
      </c>
    </row>
    <row r="43" spans="1:8" s="81" customFormat="1" ht="25.5">
      <c r="A43" s="167" t="s">
        <v>827</v>
      </c>
      <c r="B43" s="82" t="s">
        <v>285</v>
      </c>
      <c r="C43" s="50" t="s">
        <v>16</v>
      </c>
      <c r="D43" s="45" t="s">
        <v>7</v>
      </c>
      <c r="E43" s="139">
        <v>32</v>
      </c>
      <c r="F43" s="139"/>
      <c r="G43" s="157">
        <f t="shared" si="4"/>
        <v>0</v>
      </c>
      <c r="H43" s="91" t="e">
        <f t="shared" si="5"/>
        <v>#DIV/0!</v>
      </c>
    </row>
    <row r="44" spans="1:9" s="272" customFormat="1" ht="38.25">
      <c r="A44" s="167" t="s">
        <v>781</v>
      </c>
      <c r="B44" s="71" t="s">
        <v>286</v>
      </c>
      <c r="C44" s="50" t="s">
        <v>17</v>
      </c>
      <c r="D44" s="45" t="s">
        <v>7</v>
      </c>
      <c r="E44" s="139">
        <v>73.65</v>
      </c>
      <c r="F44" s="139"/>
      <c r="G44" s="157">
        <f t="shared" si="4"/>
        <v>0</v>
      </c>
      <c r="H44" s="91" t="e">
        <f t="shared" si="5"/>
        <v>#DIV/0!</v>
      </c>
      <c r="I44" s="2"/>
    </row>
    <row r="45" spans="1:9" s="272" customFormat="1" ht="25.5">
      <c r="A45" s="167" t="s">
        <v>817</v>
      </c>
      <c r="B45" s="71" t="s">
        <v>287</v>
      </c>
      <c r="C45" s="50" t="s">
        <v>18</v>
      </c>
      <c r="D45" s="45" t="s">
        <v>4</v>
      </c>
      <c r="E45" s="139">
        <v>200</v>
      </c>
      <c r="F45" s="139"/>
      <c r="G45" s="157">
        <f t="shared" si="4"/>
        <v>0</v>
      </c>
      <c r="H45" s="91" t="e">
        <f t="shared" si="5"/>
        <v>#DIV/0!</v>
      </c>
      <c r="I45" s="2"/>
    </row>
    <row r="46" spans="1:8" ht="25.5">
      <c r="A46" s="167" t="s">
        <v>828</v>
      </c>
      <c r="B46" s="51" t="s">
        <v>288</v>
      </c>
      <c r="C46" s="50" t="s">
        <v>19</v>
      </c>
      <c r="D46" s="45" t="s">
        <v>7</v>
      </c>
      <c r="E46" s="142">
        <v>54</v>
      </c>
      <c r="F46" s="139"/>
      <c r="G46" s="157">
        <f t="shared" si="4"/>
        <v>0</v>
      </c>
      <c r="H46" s="91" t="e">
        <f t="shared" si="5"/>
        <v>#DIV/0!</v>
      </c>
    </row>
    <row r="47" spans="1:8" s="81" customFormat="1" ht="25.5">
      <c r="A47" s="167" t="s">
        <v>829</v>
      </c>
      <c r="B47" s="119" t="s">
        <v>289</v>
      </c>
      <c r="C47" s="50" t="s">
        <v>20</v>
      </c>
      <c r="D47" s="45" t="s">
        <v>4</v>
      </c>
      <c r="E47" s="139">
        <v>252</v>
      </c>
      <c r="F47" s="139"/>
      <c r="G47" s="157">
        <f t="shared" si="4"/>
        <v>0</v>
      </c>
      <c r="H47" s="91" t="e">
        <f t="shared" si="5"/>
        <v>#DIV/0!</v>
      </c>
    </row>
    <row r="48" spans="1:8" ht="12.75">
      <c r="A48" s="167" t="s">
        <v>818</v>
      </c>
      <c r="B48" s="51" t="s">
        <v>290</v>
      </c>
      <c r="C48" s="50" t="s">
        <v>21</v>
      </c>
      <c r="D48" s="45" t="s">
        <v>4</v>
      </c>
      <c r="E48" s="142">
        <v>208.3</v>
      </c>
      <c r="F48" s="139"/>
      <c r="G48" s="157">
        <f t="shared" si="4"/>
        <v>0</v>
      </c>
      <c r="H48" s="91" t="e">
        <f t="shared" si="5"/>
        <v>#DIV/0!</v>
      </c>
    </row>
    <row r="49" spans="1:8" ht="12.75">
      <c r="A49" s="167" t="s">
        <v>841</v>
      </c>
      <c r="B49" s="51" t="s">
        <v>291</v>
      </c>
      <c r="C49" s="50" t="s">
        <v>22</v>
      </c>
      <c r="D49" s="45" t="s">
        <v>4</v>
      </c>
      <c r="E49" s="142">
        <v>470.5</v>
      </c>
      <c r="F49" s="139"/>
      <c r="G49" s="157">
        <f t="shared" si="4"/>
        <v>0</v>
      </c>
      <c r="H49" s="91" t="e">
        <f t="shared" si="5"/>
        <v>#DIV/0!</v>
      </c>
    </row>
    <row r="50" spans="1:8" ht="25.5">
      <c r="A50" s="167" t="s">
        <v>843</v>
      </c>
      <c r="B50" s="51" t="s">
        <v>292</v>
      </c>
      <c r="C50" s="50" t="s">
        <v>573</v>
      </c>
      <c r="D50" s="45" t="s">
        <v>5</v>
      </c>
      <c r="E50" s="142">
        <v>111.50000000000001</v>
      </c>
      <c r="F50" s="139"/>
      <c r="G50" s="157">
        <f t="shared" si="4"/>
        <v>0</v>
      </c>
      <c r="H50" s="91" t="e">
        <f t="shared" si="5"/>
        <v>#DIV/0!</v>
      </c>
    </row>
    <row r="51" spans="1:8" ht="25.5">
      <c r="A51" s="167" t="s">
        <v>844</v>
      </c>
      <c r="B51" s="45" t="s">
        <v>293</v>
      </c>
      <c r="C51" s="50" t="s">
        <v>23</v>
      </c>
      <c r="D51" s="45" t="s">
        <v>4</v>
      </c>
      <c r="E51" s="139">
        <v>573</v>
      </c>
      <c r="F51" s="139"/>
      <c r="G51" s="157">
        <f t="shared" si="4"/>
        <v>0</v>
      </c>
      <c r="H51" s="91" t="e">
        <f t="shared" si="5"/>
        <v>#DIV/0!</v>
      </c>
    </row>
    <row r="52" spans="1:8" s="81" customFormat="1" ht="12.75">
      <c r="A52" s="167" t="s">
        <v>845</v>
      </c>
      <c r="B52" s="119" t="s">
        <v>294</v>
      </c>
      <c r="C52" s="50" t="s">
        <v>24</v>
      </c>
      <c r="D52" s="45" t="s">
        <v>4</v>
      </c>
      <c r="E52" s="139">
        <v>240</v>
      </c>
      <c r="F52" s="139"/>
      <c r="G52" s="157">
        <f t="shared" si="4"/>
        <v>0</v>
      </c>
      <c r="H52" s="91" t="e">
        <f t="shared" si="5"/>
        <v>#DIV/0!</v>
      </c>
    </row>
    <row r="53" spans="1:8" ht="25.5">
      <c r="A53" s="167" t="s">
        <v>851</v>
      </c>
      <c r="B53" s="119" t="s">
        <v>295</v>
      </c>
      <c r="C53" s="50" t="s">
        <v>25</v>
      </c>
      <c r="D53" s="45" t="s">
        <v>4</v>
      </c>
      <c r="E53" s="139">
        <v>252</v>
      </c>
      <c r="F53" s="139"/>
      <c r="G53" s="157">
        <f t="shared" si="4"/>
        <v>0</v>
      </c>
      <c r="H53" s="91" t="e">
        <f t="shared" si="5"/>
        <v>#DIV/0!</v>
      </c>
    </row>
    <row r="54" spans="1:8" ht="12.75">
      <c r="A54" s="167" t="s">
        <v>871</v>
      </c>
      <c r="B54" s="51" t="s">
        <v>296</v>
      </c>
      <c r="C54" s="50" t="s">
        <v>26</v>
      </c>
      <c r="D54" s="45" t="s">
        <v>4</v>
      </c>
      <c r="E54" s="142">
        <v>1536.37</v>
      </c>
      <c r="F54" s="139"/>
      <c r="G54" s="157">
        <f t="shared" si="4"/>
        <v>0</v>
      </c>
      <c r="H54" s="91" t="e">
        <f t="shared" si="5"/>
        <v>#DIV/0!</v>
      </c>
    </row>
    <row r="55" spans="1:8" ht="12.75">
      <c r="A55" s="167" t="s">
        <v>873</v>
      </c>
      <c r="B55" s="51" t="s">
        <v>298</v>
      </c>
      <c r="C55" s="50" t="s">
        <v>29</v>
      </c>
      <c r="D55" s="45" t="s">
        <v>4</v>
      </c>
      <c r="E55" s="142">
        <v>208.3</v>
      </c>
      <c r="F55" s="139"/>
      <c r="G55" s="157">
        <f t="shared" si="4"/>
        <v>0</v>
      </c>
      <c r="H55" s="91" t="e">
        <f t="shared" si="5"/>
        <v>#DIV/0!</v>
      </c>
    </row>
    <row r="56" spans="1:8" ht="12.75">
      <c r="A56" s="167" t="s">
        <v>899</v>
      </c>
      <c r="B56" s="79" t="s">
        <v>846</v>
      </c>
      <c r="C56" s="50" t="s">
        <v>853</v>
      </c>
      <c r="D56" s="45" t="s">
        <v>4</v>
      </c>
      <c r="E56" s="99">
        <v>25</v>
      </c>
      <c r="F56" s="139"/>
      <c r="G56" s="157">
        <f t="shared" si="4"/>
        <v>0</v>
      </c>
      <c r="H56" s="91" t="e">
        <f t="shared" si="5"/>
        <v>#DIV/0!</v>
      </c>
    </row>
    <row r="57" spans="1:8" ht="25.5">
      <c r="A57" s="167" t="s">
        <v>900</v>
      </c>
      <c r="B57" s="51" t="s">
        <v>300</v>
      </c>
      <c r="C57" s="50" t="s">
        <v>31</v>
      </c>
      <c r="D57" s="45" t="s">
        <v>5</v>
      </c>
      <c r="E57" s="142">
        <v>515.5</v>
      </c>
      <c r="F57" s="139"/>
      <c r="G57" s="157">
        <f t="shared" si="4"/>
        <v>0</v>
      </c>
      <c r="H57" s="91" t="e">
        <f t="shared" si="5"/>
        <v>#DIV/0!</v>
      </c>
    </row>
    <row r="58" spans="1:8" ht="25.5">
      <c r="A58" s="167" t="s">
        <v>901</v>
      </c>
      <c r="B58" s="104" t="s">
        <v>297</v>
      </c>
      <c r="C58" s="50" t="s">
        <v>28</v>
      </c>
      <c r="D58" s="45" t="s">
        <v>4</v>
      </c>
      <c r="E58" s="142">
        <v>113.91999999999999</v>
      </c>
      <c r="F58" s="139"/>
      <c r="G58" s="157">
        <f t="shared" si="4"/>
        <v>0</v>
      </c>
      <c r="H58" s="91" t="e">
        <f t="shared" si="5"/>
        <v>#DIV/0!</v>
      </c>
    </row>
    <row r="59" spans="1:8" ht="12.75">
      <c r="A59" s="167" t="s">
        <v>902</v>
      </c>
      <c r="B59" s="104" t="s">
        <v>310</v>
      </c>
      <c r="C59" s="50" t="s">
        <v>41</v>
      </c>
      <c r="D59" s="45" t="s">
        <v>5</v>
      </c>
      <c r="E59" s="142">
        <v>100.41</v>
      </c>
      <c r="F59" s="139"/>
      <c r="G59" s="157">
        <f t="shared" si="4"/>
        <v>0</v>
      </c>
      <c r="H59" s="91" t="e">
        <f t="shared" si="5"/>
        <v>#DIV/0!</v>
      </c>
    </row>
    <row r="60" spans="1:8" ht="12.75">
      <c r="A60" s="167" t="s">
        <v>903</v>
      </c>
      <c r="B60" s="51" t="s">
        <v>299</v>
      </c>
      <c r="C60" s="50" t="s">
        <v>30</v>
      </c>
      <c r="D60" s="45" t="s">
        <v>0</v>
      </c>
      <c r="E60" s="142">
        <v>40</v>
      </c>
      <c r="F60" s="139"/>
      <c r="G60" s="157">
        <f t="shared" si="4"/>
        <v>0</v>
      </c>
      <c r="H60" s="91" t="e">
        <f t="shared" si="5"/>
        <v>#DIV/0!</v>
      </c>
    </row>
    <row r="61" spans="1:8" ht="12.75">
      <c r="A61" s="167" t="s">
        <v>904</v>
      </c>
      <c r="B61" s="51" t="s">
        <v>301</v>
      </c>
      <c r="C61" s="50" t="s">
        <v>32</v>
      </c>
      <c r="D61" s="45" t="s">
        <v>4</v>
      </c>
      <c r="E61" s="142">
        <v>38.35999999999999</v>
      </c>
      <c r="F61" s="139"/>
      <c r="G61" s="157">
        <f t="shared" si="4"/>
        <v>0</v>
      </c>
      <c r="H61" s="91" t="e">
        <f t="shared" si="5"/>
        <v>#DIV/0!</v>
      </c>
    </row>
    <row r="62" spans="1:8" ht="12.75">
      <c r="A62" s="167" t="s">
        <v>905</v>
      </c>
      <c r="B62" s="51" t="s">
        <v>304</v>
      </c>
      <c r="C62" s="50" t="s">
        <v>35</v>
      </c>
      <c r="D62" s="45" t="s">
        <v>0</v>
      </c>
      <c r="E62" s="142">
        <v>4</v>
      </c>
      <c r="F62" s="139"/>
      <c r="G62" s="157">
        <f t="shared" si="4"/>
        <v>0</v>
      </c>
      <c r="H62" s="91" t="e">
        <f t="shared" si="5"/>
        <v>#DIV/0!</v>
      </c>
    </row>
    <row r="63" spans="1:8" ht="12.75">
      <c r="A63" s="167" t="s">
        <v>906</v>
      </c>
      <c r="B63" s="51" t="s">
        <v>302</v>
      </c>
      <c r="C63" s="50" t="s">
        <v>33</v>
      </c>
      <c r="D63" s="45" t="s">
        <v>0</v>
      </c>
      <c r="E63" s="142">
        <v>11</v>
      </c>
      <c r="F63" s="139"/>
      <c r="G63" s="157">
        <f t="shared" si="4"/>
        <v>0</v>
      </c>
      <c r="H63" s="91" t="e">
        <f t="shared" si="5"/>
        <v>#DIV/0!</v>
      </c>
    </row>
    <row r="64" spans="1:8" ht="12.75">
      <c r="A64" s="167" t="s">
        <v>907</v>
      </c>
      <c r="B64" s="79" t="s">
        <v>303</v>
      </c>
      <c r="C64" s="50" t="s">
        <v>34</v>
      </c>
      <c r="D64" s="45" t="s">
        <v>4</v>
      </c>
      <c r="E64" s="99">
        <v>5</v>
      </c>
      <c r="F64" s="139"/>
      <c r="G64" s="157">
        <f t="shared" si="4"/>
        <v>0</v>
      </c>
      <c r="H64" s="91" t="e">
        <f t="shared" si="5"/>
        <v>#DIV/0!</v>
      </c>
    </row>
    <row r="65" spans="1:8" ht="25.5">
      <c r="A65" s="167" t="s">
        <v>908</v>
      </c>
      <c r="B65" s="101" t="s">
        <v>305</v>
      </c>
      <c r="C65" s="50" t="s">
        <v>36</v>
      </c>
      <c r="D65" s="45" t="s">
        <v>0</v>
      </c>
      <c r="E65" s="139">
        <v>88</v>
      </c>
      <c r="F65" s="139"/>
      <c r="G65" s="157">
        <f t="shared" si="4"/>
        <v>0</v>
      </c>
      <c r="H65" s="91" t="e">
        <f t="shared" si="5"/>
        <v>#DIV/0!</v>
      </c>
    </row>
    <row r="66" spans="1:8" ht="12.75">
      <c r="A66" s="167" t="s">
        <v>909</v>
      </c>
      <c r="B66" s="101" t="s">
        <v>306</v>
      </c>
      <c r="C66" s="50" t="s">
        <v>37</v>
      </c>
      <c r="D66" s="45" t="s">
        <v>0</v>
      </c>
      <c r="E66" s="139">
        <v>2</v>
      </c>
      <c r="F66" s="139"/>
      <c r="G66" s="157">
        <f t="shared" si="4"/>
        <v>0</v>
      </c>
      <c r="H66" s="91" t="e">
        <f t="shared" si="5"/>
        <v>#DIV/0!</v>
      </c>
    </row>
    <row r="67" spans="1:8" ht="25.5">
      <c r="A67" s="167" t="s">
        <v>1241</v>
      </c>
      <c r="B67" s="101" t="s">
        <v>308</v>
      </c>
      <c r="C67" s="50" t="s">
        <v>39</v>
      </c>
      <c r="D67" s="45" t="s">
        <v>5</v>
      </c>
      <c r="E67" s="139">
        <v>350</v>
      </c>
      <c r="F67" s="139"/>
      <c r="G67" s="157">
        <f t="shared" si="4"/>
        <v>0</v>
      </c>
      <c r="H67" s="91" t="e">
        <f t="shared" si="5"/>
        <v>#DIV/0!</v>
      </c>
    </row>
    <row r="68" spans="1:8" ht="12.75">
      <c r="A68" s="167" t="s">
        <v>1242</v>
      </c>
      <c r="B68" s="101" t="s">
        <v>307</v>
      </c>
      <c r="C68" s="50" t="s">
        <v>38</v>
      </c>
      <c r="D68" s="45" t="s">
        <v>0</v>
      </c>
      <c r="E68" s="139">
        <v>1</v>
      </c>
      <c r="F68" s="139"/>
      <c r="G68" s="157">
        <f t="shared" si="4"/>
        <v>0</v>
      </c>
      <c r="H68" s="91" t="e">
        <f t="shared" si="5"/>
        <v>#DIV/0!</v>
      </c>
    </row>
    <row r="69" spans="1:8" ht="25.5">
      <c r="A69" s="167" t="s">
        <v>1243</v>
      </c>
      <c r="B69" s="274" t="s">
        <v>1038</v>
      </c>
      <c r="C69" s="50" t="s">
        <v>1245</v>
      </c>
      <c r="D69" s="45" t="s">
        <v>0</v>
      </c>
      <c r="E69" s="139">
        <v>1</v>
      </c>
      <c r="F69" s="139"/>
      <c r="G69" s="157">
        <f t="shared" si="4"/>
        <v>0</v>
      </c>
      <c r="H69" s="91" t="e">
        <f t="shared" si="5"/>
        <v>#DIV/0!</v>
      </c>
    </row>
    <row r="70" spans="1:8" ht="12.75">
      <c r="A70" s="167" t="s">
        <v>1244</v>
      </c>
      <c r="B70" s="101" t="s">
        <v>309</v>
      </c>
      <c r="C70" s="50" t="s">
        <v>40</v>
      </c>
      <c r="D70" s="45" t="s">
        <v>5</v>
      </c>
      <c r="E70" s="139">
        <v>50</v>
      </c>
      <c r="F70" s="139"/>
      <c r="G70" s="157">
        <f t="shared" si="4"/>
        <v>0</v>
      </c>
      <c r="H70" s="91" t="e">
        <f t="shared" si="5"/>
        <v>#DIV/0!</v>
      </c>
    </row>
    <row r="71" spans="1:8" ht="25.5">
      <c r="A71" s="167" t="s">
        <v>1253</v>
      </c>
      <c r="B71" s="101" t="s">
        <v>311</v>
      </c>
      <c r="C71" s="50" t="s">
        <v>42</v>
      </c>
      <c r="D71" s="45" t="s">
        <v>5</v>
      </c>
      <c r="E71" s="139">
        <v>350</v>
      </c>
      <c r="F71" s="139"/>
      <c r="G71" s="157">
        <f t="shared" si="4"/>
        <v>0</v>
      </c>
      <c r="H71" s="91" t="e">
        <f t="shared" si="5"/>
        <v>#DIV/0!</v>
      </c>
    </row>
    <row r="72" spans="1:8" s="81" customFormat="1" ht="12.75">
      <c r="A72" s="167" t="s">
        <v>1358</v>
      </c>
      <c r="B72" s="119" t="s">
        <v>312</v>
      </c>
      <c r="C72" s="50" t="s">
        <v>43</v>
      </c>
      <c r="D72" s="45" t="s">
        <v>5</v>
      </c>
      <c r="E72" s="139">
        <v>111.50000000000001</v>
      </c>
      <c r="F72" s="139"/>
      <c r="G72" s="157">
        <f t="shared" si="4"/>
        <v>0</v>
      </c>
      <c r="H72" s="91" t="e">
        <f t="shared" si="5"/>
        <v>#DIV/0!</v>
      </c>
    </row>
    <row r="73" spans="1:8" ht="38.25">
      <c r="A73" s="167" t="s">
        <v>1359</v>
      </c>
      <c r="B73" s="71" t="s">
        <v>313</v>
      </c>
      <c r="C73" s="80" t="s">
        <v>44</v>
      </c>
      <c r="D73" s="45" t="s">
        <v>7</v>
      </c>
      <c r="E73" s="139">
        <v>458.60720000000003</v>
      </c>
      <c r="F73" s="139"/>
      <c r="G73" s="157">
        <f t="shared" si="4"/>
        <v>0</v>
      </c>
      <c r="H73" s="91" t="e">
        <f t="shared" si="5"/>
        <v>#DIV/0!</v>
      </c>
    </row>
    <row r="74" spans="1:8" ht="25.5">
      <c r="A74" s="167" t="s">
        <v>1372</v>
      </c>
      <c r="B74" s="71" t="s">
        <v>314</v>
      </c>
      <c r="C74" s="50" t="s">
        <v>789</v>
      </c>
      <c r="D74" s="45" t="s">
        <v>7</v>
      </c>
      <c r="E74" s="139">
        <v>40.11000000000001</v>
      </c>
      <c r="F74" s="139"/>
      <c r="G74" s="157">
        <f t="shared" si="4"/>
        <v>0</v>
      </c>
      <c r="H74" s="91" t="e">
        <f t="shared" si="5"/>
        <v>#DIV/0!</v>
      </c>
    </row>
    <row r="75" spans="1:8" ht="12.75">
      <c r="A75" s="42"/>
      <c r="B75" s="104"/>
      <c r="C75" s="67"/>
      <c r="D75" s="45"/>
      <c r="E75" s="143"/>
      <c r="F75" s="139"/>
      <c r="G75" s="155"/>
      <c r="H75" s="92"/>
    </row>
    <row r="76" spans="1:8" ht="12.75">
      <c r="A76" s="41" t="s">
        <v>673</v>
      </c>
      <c r="B76" s="309"/>
      <c r="C76" s="89" t="s">
        <v>1247</v>
      </c>
      <c r="D76" s="93"/>
      <c r="E76" s="138"/>
      <c r="F76" s="156"/>
      <c r="G76" s="159">
        <f>SUM(G77:G84)</f>
        <v>0</v>
      </c>
      <c r="H76" s="90" t="e">
        <f>G76/$G$535</f>
        <v>#DIV/0!</v>
      </c>
    </row>
    <row r="77" spans="1:9" s="81" customFormat="1" ht="25.5">
      <c r="A77" s="168" t="s">
        <v>654</v>
      </c>
      <c r="B77" s="119" t="s">
        <v>315</v>
      </c>
      <c r="C77" s="50" t="s">
        <v>45</v>
      </c>
      <c r="D77" s="45" t="s">
        <v>7</v>
      </c>
      <c r="E77" s="139">
        <v>61</v>
      </c>
      <c r="F77" s="139"/>
      <c r="G77" s="157">
        <f aca="true" t="shared" si="6" ref="G77:G82">ROUND(E77*F77,2)</f>
        <v>0</v>
      </c>
      <c r="H77" s="91" t="e">
        <f aca="true" t="shared" si="7" ref="H77:H82">G77/$G$85</f>
        <v>#DIV/0!</v>
      </c>
      <c r="I77" s="2"/>
    </row>
    <row r="78" spans="1:9" s="81" customFormat="1" ht="25.5">
      <c r="A78" s="168" t="s">
        <v>872</v>
      </c>
      <c r="B78" s="119" t="s">
        <v>316</v>
      </c>
      <c r="C78" s="50" t="s">
        <v>46</v>
      </c>
      <c r="D78" s="45" t="s">
        <v>7</v>
      </c>
      <c r="E78" s="139">
        <v>76</v>
      </c>
      <c r="F78" s="139"/>
      <c r="G78" s="157">
        <f t="shared" si="6"/>
        <v>0</v>
      </c>
      <c r="H78" s="91" t="e">
        <f t="shared" si="7"/>
        <v>#DIV/0!</v>
      </c>
      <c r="I78" s="2"/>
    </row>
    <row r="79" spans="1:9" s="81" customFormat="1" ht="25.5">
      <c r="A79" s="168" t="s">
        <v>910</v>
      </c>
      <c r="B79" s="119" t="s">
        <v>321</v>
      </c>
      <c r="C79" s="50" t="s">
        <v>51</v>
      </c>
      <c r="D79" s="45" t="s">
        <v>7</v>
      </c>
      <c r="E79" s="139">
        <v>45.519999999999996</v>
      </c>
      <c r="F79" s="139"/>
      <c r="G79" s="157">
        <f t="shared" si="6"/>
        <v>0</v>
      </c>
      <c r="H79" s="91" t="e">
        <f t="shared" si="7"/>
        <v>#DIV/0!</v>
      </c>
      <c r="I79" s="2"/>
    </row>
    <row r="80" spans="1:9" s="81" customFormat="1" ht="12.75">
      <c r="A80" s="168" t="s">
        <v>911</v>
      </c>
      <c r="B80" s="119" t="s">
        <v>317</v>
      </c>
      <c r="C80" s="50" t="s">
        <v>47</v>
      </c>
      <c r="D80" s="45" t="s">
        <v>7</v>
      </c>
      <c r="E80" s="139">
        <v>75</v>
      </c>
      <c r="F80" s="139"/>
      <c r="G80" s="157">
        <f t="shared" si="6"/>
        <v>0</v>
      </c>
      <c r="H80" s="91" t="e">
        <f t="shared" si="7"/>
        <v>#DIV/0!</v>
      </c>
      <c r="I80" s="2"/>
    </row>
    <row r="81" spans="1:9" s="81" customFormat="1" ht="12.75">
      <c r="A81" s="168" t="s">
        <v>1201</v>
      </c>
      <c r="B81" s="133" t="s">
        <v>318</v>
      </c>
      <c r="C81" s="50" t="s">
        <v>48</v>
      </c>
      <c r="D81" s="45" t="s">
        <v>7</v>
      </c>
      <c r="E81" s="139">
        <v>55</v>
      </c>
      <c r="F81" s="139"/>
      <c r="G81" s="157">
        <f t="shared" si="6"/>
        <v>0</v>
      </c>
      <c r="H81" s="91" t="e">
        <f t="shared" si="7"/>
        <v>#DIV/0!</v>
      </c>
      <c r="I81" s="2"/>
    </row>
    <row r="82" spans="1:9" s="81" customFormat="1" ht="12.75">
      <c r="A82" s="168" t="s">
        <v>1254</v>
      </c>
      <c r="B82" s="119" t="s">
        <v>320</v>
      </c>
      <c r="C82" s="50" t="s">
        <v>50</v>
      </c>
      <c r="D82" s="45" t="s">
        <v>7</v>
      </c>
      <c r="E82" s="139">
        <v>59</v>
      </c>
      <c r="F82" s="139"/>
      <c r="G82" s="157">
        <f t="shared" si="6"/>
        <v>0</v>
      </c>
      <c r="H82" s="91" t="e">
        <f t="shared" si="7"/>
        <v>#DIV/0!</v>
      </c>
      <c r="I82" s="2"/>
    </row>
    <row r="83" spans="1:8" s="47" customFormat="1" ht="12.75">
      <c r="A83" s="168" t="s">
        <v>1392</v>
      </c>
      <c r="B83" s="72" t="s">
        <v>319</v>
      </c>
      <c r="C83" s="50" t="s">
        <v>49</v>
      </c>
      <c r="D83" s="45" t="s">
        <v>7</v>
      </c>
      <c r="E83" s="139">
        <v>11.12</v>
      </c>
      <c r="F83" s="139"/>
      <c r="G83" s="157">
        <f>ROUND(E83*F83,2)</f>
        <v>0</v>
      </c>
      <c r="H83" s="91" t="e">
        <f>G83/$G$194</f>
        <v>#DIV/0!</v>
      </c>
    </row>
    <row r="84" spans="1:8" ht="12.75">
      <c r="A84" s="43"/>
      <c r="B84" s="104"/>
      <c r="C84" s="50"/>
      <c r="D84" s="45"/>
      <c r="E84" s="140"/>
      <c r="F84" s="139"/>
      <c r="G84" s="155"/>
      <c r="H84" s="92"/>
    </row>
    <row r="85" spans="1:8" ht="12.75">
      <c r="A85" s="41" t="s">
        <v>688</v>
      </c>
      <c r="B85" s="309"/>
      <c r="C85" s="89" t="s">
        <v>1395</v>
      </c>
      <c r="D85" s="93"/>
      <c r="E85" s="138"/>
      <c r="F85" s="156"/>
      <c r="G85" s="159">
        <f>SUM(G86:G105)</f>
        <v>0</v>
      </c>
      <c r="H85" s="90" t="e">
        <f>G85/$G$535</f>
        <v>#DIV/0!</v>
      </c>
    </row>
    <row r="86" spans="1:9" s="83" customFormat="1" ht="12.75">
      <c r="A86" s="168" t="s">
        <v>689</v>
      </c>
      <c r="B86" s="119" t="s">
        <v>322</v>
      </c>
      <c r="C86" s="50" t="s">
        <v>52</v>
      </c>
      <c r="D86" s="45" t="s">
        <v>4</v>
      </c>
      <c r="E86" s="139">
        <v>199.44</v>
      </c>
      <c r="F86" s="139"/>
      <c r="G86" s="157">
        <f aca="true" t="shared" si="8" ref="G86:G103">ROUND(E86*F86,2)</f>
        <v>0</v>
      </c>
      <c r="H86" s="91" t="e">
        <f aca="true" t="shared" si="9" ref="H86:H103">G86/$G$85</f>
        <v>#DIV/0!</v>
      </c>
      <c r="I86" s="81"/>
    </row>
    <row r="87" spans="1:9" s="83" customFormat="1" ht="12.75">
      <c r="A87" s="168" t="s">
        <v>782</v>
      </c>
      <c r="B87" s="119" t="s">
        <v>323</v>
      </c>
      <c r="C87" s="50" t="s">
        <v>53</v>
      </c>
      <c r="D87" s="45" t="s">
        <v>4</v>
      </c>
      <c r="E87" s="139">
        <v>75</v>
      </c>
      <c r="F87" s="139"/>
      <c r="G87" s="157">
        <f t="shared" si="8"/>
        <v>0</v>
      </c>
      <c r="H87" s="91" t="e">
        <f t="shared" si="9"/>
        <v>#DIV/0!</v>
      </c>
      <c r="I87" s="81"/>
    </row>
    <row r="88" spans="1:9" s="83" customFormat="1" ht="12.75">
      <c r="A88" s="168" t="s">
        <v>690</v>
      </c>
      <c r="B88" s="119" t="s">
        <v>324</v>
      </c>
      <c r="C88" s="50" t="s">
        <v>790</v>
      </c>
      <c r="D88" s="45" t="s">
        <v>27</v>
      </c>
      <c r="E88" s="139">
        <v>683.2</v>
      </c>
      <c r="F88" s="139"/>
      <c r="G88" s="157">
        <f t="shared" si="8"/>
        <v>0</v>
      </c>
      <c r="H88" s="91" t="e">
        <f t="shared" si="9"/>
        <v>#DIV/0!</v>
      </c>
      <c r="I88" s="81"/>
    </row>
    <row r="89" spans="1:9" s="83" customFormat="1" ht="12.75">
      <c r="A89" s="168" t="s">
        <v>912</v>
      </c>
      <c r="B89" s="119" t="s">
        <v>325</v>
      </c>
      <c r="C89" s="50" t="s">
        <v>791</v>
      </c>
      <c r="D89" s="45" t="s">
        <v>27</v>
      </c>
      <c r="E89" s="139">
        <v>1152.5</v>
      </c>
      <c r="F89" s="139"/>
      <c r="G89" s="157">
        <f t="shared" si="8"/>
        <v>0</v>
      </c>
      <c r="H89" s="91" t="e">
        <f t="shared" si="9"/>
        <v>#DIV/0!</v>
      </c>
      <c r="I89" s="81"/>
    </row>
    <row r="90" spans="1:9" s="83" customFormat="1" ht="12.75">
      <c r="A90" s="168" t="s">
        <v>913</v>
      </c>
      <c r="B90" s="119" t="s">
        <v>326</v>
      </c>
      <c r="C90" s="50" t="s">
        <v>54</v>
      </c>
      <c r="D90" s="45" t="s">
        <v>27</v>
      </c>
      <c r="E90" s="139">
        <v>1314</v>
      </c>
      <c r="F90" s="139"/>
      <c r="G90" s="157">
        <f t="shared" si="8"/>
        <v>0</v>
      </c>
      <c r="H90" s="91" t="e">
        <f t="shared" si="9"/>
        <v>#DIV/0!</v>
      </c>
      <c r="I90" s="81"/>
    </row>
    <row r="91" spans="1:8" ht="12.75">
      <c r="A91" s="168" t="s">
        <v>914</v>
      </c>
      <c r="B91" s="119" t="s">
        <v>327</v>
      </c>
      <c r="C91" s="50" t="s">
        <v>55</v>
      </c>
      <c r="D91" s="45" t="s">
        <v>7</v>
      </c>
      <c r="E91" s="140">
        <v>41.31</v>
      </c>
      <c r="F91" s="139"/>
      <c r="G91" s="157">
        <f t="shared" si="8"/>
        <v>0</v>
      </c>
      <c r="H91" s="91" t="e">
        <f t="shared" si="9"/>
        <v>#DIV/0!</v>
      </c>
    </row>
    <row r="92" spans="1:9" s="83" customFormat="1" ht="12.75">
      <c r="A92" s="168" t="s">
        <v>915</v>
      </c>
      <c r="B92" s="119" t="s">
        <v>329</v>
      </c>
      <c r="C92" s="50" t="s">
        <v>57</v>
      </c>
      <c r="D92" s="45" t="s">
        <v>7</v>
      </c>
      <c r="E92" s="140">
        <v>25</v>
      </c>
      <c r="F92" s="139"/>
      <c r="G92" s="157">
        <f t="shared" si="8"/>
        <v>0</v>
      </c>
      <c r="H92" s="91" t="e">
        <f t="shared" si="9"/>
        <v>#DIV/0!</v>
      </c>
      <c r="I92" s="81"/>
    </row>
    <row r="93" spans="1:9" s="83" customFormat="1" ht="12.75">
      <c r="A93" s="168" t="s">
        <v>916</v>
      </c>
      <c r="B93" s="119" t="s">
        <v>330</v>
      </c>
      <c r="C93" s="50" t="s">
        <v>58</v>
      </c>
      <c r="D93" s="45" t="s">
        <v>7</v>
      </c>
      <c r="E93" s="139">
        <v>8</v>
      </c>
      <c r="F93" s="139"/>
      <c r="G93" s="157">
        <f t="shared" si="8"/>
        <v>0</v>
      </c>
      <c r="H93" s="91" t="e">
        <f t="shared" si="9"/>
        <v>#DIV/0!</v>
      </c>
      <c r="I93" s="81"/>
    </row>
    <row r="94" spans="1:9" s="83" customFormat="1" ht="12.75">
      <c r="A94" s="168" t="s">
        <v>917</v>
      </c>
      <c r="B94" s="106" t="s">
        <v>334</v>
      </c>
      <c r="C94" s="50" t="s">
        <v>62</v>
      </c>
      <c r="D94" s="45" t="s">
        <v>7</v>
      </c>
      <c r="E94" s="139">
        <v>1.29</v>
      </c>
      <c r="F94" s="139"/>
      <c r="G94" s="157">
        <f t="shared" si="8"/>
        <v>0</v>
      </c>
      <c r="H94" s="91" t="e">
        <f t="shared" si="9"/>
        <v>#DIV/0!</v>
      </c>
      <c r="I94" s="81"/>
    </row>
    <row r="95" spans="1:9" s="83" customFormat="1" ht="12.75">
      <c r="A95" s="168" t="s">
        <v>918</v>
      </c>
      <c r="B95" s="106" t="s">
        <v>333</v>
      </c>
      <c r="C95" s="50" t="s">
        <v>61</v>
      </c>
      <c r="D95" s="45" t="s">
        <v>7</v>
      </c>
      <c r="E95" s="139">
        <v>3.47</v>
      </c>
      <c r="F95" s="139"/>
      <c r="G95" s="157">
        <f t="shared" si="8"/>
        <v>0</v>
      </c>
      <c r="H95" s="91" t="e">
        <f t="shared" si="9"/>
        <v>#DIV/0!</v>
      </c>
      <c r="I95" s="81"/>
    </row>
    <row r="96" spans="1:9" s="83" customFormat="1" ht="12.75">
      <c r="A96" s="168" t="s">
        <v>1199</v>
      </c>
      <c r="B96" s="133" t="s">
        <v>335</v>
      </c>
      <c r="C96" s="50" t="s">
        <v>63</v>
      </c>
      <c r="D96" s="45" t="s">
        <v>4</v>
      </c>
      <c r="E96" s="139">
        <v>121</v>
      </c>
      <c r="F96" s="139"/>
      <c r="G96" s="157">
        <f t="shared" si="8"/>
        <v>0</v>
      </c>
      <c r="H96" s="91" t="e">
        <f t="shared" si="9"/>
        <v>#DIV/0!</v>
      </c>
      <c r="I96" s="81"/>
    </row>
    <row r="97" spans="1:9" s="83" customFormat="1" ht="25.5">
      <c r="A97" s="168" t="s">
        <v>1200</v>
      </c>
      <c r="B97" s="106" t="s">
        <v>331</v>
      </c>
      <c r="C97" s="50" t="s">
        <v>59</v>
      </c>
      <c r="D97" s="45" t="s">
        <v>7</v>
      </c>
      <c r="E97" s="139">
        <v>39</v>
      </c>
      <c r="F97" s="139"/>
      <c r="G97" s="157">
        <f t="shared" si="8"/>
        <v>0</v>
      </c>
      <c r="H97" s="91" t="e">
        <f t="shared" si="9"/>
        <v>#DIV/0!</v>
      </c>
      <c r="I97" s="81"/>
    </row>
    <row r="98" spans="1:9" s="83" customFormat="1" ht="25.5">
      <c r="A98" s="168" t="s">
        <v>1202</v>
      </c>
      <c r="B98" s="106" t="s">
        <v>332</v>
      </c>
      <c r="C98" s="50" t="s">
        <v>60</v>
      </c>
      <c r="D98" s="45" t="s">
        <v>7</v>
      </c>
      <c r="E98" s="139">
        <v>41.31</v>
      </c>
      <c r="F98" s="139"/>
      <c r="G98" s="157">
        <f t="shared" si="8"/>
        <v>0</v>
      </c>
      <c r="H98" s="91" t="e">
        <f t="shared" si="9"/>
        <v>#DIV/0!</v>
      </c>
      <c r="I98" s="81"/>
    </row>
    <row r="99" spans="1:9" s="83" customFormat="1" ht="12.75">
      <c r="A99" s="168" t="s">
        <v>1203</v>
      </c>
      <c r="B99" s="106" t="s">
        <v>336</v>
      </c>
      <c r="C99" s="50" t="s">
        <v>64</v>
      </c>
      <c r="D99" s="45" t="s">
        <v>5</v>
      </c>
      <c r="E99" s="139">
        <v>30</v>
      </c>
      <c r="F99" s="139"/>
      <c r="G99" s="157">
        <f t="shared" si="8"/>
        <v>0</v>
      </c>
      <c r="H99" s="91" t="e">
        <f t="shared" si="9"/>
        <v>#DIV/0!</v>
      </c>
      <c r="I99" s="81"/>
    </row>
    <row r="100" spans="1:8" ht="12.75">
      <c r="A100" s="168" t="s">
        <v>1223</v>
      </c>
      <c r="B100" s="105" t="s">
        <v>340</v>
      </c>
      <c r="C100" s="50" t="s">
        <v>66</v>
      </c>
      <c r="D100" s="45" t="s">
        <v>7</v>
      </c>
      <c r="E100" s="140">
        <v>7.9</v>
      </c>
      <c r="F100" s="139"/>
      <c r="G100" s="157">
        <f t="shared" si="8"/>
        <v>0</v>
      </c>
      <c r="H100" s="91" t="e">
        <f t="shared" si="9"/>
        <v>#DIV/0!</v>
      </c>
    </row>
    <row r="101" spans="1:8" ht="25.5">
      <c r="A101" s="168" t="s">
        <v>1360</v>
      </c>
      <c r="B101" s="105" t="s">
        <v>881</v>
      </c>
      <c r="C101" s="50" t="s">
        <v>882</v>
      </c>
      <c r="D101" s="45" t="s">
        <v>4</v>
      </c>
      <c r="E101" s="140">
        <v>45</v>
      </c>
      <c r="F101" s="139"/>
      <c r="G101" s="157">
        <f t="shared" si="8"/>
        <v>0</v>
      </c>
      <c r="H101" s="91" t="e">
        <f t="shared" si="9"/>
        <v>#DIV/0!</v>
      </c>
    </row>
    <row r="102" spans="1:8" ht="12.75">
      <c r="A102" s="168" t="s">
        <v>1373</v>
      </c>
      <c r="B102" s="105" t="s">
        <v>350</v>
      </c>
      <c r="C102" s="50" t="s">
        <v>76</v>
      </c>
      <c r="D102" s="45" t="s">
        <v>4</v>
      </c>
      <c r="E102" s="140">
        <v>189</v>
      </c>
      <c r="F102" s="139"/>
      <c r="G102" s="157">
        <f t="shared" si="8"/>
        <v>0</v>
      </c>
      <c r="H102" s="91" t="e">
        <f t="shared" si="9"/>
        <v>#DIV/0!</v>
      </c>
    </row>
    <row r="103" spans="1:8" ht="25.5">
      <c r="A103" s="168" t="s">
        <v>1374</v>
      </c>
      <c r="B103" s="105" t="s">
        <v>560</v>
      </c>
      <c r="C103" s="50" t="s">
        <v>236</v>
      </c>
      <c r="D103" s="45" t="s">
        <v>4</v>
      </c>
      <c r="E103" s="140">
        <v>198</v>
      </c>
      <c r="F103" s="139"/>
      <c r="G103" s="157">
        <f t="shared" si="8"/>
        <v>0</v>
      </c>
      <c r="H103" s="91" t="e">
        <f t="shared" si="9"/>
        <v>#DIV/0!</v>
      </c>
    </row>
    <row r="104" spans="1:8" ht="12.75">
      <c r="A104" s="168" t="s">
        <v>1399</v>
      </c>
      <c r="B104" s="130" t="s">
        <v>328</v>
      </c>
      <c r="C104" s="50" t="s">
        <v>56</v>
      </c>
      <c r="D104" s="45" t="s">
        <v>7</v>
      </c>
      <c r="E104" s="151">
        <v>30</v>
      </c>
      <c r="F104" s="139"/>
      <c r="G104" s="155">
        <f>ROUND(E104*F104,2)</f>
        <v>0</v>
      </c>
      <c r="H104" s="91" t="e">
        <f>G104/$G$526</f>
        <v>#DIV/0!</v>
      </c>
    </row>
    <row r="105" spans="1:8" ht="12.75">
      <c r="A105" s="43"/>
      <c r="B105" s="104"/>
      <c r="C105" s="50"/>
      <c r="D105" s="45"/>
      <c r="E105" s="140"/>
      <c r="F105" s="139"/>
      <c r="G105" s="155"/>
      <c r="H105" s="92"/>
    </row>
    <row r="106" spans="1:8" ht="12.75">
      <c r="A106" s="41" t="s">
        <v>674</v>
      </c>
      <c r="B106" s="309"/>
      <c r="C106" s="89" t="s">
        <v>1248</v>
      </c>
      <c r="D106" s="93"/>
      <c r="E106" s="138"/>
      <c r="F106" s="156"/>
      <c r="G106" s="159">
        <f>SUM(G107:G111)</f>
        <v>0</v>
      </c>
      <c r="H106" s="90" t="e">
        <f>G106/$G$535</f>
        <v>#DIV/0!</v>
      </c>
    </row>
    <row r="107" spans="1:8" ht="25.5">
      <c r="A107" s="168" t="s">
        <v>662</v>
      </c>
      <c r="B107" s="101" t="s">
        <v>700</v>
      </c>
      <c r="C107" s="50" t="s">
        <v>701</v>
      </c>
      <c r="D107" s="45" t="s">
        <v>4</v>
      </c>
      <c r="E107" s="140">
        <v>303.87</v>
      </c>
      <c r="F107" s="139"/>
      <c r="G107" s="155">
        <f>ROUND(E107*F107,2)</f>
        <v>0</v>
      </c>
      <c r="H107" s="91" t="e">
        <f>G107/$G$106</f>
        <v>#DIV/0!</v>
      </c>
    </row>
    <row r="108" spans="1:8" ht="25.5">
      <c r="A108" s="168" t="s">
        <v>691</v>
      </c>
      <c r="B108" s="59" t="s">
        <v>702</v>
      </c>
      <c r="C108" s="50" t="s">
        <v>703</v>
      </c>
      <c r="D108" s="45" t="s">
        <v>4</v>
      </c>
      <c r="E108" s="140">
        <v>9.25</v>
      </c>
      <c r="F108" s="139"/>
      <c r="G108" s="155">
        <f>ROUND(E108*F108,2)</f>
        <v>0</v>
      </c>
      <c r="H108" s="91" t="e">
        <f>G108/$G$106</f>
        <v>#DIV/0!</v>
      </c>
    </row>
    <row r="109" spans="1:8" ht="38.25">
      <c r="A109" s="168" t="s">
        <v>693</v>
      </c>
      <c r="B109" s="59" t="s">
        <v>341</v>
      </c>
      <c r="C109" s="50" t="s">
        <v>792</v>
      </c>
      <c r="D109" s="45" t="s">
        <v>4</v>
      </c>
      <c r="E109" s="140">
        <v>22.94</v>
      </c>
      <c r="F109" s="139"/>
      <c r="G109" s="155">
        <f>ROUND(E109*F109,2)</f>
        <v>0</v>
      </c>
      <c r="H109" s="91" t="e">
        <f>G109/$G$106</f>
        <v>#DIV/0!</v>
      </c>
    </row>
    <row r="110" spans="1:8" ht="25.5">
      <c r="A110" s="168" t="s">
        <v>1224</v>
      </c>
      <c r="B110" s="59" t="s">
        <v>339</v>
      </c>
      <c r="C110" s="50" t="s">
        <v>65</v>
      </c>
      <c r="D110" s="45" t="s">
        <v>4</v>
      </c>
      <c r="E110" s="140">
        <v>8</v>
      </c>
      <c r="F110" s="139"/>
      <c r="G110" s="155">
        <f>ROUND(E110*F110,2)</f>
        <v>0</v>
      </c>
      <c r="H110" s="91" t="e">
        <f>G110/$G$106</f>
        <v>#DIV/0!</v>
      </c>
    </row>
    <row r="111" spans="1:8" ht="12.75">
      <c r="A111" s="168"/>
      <c r="B111" s="59"/>
      <c r="C111" s="50"/>
      <c r="D111" s="45"/>
      <c r="E111" s="140"/>
      <c r="F111" s="139"/>
      <c r="G111" s="155"/>
      <c r="H111" s="92"/>
    </row>
    <row r="112" spans="1:8" ht="12.75">
      <c r="A112" s="41" t="s">
        <v>675</v>
      </c>
      <c r="B112" s="309"/>
      <c r="C112" s="89" t="s">
        <v>665</v>
      </c>
      <c r="D112" s="93"/>
      <c r="E112" s="138"/>
      <c r="F112" s="156"/>
      <c r="G112" s="159">
        <f>SUM(G113:G130)</f>
        <v>0</v>
      </c>
      <c r="H112" s="90" t="e">
        <f>G112/$G$535</f>
        <v>#DIV/0!</v>
      </c>
    </row>
    <row r="113" spans="1:8" ht="12.75">
      <c r="A113" s="168" t="s">
        <v>692</v>
      </c>
      <c r="B113" s="59" t="s">
        <v>344</v>
      </c>
      <c r="C113" s="50" t="s">
        <v>70</v>
      </c>
      <c r="D113" s="45" t="s">
        <v>7</v>
      </c>
      <c r="E113" s="140">
        <v>17.709999999999997</v>
      </c>
      <c r="F113" s="139"/>
      <c r="G113" s="155">
        <f aca="true" t="shared" si="10" ref="G113:G129">ROUND(E113*F113,2)</f>
        <v>0</v>
      </c>
      <c r="H113" s="91" t="e">
        <f aca="true" t="shared" si="11" ref="H113:H129">G113/$G$112</f>
        <v>#DIV/0!</v>
      </c>
    </row>
    <row r="114" spans="1:8" s="81" customFormat="1" ht="12.75">
      <c r="A114" s="168" t="s">
        <v>842</v>
      </c>
      <c r="B114" s="59" t="s">
        <v>346</v>
      </c>
      <c r="C114" s="50" t="s">
        <v>72</v>
      </c>
      <c r="D114" s="45" t="s">
        <v>4</v>
      </c>
      <c r="E114" s="140">
        <v>101</v>
      </c>
      <c r="F114" s="139"/>
      <c r="G114" s="155">
        <f t="shared" si="10"/>
        <v>0</v>
      </c>
      <c r="H114" s="91" t="e">
        <f t="shared" si="11"/>
        <v>#DIV/0!</v>
      </c>
    </row>
    <row r="115" spans="1:9" ht="51">
      <c r="A115" s="168" t="s">
        <v>919</v>
      </c>
      <c r="B115" s="69" t="s">
        <v>358</v>
      </c>
      <c r="C115" s="50" t="s">
        <v>794</v>
      </c>
      <c r="D115" s="45" t="s">
        <v>4</v>
      </c>
      <c r="E115" s="140">
        <v>83.45</v>
      </c>
      <c r="F115" s="139"/>
      <c r="G115" s="155">
        <f t="shared" si="10"/>
        <v>0</v>
      </c>
      <c r="H115" s="91" t="e">
        <f t="shared" si="11"/>
        <v>#DIV/0!</v>
      </c>
      <c r="I115" s="308"/>
    </row>
    <row r="116" spans="1:9" s="81" customFormat="1" ht="38.25">
      <c r="A116" s="168" t="s">
        <v>920</v>
      </c>
      <c r="B116" s="119" t="s">
        <v>359</v>
      </c>
      <c r="C116" s="50" t="s">
        <v>795</v>
      </c>
      <c r="D116" s="45" t="s">
        <v>5</v>
      </c>
      <c r="E116" s="140">
        <v>92</v>
      </c>
      <c r="F116" s="139"/>
      <c r="G116" s="155">
        <f t="shared" si="10"/>
        <v>0</v>
      </c>
      <c r="H116" s="91" t="e">
        <f t="shared" si="11"/>
        <v>#DIV/0!</v>
      </c>
      <c r="I116" s="84"/>
    </row>
    <row r="117" spans="1:8" ht="12.75">
      <c r="A117" s="168" t="s">
        <v>921</v>
      </c>
      <c r="B117" s="69" t="s">
        <v>347</v>
      </c>
      <c r="C117" s="50" t="s">
        <v>73</v>
      </c>
      <c r="D117" s="45" t="s">
        <v>4</v>
      </c>
      <c r="E117" s="140">
        <v>1208.24</v>
      </c>
      <c r="F117" s="139"/>
      <c r="G117" s="155">
        <f t="shared" si="10"/>
        <v>0</v>
      </c>
      <c r="H117" s="91" t="e">
        <f t="shared" si="11"/>
        <v>#DIV/0!</v>
      </c>
    </row>
    <row r="118" spans="1:8" ht="12.75">
      <c r="A118" s="168" t="s">
        <v>922</v>
      </c>
      <c r="B118" s="69" t="s">
        <v>348</v>
      </c>
      <c r="C118" s="50" t="s">
        <v>74</v>
      </c>
      <c r="D118" s="45" t="s">
        <v>4</v>
      </c>
      <c r="E118" s="140">
        <v>926.24</v>
      </c>
      <c r="F118" s="139"/>
      <c r="G118" s="155">
        <f t="shared" si="10"/>
        <v>0</v>
      </c>
      <c r="H118" s="91" t="e">
        <f t="shared" si="11"/>
        <v>#DIV/0!</v>
      </c>
    </row>
    <row r="119" spans="1:8" ht="12.75">
      <c r="A119" s="168" t="s">
        <v>923</v>
      </c>
      <c r="B119" s="69" t="s">
        <v>349</v>
      </c>
      <c r="C119" s="50" t="s">
        <v>75</v>
      </c>
      <c r="D119" s="45" t="s">
        <v>4</v>
      </c>
      <c r="E119" s="140">
        <v>1208.24</v>
      </c>
      <c r="F119" s="139"/>
      <c r="G119" s="155">
        <f t="shared" si="10"/>
        <v>0</v>
      </c>
      <c r="H119" s="91" t="e">
        <f t="shared" si="11"/>
        <v>#DIV/0!</v>
      </c>
    </row>
    <row r="120" spans="1:9" ht="25.5">
      <c r="A120" s="168" t="s">
        <v>924</v>
      </c>
      <c r="B120" s="275" t="s">
        <v>821</v>
      </c>
      <c r="C120" s="50" t="s">
        <v>819</v>
      </c>
      <c r="D120" s="45" t="s">
        <v>4</v>
      </c>
      <c r="E120" s="140">
        <v>286.6</v>
      </c>
      <c r="F120" s="139"/>
      <c r="G120" s="155">
        <f t="shared" si="10"/>
        <v>0</v>
      </c>
      <c r="H120" s="91" t="e">
        <f t="shared" si="11"/>
        <v>#DIV/0!</v>
      </c>
      <c r="I120" s="308"/>
    </row>
    <row r="121" spans="1:8" ht="12.75">
      <c r="A121" s="168" t="s">
        <v>925</v>
      </c>
      <c r="B121" s="69" t="s">
        <v>355</v>
      </c>
      <c r="C121" s="50" t="s">
        <v>79</v>
      </c>
      <c r="D121" s="45" t="s">
        <v>4</v>
      </c>
      <c r="E121" s="140">
        <v>90.35</v>
      </c>
      <c r="F121" s="139"/>
      <c r="G121" s="155">
        <f t="shared" si="10"/>
        <v>0</v>
      </c>
      <c r="H121" s="91" t="e">
        <f t="shared" si="11"/>
        <v>#DIV/0!</v>
      </c>
    </row>
    <row r="122" spans="1:8" ht="12.75">
      <c r="A122" s="168" t="s">
        <v>926</v>
      </c>
      <c r="B122" s="69" t="s">
        <v>357</v>
      </c>
      <c r="C122" s="50" t="s">
        <v>80</v>
      </c>
      <c r="D122" s="45" t="s">
        <v>5</v>
      </c>
      <c r="E122" s="140">
        <v>78.85</v>
      </c>
      <c r="F122" s="139"/>
      <c r="G122" s="155">
        <f t="shared" si="10"/>
        <v>0</v>
      </c>
      <c r="H122" s="91" t="e">
        <f t="shared" si="11"/>
        <v>#DIV/0!</v>
      </c>
    </row>
    <row r="123" spans="1:8" ht="12.75">
      <c r="A123" s="168" t="s">
        <v>927</v>
      </c>
      <c r="B123" s="95" t="s">
        <v>353</v>
      </c>
      <c r="C123" s="50" t="s">
        <v>78</v>
      </c>
      <c r="D123" s="45" t="s">
        <v>4</v>
      </c>
      <c r="E123" s="140">
        <v>230.99</v>
      </c>
      <c r="F123" s="139"/>
      <c r="G123" s="155">
        <f t="shared" si="10"/>
        <v>0</v>
      </c>
      <c r="H123" s="91" t="e">
        <f t="shared" si="11"/>
        <v>#DIV/0!</v>
      </c>
    </row>
    <row r="124" spans="1:8" ht="25.5">
      <c r="A124" s="168" t="s">
        <v>928</v>
      </c>
      <c r="B124" s="95" t="s">
        <v>352</v>
      </c>
      <c r="C124" s="50" t="s">
        <v>77</v>
      </c>
      <c r="D124" s="45" t="s">
        <v>5</v>
      </c>
      <c r="E124" s="140">
        <v>176.44</v>
      </c>
      <c r="F124" s="139"/>
      <c r="G124" s="155">
        <f t="shared" si="10"/>
        <v>0</v>
      </c>
      <c r="H124" s="91" t="e">
        <f t="shared" si="11"/>
        <v>#DIV/0!</v>
      </c>
    </row>
    <row r="125" spans="1:8" ht="25.5">
      <c r="A125" s="168" t="s">
        <v>929</v>
      </c>
      <c r="B125" s="95" t="s">
        <v>355</v>
      </c>
      <c r="C125" s="50" t="s">
        <v>876</v>
      </c>
      <c r="D125" s="45" t="s">
        <v>4</v>
      </c>
      <c r="E125" s="140">
        <v>50.03</v>
      </c>
      <c r="F125" s="139"/>
      <c r="G125" s="155">
        <f t="shared" si="10"/>
        <v>0</v>
      </c>
      <c r="H125" s="91" t="e">
        <f t="shared" si="11"/>
        <v>#DIV/0!</v>
      </c>
    </row>
    <row r="126" spans="1:8" ht="12.75">
      <c r="A126" s="168" t="s">
        <v>930</v>
      </c>
      <c r="B126" s="95" t="s">
        <v>357</v>
      </c>
      <c r="C126" s="50" t="s">
        <v>877</v>
      </c>
      <c r="D126" s="45" t="s">
        <v>5</v>
      </c>
      <c r="E126" s="140">
        <v>52.32</v>
      </c>
      <c r="F126" s="139"/>
      <c r="G126" s="155">
        <f t="shared" si="10"/>
        <v>0</v>
      </c>
      <c r="H126" s="91" t="e">
        <f t="shared" si="11"/>
        <v>#DIV/0!</v>
      </c>
    </row>
    <row r="127" spans="1:8" s="81" customFormat="1" ht="25.5">
      <c r="A127" s="168" t="s">
        <v>931</v>
      </c>
      <c r="B127" s="119" t="s">
        <v>356</v>
      </c>
      <c r="C127" s="50" t="s">
        <v>793</v>
      </c>
      <c r="D127" s="45" t="s">
        <v>5</v>
      </c>
      <c r="E127" s="140">
        <v>19.5</v>
      </c>
      <c r="F127" s="139"/>
      <c r="G127" s="155">
        <f t="shared" si="10"/>
        <v>0</v>
      </c>
      <c r="H127" s="91" t="e">
        <f t="shared" si="11"/>
        <v>#DIV/0!</v>
      </c>
    </row>
    <row r="128" spans="1:8" s="81" customFormat="1" ht="38.25">
      <c r="A128" s="168" t="s">
        <v>1389</v>
      </c>
      <c r="B128" s="119" t="s">
        <v>883</v>
      </c>
      <c r="C128" s="50" t="s">
        <v>884</v>
      </c>
      <c r="D128" s="45" t="s">
        <v>4</v>
      </c>
      <c r="E128" s="140">
        <v>36</v>
      </c>
      <c r="F128" s="139"/>
      <c r="G128" s="155">
        <f t="shared" si="10"/>
        <v>0</v>
      </c>
      <c r="H128" s="91" t="e">
        <f t="shared" si="11"/>
        <v>#DIV/0!</v>
      </c>
    </row>
    <row r="129" spans="1:8" s="81" customFormat="1" ht="25.5">
      <c r="A129" s="168" t="s">
        <v>1396</v>
      </c>
      <c r="B129" s="317" t="s">
        <v>562</v>
      </c>
      <c r="C129" s="50" t="s">
        <v>238</v>
      </c>
      <c r="D129" s="45" t="s">
        <v>4</v>
      </c>
      <c r="E129" s="140">
        <v>1000</v>
      </c>
      <c r="F129" s="139"/>
      <c r="G129" s="155">
        <f t="shared" si="10"/>
        <v>0</v>
      </c>
      <c r="H129" s="91" t="e">
        <f t="shared" si="11"/>
        <v>#DIV/0!</v>
      </c>
    </row>
    <row r="130" spans="1:8" ht="12.75">
      <c r="A130" s="44"/>
      <c r="B130" s="59"/>
      <c r="C130" s="50"/>
      <c r="D130" s="45"/>
      <c r="E130" s="141"/>
      <c r="F130" s="139"/>
      <c r="G130" s="155"/>
      <c r="H130" s="92"/>
    </row>
    <row r="131" spans="1:8" ht="12.75">
      <c r="A131" s="41" t="s">
        <v>676</v>
      </c>
      <c r="B131" s="309"/>
      <c r="C131" s="89" t="s">
        <v>1349</v>
      </c>
      <c r="D131" s="93"/>
      <c r="E131" s="138"/>
      <c r="F131" s="156"/>
      <c r="G131" s="159">
        <f>G132+G139</f>
        <v>0</v>
      </c>
      <c r="H131" s="90" t="e">
        <f>G131/$G$535</f>
        <v>#DIV/0!</v>
      </c>
    </row>
    <row r="132" spans="1:8" ht="12.75">
      <c r="A132" s="112" t="s">
        <v>932</v>
      </c>
      <c r="B132" s="121"/>
      <c r="C132" s="113" t="s">
        <v>1257</v>
      </c>
      <c r="D132" s="114"/>
      <c r="E132" s="148"/>
      <c r="F132" s="161"/>
      <c r="G132" s="162">
        <f>SUM(G133:G138)</f>
        <v>0</v>
      </c>
      <c r="H132" s="115"/>
    </row>
    <row r="133" spans="1:10" ht="25.5">
      <c r="A133" s="168" t="s">
        <v>1259</v>
      </c>
      <c r="B133" s="59" t="s">
        <v>342</v>
      </c>
      <c r="C133" s="50" t="s">
        <v>67</v>
      </c>
      <c r="D133" s="45" t="s">
        <v>27</v>
      </c>
      <c r="E133" s="144">
        <v>3260.4999999999995</v>
      </c>
      <c r="F133" s="139"/>
      <c r="G133" s="158">
        <f>ROUND(E133*F133,2)</f>
        <v>0</v>
      </c>
      <c r="H133" s="96" t="e">
        <f>G133/$G$131</f>
        <v>#DIV/0!</v>
      </c>
      <c r="J133" s="81"/>
    </row>
    <row r="134" spans="1:10" ht="25.5">
      <c r="A134" s="168" t="s">
        <v>1260</v>
      </c>
      <c r="B134" s="82" t="s">
        <v>402</v>
      </c>
      <c r="C134" s="50" t="s">
        <v>110</v>
      </c>
      <c r="D134" s="45" t="s">
        <v>27</v>
      </c>
      <c r="E134" s="144">
        <v>3260.4999999999995</v>
      </c>
      <c r="F134" s="139"/>
      <c r="G134" s="158">
        <f>ROUND(E134*F134,2)</f>
        <v>0</v>
      </c>
      <c r="H134" s="96" t="e">
        <f>G134/$G$131</f>
        <v>#DIV/0!</v>
      </c>
      <c r="J134" s="81"/>
    </row>
    <row r="135" spans="1:11" ht="38.25">
      <c r="A135" s="168" t="s">
        <v>1261</v>
      </c>
      <c r="B135" s="59" t="s">
        <v>343</v>
      </c>
      <c r="C135" s="50" t="s">
        <v>68</v>
      </c>
      <c r="D135" s="45" t="s">
        <v>4</v>
      </c>
      <c r="E135" s="144">
        <v>130.42000000000002</v>
      </c>
      <c r="F135" s="139"/>
      <c r="G135" s="158">
        <f>ROUND(E135*F135,2)</f>
        <v>0</v>
      </c>
      <c r="H135" s="96" t="e">
        <f>G135/$G$131</f>
        <v>#DIV/0!</v>
      </c>
      <c r="J135" s="312"/>
      <c r="K135" s="85"/>
    </row>
    <row r="136" spans="1:10" ht="12.75">
      <c r="A136" s="168" t="s">
        <v>1357</v>
      </c>
      <c r="B136" s="59" t="s">
        <v>854</v>
      </c>
      <c r="C136" s="50" t="s">
        <v>69</v>
      </c>
      <c r="D136" s="45" t="s">
        <v>5</v>
      </c>
      <c r="E136" s="144">
        <v>181.8</v>
      </c>
      <c r="F136" s="139"/>
      <c r="G136" s="158">
        <f>ROUND(E136*F136,2)</f>
        <v>0</v>
      </c>
      <c r="H136" s="96" t="e">
        <f>G136/$G$131</f>
        <v>#DIV/0!</v>
      </c>
      <c r="J136" s="81"/>
    </row>
    <row r="137" spans="1:10" ht="25.5">
      <c r="A137" s="168" t="s">
        <v>1398</v>
      </c>
      <c r="B137" s="82" t="s">
        <v>618</v>
      </c>
      <c r="C137" s="50" t="s">
        <v>797</v>
      </c>
      <c r="D137" s="45" t="s">
        <v>4</v>
      </c>
      <c r="E137" s="144">
        <v>22.2</v>
      </c>
      <c r="F137" s="139"/>
      <c r="G137" s="158">
        <f>ROUND(E137*F137,2)</f>
        <v>0</v>
      </c>
      <c r="H137" s="96" t="e">
        <f>G137/$G$131</f>
        <v>#DIV/0!</v>
      </c>
      <c r="J137" s="81"/>
    </row>
    <row r="138" spans="1:10" ht="12.75">
      <c r="A138" s="168"/>
      <c r="B138" s="59"/>
      <c r="C138" s="50"/>
      <c r="D138" s="45"/>
      <c r="E138" s="144"/>
      <c r="F138" s="139"/>
      <c r="G138" s="158"/>
      <c r="H138" s="96"/>
      <c r="J138" s="81"/>
    </row>
    <row r="139" spans="1:8" ht="12.75">
      <c r="A139" s="112" t="s">
        <v>933</v>
      </c>
      <c r="B139" s="121"/>
      <c r="C139" s="113" t="s">
        <v>1258</v>
      </c>
      <c r="D139" s="114"/>
      <c r="E139" s="148"/>
      <c r="F139" s="161"/>
      <c r="G139" s="162">
        <f>SUM(G140:G142)</f>
        <v>0</v>
      </c>
      <c r="H139" s="115" t="e">
        <f>G139/$G$131</f>
        <v>#DIV/0!</v>
      </c>
    </row>
    <row r="140" spans="1:10" ht="25.5">
      <c r="A140" s="168" t="s">
        <v>1262</v>
      </c>
      <c r="B140" s="59" t="s">
        <v>362</v>
      </c>
      <c r="C140" s="50" t="s">
        <v>798</v>
      </c>
      <c r="D140" s="45" t="s">
        <v>4</v>
      </c>
      <c r="E140" s="144">
        <v>322.5</v>
      </c>
      <c r="F140" s="139"/>
      <c r="G140" s="158">
        <f>ROUND(E140*F140,2)</f>
        <v>0</v>
      </c>
      <c r="H140" s="96" t="e">
        <f>G140/$G$131</f>
        <v>#DIV/0!</v>
      </c>
      <c r="J140" s="81"/>
    </row>
    <row r="141" spans="1:10" ht="38.25">
      <c r="A141" s="168" t="s">
        <v>1263</v>
      </c>
      <c r="B141" s="59" t="s">
        <v>363</v>
      </c>
      <c r="C141" s="50" t="s">
        <v>799</v>
      </c>
      <c r="D141" s="45" t="s">
        <v>4</v>
      </c>
      <c r="E141" s="144">
        <v>208.41</v>
      </c>
      <c r="F141" s="139"/>
      <c r="G141" s="158">
        <f>ROUND(E141*F141,2)</f>
        <v>0</v>
      </c>
      <c r="H141" s="96" t="e">
        <f>G141/$G$131</f>
        <v>#DIV/0!</v>
      </c>
      <c r="J141" s="81"/>
    </row>
    <row r="142" spans="1:10" ht="12.75">
      <c r="A142" s="168" t="s">
        <v>1264</v>
      </c>
      <c r="B142" s="59" t="s">
        <v>364</v>
      </c>
      <c r="C142" s="50" t="s">
        <v>81</v>
      </c>
      <c r="D142" s="45" t="s">
        <v>0</v>
      </c>
      <c r="E142" s="144">
        <v>98</v>
      </c>
      <c r="F142" s="139"/>
      <c r="G142" s="158">
        <f>ROUND(E142*F142,2)</f>
        <v>0</v>
      </c>
      <c r="H142" s="96" t="e">
        <f>G142/$G$131</f>
        <v>#DIV/0!</v>
      </c>
      <c r="J142" s="81"/>
    </row>
    <row r="143" spans="1:8" ht="12.75">
      <c r="A143" s="44"/>
      <c r="B143" s="59"/>
      <c r="C143" s="50"/>
      <c r="D143" s="45"/>
      <c r="E143" s="141"/>
      <c r="F143" s="139"/>
      <c r="G143" s="155"/>
      <c r="H143" s="92"/>
    </row>
    <row r="144" spans="1:9" ht="25.5">
      <c r="A144" s="41" t="s">
        <v>677</v>
      </c>
      <c r="B144" s="309"/>
      <c r="C144" s="166" t="s">
        <v>1249</v>
      </c>
      <c r="D144" s="93"/>
      <c r="E144" s="138"/>
      <c r="F144" s="156"/>
      <c r="G144" s="159">
        <f>SUM(G145:G180)</f>
        <v>0</v>
      </c>
      <c r="H144" s="90" t="e">
        <f>G144/$G$535</f>
        <v>#DIV/0!</v>
      </c>
      <c r="I144" s="85"/>
    </row>
    <row r="145" spans="1:9" s="47" customFormat="1" ht="25.5">
      <c r="A145" s="168" t="s">
        <v>934</v>
      </c>
      <c r="B145" s="59" t="s">
        <v>891</v>
      </c>
      <c r="C145" s="80" t="s">
        <v>892</v>
      </c>
      <c r="D145" s="45" t="s">
        <v>4</v>
      </c>
      <c r="E145" s="142">
        <v>12.399999999999999</v>
      </c>
      <c r="F145" s="139"/>
      <c r="G145" s="157">
        <f aca="true" t="shared" si="12" ref="G145:G179">F145*E145</f>
        <v>0</v>
      </c>
      <c r="H145" s="91" t="e">
        <f aca="true" t="shared" si="13" ref="H145:H179">G145/$G$144</f>
        <v>#DIV/0!</v>
      </c>
      <c r="I145" s="86"/>
    </row>
    <row r="146" spans="1:8" ht="12.75">
      <c r="A146" s="168" t="s">
        <v>935</v>
      </c>
      <c r="B146" s="59" t="s">
        <v>373</v>
      </c>
      <c r="C146" s="50" t="s">
        <v>86</v>
      </c>
      <c r="D146" s="45" t="s">
        <v>4</v>
      </c>
      <c r="E146" s="142">
        <v>25.229999999999997</v>
      </c>
      <c r="F146" s="139"/>
      <c r="G146" s="157">
        <f t="shared" si="12"/>
        <v>0</v>
      </c>
      <c r="H146" s="91" t="e">
        <f t="shared" si="13"/>
        <v>#DIV/0!</v>
      </c>
    </row>
    <row r="147" spans="1:8" ht="12.75">
      <c r="A147" s="168" t="s">
        <v>936</v>
      </c>
      <c r="B147" s="59" t="s">
        <v>374</v>
      </c>
      <c r="C147" s="50" t="s">
        <v>87</v>
      </c>
      <c r="D147" s="45" t="s">
        <v>4</v>
      </c>
      <c r="E147" s="142">
        <v>12.909999999999998</v>
      </c>
      <c r="F147" s="139"/>
      <c r="G147" s="157">
        <f t="shared" si="12"/>
        <v>0</v>
      </c>
      <c r="H147" s="91" t="e">
        <f t="shared" si="13"/>
        <v>#DIV/0!</v>
      </c>
    </row>
    <row r="148" spans="1:8" ht="25.5">
      <c r="A148" s="168" t="s">
        <v>937</v>
      </c>
      <c r="B148" s="59" t="s">
        <v>375</v>
      </c>
      <c r="C148" s="50" t="s">
        <v>855</v>
      </c>
      <c r="D148" s="45" t="s">
        <v>4</v>
      </c>
      <c r="E148" s="142">
        <v>27.909999999999997</v>
      </c>
      <c r="F148" s="139"/>
      <c r="G148" s="157">
        <f t="shared" si="12"/>
        <v>0</v>
      </c>
      <c r="H148" s="91" t="e">
        <f t="shared" si="13"/>
        <v>#DIV/0!</v>
      </c>
    </row>
    <row r="149" spans="1:8" ht="12.75">
      <c r="A149" s="168" t="s">
        <v>938</v>
      </c>
      <c r="B149" s="64" t="s">
        <v>377</v>
      </c>
      <c r="C149" s="50" t="s">
        <v>89</v>
      </c>
      <c r="D149" s="45" t="s">
        <v>4</v>
      </c>
      <c r="E149" s="145">
        <v>38.739999999999995</v>
      </c>
      <c r="F149" s="139"/>
      <c r="G149" s="157">
        <f t="shared" si="12"/>
        <v>0</v>
      </c>
      <c r="H149" s="91" t="e">
        <f t="shared" si="13"/>
        <v>#DIV/0!</v>
      </c>
    </row>
    <row r="150" spans="1:8" ht="25.5">
      <c r="A150" s="168" t="s">
        <v>939</v>
      </c>
      <c r="B150" s="82" t="s">
        <v>376</v>
      </c>
      <c r="C150" s="50" t="s">
        <v>88</v>
      </c>
      <c r="D150" s="45" t="s">
        <v>4</v>
      </c>
      <c r="E150" s="145">
        <v>5.73</v>
      </c>
      <c r="F150" s="139"/>
      <c r="G150" s="157">
        <f t="shared" si="12"/>
        <v>0</v>
      </c>
      <c r="H150" s="91" t="e">
        <f t="shared" si="13"/>
        <v>#DIV/0!</v>
      </c>
    </row>
    <row r="151" spans="1:8" ht="12.75">
      <c r="A151" s="168" t="s">
        <v>940</v>
      </c>
      <c r="B151" s="276" t="s">
        <v>850</v>
      </c>
      <c r="C151" s="108" t="s">
        <v>849</v>
      </c>
      <c r="D151" s="79" t="s">
        <v>4</v>
      </c>
      <c r="E151" s="145">
        <v>19.08</v>
      </c>
      <c r="F151" s="99"/>
      <c r="G151" s="157">
        <f t="shared" si="12"/>
        <v>0</v>
      </c>
      <c r="H151" s="91" t="e">
        <f t="shared" si="13"/>
        <v>#DIV/0!</v>
      </c>
    </row>
    <row r="152" spans="1:8" ht="25.5">
      <c r="A152" s="168" t="s">
        <v>941</v>
      </c>
      <c r="B152" s="97" t="s">
        <v>360</v>
      </c>
      <c r="C152" s="50" t="s">
        <v>796</v>
      </c>
      <c r="D152" s="45" t="s">
        <v>5</v>
      </c>
      <c r="E152" s="145">
        <v>138.5</v>
      </c>
      <c r="F152" s="139"/>
      <c r="G152" s="157">
        <f t="shared" si="12"/>
        <v>0</v>
      </c>
      <c r="H152" s="91" t="e">
        <f t="shared" si="13"/>
        <v>#DIV/0!</v>
      </c>
    </row>
    <row r="153" spans="1:8" ht="12.75">
      <c r="A153" s="168" t="s">
        <v>942</v>
      </c>
      <c r="B153" s="276" t="s">
        <v>1033</v>
      </c>
      <c r="C153" s="108" t="s">
        <v>1034</v>
      </c>
      <c r="D153" s="79" t="s">
        <v>5</v>
      </c>
      <c r="E153" s="145">
        <v>25</v>
      </c>
      <c r="F153" s="99"/>
      <c r="G153" s="157">
        <f t="shared" si="12"/>
        <v>0</v>
      </c>
      <c r="H153" s="91" t="e">
        <f t="shared" si="13"/>
        <v>#DIV/0!</v>
      </c>
    </row>
    <row r="154" spans="1:8" ht="38.25">
      <c r="A154" s="168" t="s">
        <v>943</v>
      </c>
      <c r="B154" s="45" t="s">
        <v>857</v>
      </c>
      <c r="C154" s="80" t="s">
        <v>858</v>
      </c>
      <c r="D154" s="45" t="s">
        <v>0</v>
      </c>
      <c r="E154" s="145">
        <v>2</v>
      </c>
      <c r="F154" s="139"/>
      <c r="G154" s="157">
        <f t="shared" si="12"/>
        <v>0</v>
      </c>
      <c r="H154" s="91" t="e">
        <f t="shared" si="13"/>
        <v>#DIV/0!</v>
      </c>
    </row>
    <row r="155" spans="1:8" ht="25.5">
      <c r="A155" s="168" t="s">
        <v>944</v>
      </c>
      <c r="B155" s="45" t="s">
        <v>385</v>
      </c>
      <c r="C155" s="50" t="s">
        <v>94</v>
      </c>
      <c r="D155" s="45" t="s">
        <v>0</v>
      </c>
      <c r="E155" s="145">
        <v>4</v>
      </c>
      <c r="F155" s="139"/>
      <c r="G155" s="157">
        <f t="shared" si="12"/>
        <v>0</v>
      </c>
      <c r="H155" s="91" t="e">
        <f t="shared" si="13"/>
        <v>#DIV/0!</v>
      </c>
    </row>
    <row r="156" spans="1:8" ht="25.5">
      <c r="A156" s="168" t="s">
        <v>945</v>
      </c>
      <c r="B156" s="65" t="s">
        <v>379</v>
      </c>
      <c r="C156" s="67" t="s">
        <v>91</v>
      </c>
      <c r="D156" s="79" t="s">
        <v>5</v>
      </c>
      <c r="E156" s="146">
        <v>260</v>
      </c>
      <c r="F156" s="99"/>
      <c r="G156" s="157">
        <f t="shared" si="12"/>
        <v>0</v>
      </c>
      <c r="H156" s="96" t="e">
        <f t="shared" si="13"/>
        <v>#DIV/0!</v>
      </c>
    </row>
    <row r="157" spans="1:8" ht="25.5">
      <c r="A157" s="168" t="s">
        <v>946</v>
      </c>
      <c r="B157" s="79" t="s">
        <v>380</v>
      </c>
      <c r="C157" s="108" t="s">
        <v>92</v>
      </c>
      <c r="D157" s="79" t="s">
        <v>5</v>
      </c>
      <c r="E157" s="146">
        <v>121</v>
      </c>
      <c r="F157" s="99"/>
      <c r="G157" s="157">
        <f t="shared" si="12"/>
        <v>0</v>
      </c>
      <c r="H157" s="96" t="e">
        <f t="shared" si="13"/>
        <v>#DIV/0!</v>
      </c>
    </row>
    <row r="158" spans="1:9" ht="51">
      <c r="A158" s="168" t="s">
        <v>947</v>
      </c>
      <c r="B158" s="276" t="s">
        <v>874</v>
      </c>
      <c r="C158" s="108" t="s">
        <v>879</v>
      </c>
      <c r="D158" s="79" t="s">
        <v>1187</v>
      </c>
      <c r="E158" s="146">
        <v>1</v>
      </c>
      <c r="F158" s="99"/>
      <c r="G158" s="157">
        <f t="shared" si="12"/>
        <v>0</v>
      </c>
      <c r="H158" s="96" t="e">
        <f t="shared" si="13"/>
        <v>#DIV/0!</v>
      </c>
      <c r="I158" s="109"/>
    </row>
    <row r="159" spans="1:9" ht="38.25">
      <c r="A159" s="168" t="s">
        <v>948</v>
      </c>
      <c r="B159" s="276" t="s">
        <v>875</v>
      </c>
      <c r="C159" s="108" t="s">
        <v>878</v>
      </c>
      <c r="D159" s="79" t="s">
        <v>6</v>
      </c>
      <c r="E159" s="146">
        <v>5</v>
      </c>
      <c r="F159" s="99"/>
      <c r="G159" s="157">
        <f t="shared" si="12"/>
        <v>0</v>
      </c>
      <c r="H159" s="96" t="e">
        <f t="shared" si="13"/>
        <v>#DIV/0!</v>
      </c>
      <c r="I159" s="109"/>
    </row>
    <row r="160" spans="1:11" ht="25.5">
      <c r="A160" s="168" t="s">
        <v>949</v>
      </c>
      <c r="B160" s="97" t="s">
        <v>578</v>
      </c>
      <c r="C160" s="50" t="s">
        <v>84</v>
      </c>
      <c r="D160" s="45" t="s">
        <v>0</v>
      </c>
      <c r="E160" s="146">
        <v>2</v>
      </c>
      <c r="F160" s="139"/>
      <c r="G160" s="157">
        <f t="shared" si="12"/>
        <v>0</v>
      </c>
      <c r="H160" s="96" t="e">
        <f t="shared" si="13"/>
        <v>#DIV/0!</v>
      </c>
      <c r="I160" s="68"/>
      <c r="J160" s="18"/>
      <c r="K160" s="18"/>
    </row>
    <row r="161" spans="1:11" ht="25.5">
      <c r="A161" s="168" t="s">
        <v>950</v>
      </c>
      <c r="B161" s="97" t="s">
        <v>649</v>
      </c>
      <c r="C161" s="50" t="s">
        <v>650</v>
      </c>
      <c r="D161" s="45" t="s">
        <v>0</v>
      </c>
      <c r="E161" s="146">
        <v>2</v>
      </c>
      <c r="F161" s="139"/>
      <c r="G161" s="157">
        <f t="shared" si="12"/>
        <v>0</v>
      </c>
      <c r="H161" s="91" t="e">
        <f t="shared" si="13"/>
        <v>#DIV/0!</v>
      </c>
      <c r="I161" s="68"/>
      <c r="J161" s="18"/>
      <c r="K161" s="18"/>
    </row>
    <row r="162" spans="1:8" ht="25.5">
      <c r="A162" s="168" t="s">
        <v>951</v>
      </c>
      <c r="B162" s="97" t="s">
        <v>367</v>
      </c>
      <c r="C162" s="50" t="s">
        <v>576</v>
      </c>
      <c r="D162" s="45" t="s">
        <v>0</v>
      </c>
      <c r="E162" s="146">
        <v>13</v>
      </c>
      <c r="F162" s="139"/>
      <c r="G162" s="157">
        <f t="shared" si="12"/>
        <v>0</v>
      </c>
      <c r="H162" s="91" t="e">
        <f t="shared" si="13"/>
        <v>#DIV/0!</v>
      </c>
    </row>
    <row r="163" spans="1:8" ht="25.5">
      <c r="A163" s="168" t="s">
        <v>952</v>
      </c>
      <c r="B163" s="65" t="s">
        <v>368</v>
      </c>
      <c r="C163" s="50" t="s">
        <v>577</v>
      </c>
      <c r="D163" s="45" t="s">
        <v>0</v>
      </c>
      <c r="E163" s="146">
        <v>6</v>
      </c>
      <c r="F163" s="139"/>
      <c r="G163" s="157">
        <f t="shared" si="12"/>
        <v>0</v>
      </c>
      <c r="H163" s="91" t="e">
        <f t="shared" si="13"/>
        <v>#DIV/0!</v>
      </c>
    </row>
    <row r="164" spans="1:8" ht="25.5">
      <c r="A164" s="168" t="s">
        <v>953</v>
      </c>
      <c r="B164" s="65" t="s">
        <v>366</v>
      </c>
      <c r="C164" s="50" t="s">
        <v>575</v>
      </c>
      <c r="D164" s="45" t="s">
        <v>0</v>
      </c>
      <c r="E164" s="146">
        <v>19</v>
      </c>
      <c r="F164" s="139"/>
      <c r="G164" s="157">
        <f t="shared" si="12"/>
        <v>0</v>
      </c>
      <c r="H164" s="91" t="e">
        <f t="shared" si="13"/>
        <v>#DIV/0!</v>
      </c>
    </row>
    <row r="165" spans="1:8" ht="25.5">
      <c r="A165" s="168" t="s">
        <v>954</v>
      </c>
      <c r="B165" s="65" t="s">
        <v>365</v>
      </c>
      <c r="C165" s="50" t="s">
        <v>574</v>
      </c>
      <c r="D165" s="45" t="s">
        <v>0</v>
      </c>
      <c r="E165" s="146">
        <v>2</v>
      </c>
      <c r="F165" s="139"/>
      <c r="G165" s="157">
        <f t="shared" si="12"/>
        <v>0</v>
      </c>
      <c r="H165" s="91" t="e">
        <f t="shared" si="13"/>
        <v>#DIV/0!</v>
      </c>
    </row>
    <row r="166" spans="1:8" ht="25.5">
      <c r="A166" s="168" t="s">
        <v>955</v>
      </c>
      <c r="B166" s="314" t="s">
        <v>381</v>
      </c>
      <c r="C166" s="50" t="s">
        <v>856</v>
      </c>
      <c r="D166" s="45" t="s">
        <v>6</v>
      </c>
      <c r="E166" s="146">
        <v>40</v>
      </c>
      <c r="F166" s="139"/>
      <c r="G166" s="157">
        <f t="shared" si="12"/>
        <v>0</v>
      </c>
      <c r="H166" s="91" t="e">
        <f t="shared" si="13"/>
        <v>#DIV/0!</v>
      </c>
    </row>
    <row r="167" spans="1:8" ht="25.5">
      <c r="A167" s="168" t="s">
        <v>956</v>
      </c>
      <c r="B167" s="314" t="s">
        <v>382</v>
      </c>
      <c r="C167" s="50" t="s">
        <v>885</v>
      </c>
      <c r="D167" s="45" t="s">
        <v>6</v>
      </c>
      <c r="E167" s="146">
        <v>4</v>
      </c>
      <c r="F167" s="139"/>
      <c r="G167" s="157">
        <f t="shared" si="12"/>
        <v>0</v>
      </c>
      <c r="H167" s="91" t="e">
        <f t="shared" si="13"/>
        <v>#DIV/0!</v>
      </c>
    </row>
    <row r="168" spans="1:8" ht="12.75">
      <c r="A168" s="168" t="s">
        <v>957</v>
      </c>
      <c r="B168" s="276" t="s">
        <v>836</v>
      </c>
      <c r="C168" s="98" t="s">
        <v>830</v>
      </c>
      <c r="D168" s="79" t="s">
        <v>0</v>
      </c>
      <c r="E168" s="99">
        <v>2</v>
      </c>
      <c r="F168" s="99"/>
      <c r="G168" s="157">
        <f t="shared" si="12"/>
        <v>0</v>
      </c>
      <c r="H168" s="91" t="e">
        <f t="shared" si="13"/>
        <v>#DIV/0!</v>
      </c>
    </row>
    <row r="169" spans="1:8" ht="25.5">
      <c r="A169" s="168" t="s">
        <v>958</v>
      </c>
      <c r="B169" s="65" t="s">
        <v>369</v>
      </c>
      <c r="C169" s="50" t="s">
        <v>82</v>
      </c>
      <c r="D169" s="45" t="s">
        <v>4</v>
      </c>
      <c r="E169" s="146">
        <v>20</v>
      </c>
      <c r="F169" s="139"/>
      <c r="G169" s="157">
        <f t="shared" si="12"/>
        <v>0</v>
      </c>
      <c r="H169" s="91" t="e">
        <f t="shared" si="13"/>
        <v>#DIV/0!</v>
      </c>
    </row>
    <row r="170" spans="1:8" ht="25.5">
      <c r="A170" s="168" t="s">
        <v>1031</v>
      </c>
      <c r="B170" s="59" t="s">
        <v>371</v>
      </c>
      <c r="C170" s="50" t="s">
        <v>800</v>
      </c>
      <c r="D170" s="45" t="s">
        <v>4</v>
      </c>
      <c r="E170" s="146">
        <v>7</v>
      </c>
      <c r="F170" s="139"/>
      <c r="G170" s="157">
        <f t="shared" si="12"/>
        <v>0</v>
      </c>
      <c r="H170" s="91" t="e">
        <f t="shared" si="13"/>
        <v>#DIV/0!</v>
      </c>
    </row>
    <row r="171" spans="1:8" ht="25.5">
      <c r="A171" s="168" t="s">
        <v>959</v>
      </c>
      <c r="B171" s="65" t="s">
        <v>370</v>
      </c>
      <c r="C171" s="50" t="s">
        <v>83</v>
      </c>
      <c r="D171" s="45" t="s">
        <v>4</v>
      </c>
      <c r="E171" s="146">
        <v>12</v>
      </c>
      <c r="F171" s="139"/>
      <c r="G171" s="157">
        <f t="shared" si="12"/>
        <v>0</v>
      </c>
      <c r="H171" s="91" t="e">
        <f t="shared" si="13"/>
        <v>#DIV/0!</v>
      </c>
    </row>
    <row r="172" spans="1:8" ht="12.75">
      <c r="A172" s="168" t="s">
        <v>1027</v>
      </c>
      <c r="B172" s="65" t="s">
        <v>383</v>
      </c>
      <c r="C172" s="50" t="s">
        <v>384</v>
      </c>
      <c r="D172" s="45" t="s">
        <v>0</v>
      </c>
      <c r="E172" s="146">
        <v>4</v>
      </c>
      <c r="F172" s="139"/>
      <c r="G172" s="157">
        <f t="shared" si="12"/>
        <v>0</v>
      </c>
      <c r="H172" s="91" t="e">
        <f t="shared" si="13"/>
        <v>#DIV/0!</v>
      </c>
    </row>
    <row r="173" spans="1:8" ht="24" customHeight="1">
      <c r="A173" s="168" t="s">
        <v>1029</v>
      </c>
      <c r="B173" s="59" t="s">
        <v>386</v>
      </c>
      <c r="C173" s="50" t="s">
        <v>95</v>
      </c>
      <c r="D173" s="45" t="s">
        <v>5</v>
      </c>
      <c r="E173" s="146">
        <v>8</v>
      </c>
      <c r="F173" s="139"/>
      <c r="G173" s="157">
        <f t="shared" si="12"/>
        <v>0</v>
      </c>
      <c r="H173" s="91" t="e">
        <f t="shared" si="13"/>
        <v>#DIV/0!</v>
      </c>
    </row>
    <row r="174" spans="1:9" ht="51">
      <c r="A174" s="168" t="s">
        <v>1030</v>
      </c>
      <c r="B174" s="276" t="s">
        <v>831</v>
      </c>
      <c r="C174" s="67" t="s">
        <v>833</v>
      </c>
      <c r="D174" s="79" t="s">
        <v>6</v>
      </c>
      <c r="E174" s="146">
        <v>1</v>
      </c>
      <c r="F174" s="99"/>
      <c r="G174" s="157">
        <f t="shared" si="12"/>
        <v>0</v>
      </c>
      <c r="H174" s="91" t="e">
        <f t="shared" si="13"/>
        <v>#DIV/0!</v>
      </c>
      <c r="I174" s="74"/>
    </row>
    <row r="175" spans="1:9" ht="38.25">
      <c r="A175" s="168" t="s">
        <v>1032</v>
      </c>
      <c r="B175" s="276" t="s">
        <v>832</v>
      </c>
      <c r="C175" s="67" t="s">
        <v>834</v>
      </c>
      <c r="D175" s="79" t="s">
        <v>6</v>
      </c>
      <c r="E175" s="146">
        <v>3</v>
      </c>
      <c r="F175" s="99"/>
      <c r="G175" s="157">
        <f t="shared" si="12"/>
        <v>0</v>
      </c>
      <c r="H175" s="91" t="e">
        <f t="shared" si="13"/>
        <v>#DIV/0!</v>
      </c>
      <c r="I175" s="74"/>
    </row>
    <row r="176" spans="1:8" ht="12.75">
      <c r="A176" s="168" t="s">
        <v>1204</v>
      </c>
      <c r="B176" s="107" t="s">
        <v>372</v>
      </c>
      <c r="C176" s="67" t="s">
        <v>85</v>
      </c>
      <c r="D176" s="79" t="s">
        <v>5</v>
      </c>
      <c r="E176" s="141">
        <v>40.8</v>
      </c>
      <c r="F176" s="99"/>
      <c r="G176" s="157">
        <f t="shared" si="12"/>
        <v>0</v>
      </c>
      <c r="H176" s="96" t="e">
        <f t="shared" si="13"/>
        <v>#DIV/0!</v>
      </c>
    </row>
    <row r="177" spans="1:8" ht="12.75">
      <c r="A177" s="168" t="s">
        <v>1375</v>
      </c>
      <c r="B177" s="274" t="s">
        <v>1038</v>
      </c>
      <c r="C177" s="67" t="s">
        <v>1028</v>
      </c>
      <c r="D177" s="79" t="s">
        <v>5</v>
      </c>
      <c r="E177" s="141">
        <v>204.40000000000003</v>
      </c>
      <c r="F177" s="99"/>
      <c r="G177" s="157">
        <f t="shared" si="12"/>
        <v>0</v>
      </c>
      <c r="H177" s="96" t="e">
        <f t="shared" si="13"/>
        <v>#DIV/0!</v>
      </c>
    </row>
    <row r="178" spans="1:8" ht="12.75">
      <c r="A178" s="168" t="s">
        <v>1376</v>
      </c>
      <c r="B178" s="107" t="s">
        <v>361</v>
      </c>
      <c r="C178" s="67" t="s">
        <v>619</v>
      </c>
      <c r="D178" s="79" t="s">
        <v>5</v>
      </c>
      <c r="E178" s="141">
        <v>15</v>
      </c>
      <c r="F178" s="99"/>
      <c r="G178" s="157">
        <f t="shared" si="12"/>
        <v>0</v>
      </c>
      <c r="H178" s="96" t="e">
        <f t="shared" si="13"/>
        <v>#DIV/0!</v>
      </c>
    </row>
    <row r="179" spans="1:11" ht="25.5">
      <c r="A179" s="168" t="s">
        <v>1397</v>
      </c>
      <c r="B179" s="277" t="s">
        <v>1205</v>
      </c>
      <c r="C179" s="117" t="s">
        <v>1206</v>
      </c>
      <c r="D179" s="118" t="s">
        <v>6</v>
      </c>
      <c r="E179" s="140">
        <v>1</v>
      </c>
      <c r="F179" s="139"/>
      <c r="G179" s="157">
        <f t="shared" si="12"/>
        <v>0</v>
      </c>
      <c r="H179" s="91" t="e">
        <f t="shared" si="13"/>
        <v>#DIV/0!</v>
      </c>
      <c r="I179" s="78"/>
      <c r="J179" s="78"/>
      <c r="K179" s="78"/>
    </row>
    <row r="180" spans="1:8" ht="12.75">
      <c r="A180" s="66"/>
      <c r="B180" s="63"/>
      <c r="C180" s="67"/>
      <c r="D180" s="79"/>
      <c r="E180" s="146"/>
      <c r="F180" s="99"/>
      <c r="G180" s="158"/>
      <c r="H180" s="92"/>
    </row>
    <row r="181" spans="1:8" ht="12.75">
      <c r="A181" s="41" t="s">
        <v>678</v>
      </c>
      <c r="B181" s="309"/>
      <c r="C181" s="89" t="s">
        <v>1250</v>
      </c>
      <c r="D181" s="93"/>
      <c r="E181" s="147"/>
      <c r="F181" s="156"/>
      <c r="G181" s="159">
        <f>SUM(G182:G188)</f>
        <v>0</v>
      </c>
      <c r="H181" s="90" t="e">
        <f>G181/$G$535</f>
        <v>#DIV/0!</v>
      </c>
    </row>
    <row r="182" spans="1:8" ht="25.5">
      <c r="A182" s="169" t="s">
        <v>960</v>
      </c>
      <c r="B182" s="63" t="s">
        <v>399</v>
      </c>
      <c r="C182" s="50" t="s">
        <v>107</v>
      </c>
      <c r="D182" s="45" t="s">
        <v>7</v>
      </c>
      <c r="E182" s="146">
        <v>15</v>
      </c>
      <c r="F182" s="99"/>
      <c r="G182" s="158">
        <f aca="true" t="shared" si="14" ref="G182:G187">ROUND(E182*F182,2)</f>
        <v>0</v>
      </c>
      <c r="H182" s="91" t="e">
        <f>G182/G181</f>
        <v>#DIV/0!</v>
      </c>
    </row>
    <row r="183" spans="1:10" ht="25.5">
      <c r="A183" s="169" t="s">
        <v>1346</v>
      </c>
      <c r="B183" s="59" t="s">
        <v>397</v>
      </c>
      <c r="C183" s="50" t="s">
        <v>105</v>
      </c>
      <c r="D183" s="45" t="s">
        <v>4</v>
      </c>
      <c r="E183" s="144">
        <v>37</v>
      </c>
      <c r="F183" s="139"/>
      <c r="G183" s="158">
        <f t="shared" si="14"/>
        <v>0</v>
      </c>
      <c r="H183" s="96" t="e">
        <f>G183/$G$131</f>
        <v>#DIV/0!</v>
      </c>
      <c r="J183" s="81"/>
    </row>
    <row r="184" spans="1:10" ht="25.5">
      <c r="A184" s="169" t="s">
        <v>1347</v>
      </c>
      <c r="B184" s="170" t="s">
        <v>400</v>
      </c>
      <c r="C184" s="50" t="s">
        <v>108</v>
      </c>
      <c r="D184" s="45" t="s">
        <v>4</v>
      </c>
      <c r="E184" s="144">
        <v>90</v>
      </c>
      <c r="F184" s="139"/>
      <c r="G184" s="158">
        <f t="shared" si="14"/>
        <v>0</v>
      </c>
      <c r="H184" s="96" t="e">
        <f>G184/$G$131</f>
        <v>#DIV/0!</v>
      </c>
      <c r="J184" s="81"/>
    </row>
    <row r="185" spans="1:10" ht="25.5">
      <c r="A185" s="169" t="s">
        <v>1348</v>
      </c>
      <c r="B185" s="134" t="s">
        <v>398</v>
      </c>
      <c r="C185" s="50" t="s">
        <v>106</v>
      </c>
      <c r="D185" s="45" t="s">
        <v>4</v>
      </c>
      <c r="E185" s="144">
        <v>100</v>
      </c>
      <c r="F185" s="139"/>
      <c r="G185" s="158">
        <f t="shared" si="14"/>
        <v>0</v>
      </c>
      <c r="H185" s="96" t="e">
        <f>G185/$G$131</f>
        <v>#DIV/0!</v>
      </c>
      <c r="J185" s="81"/>
    </row>
    <row r="186" spans="1:10" ht="12.75">
      <c r="A186" s="169" t="s">
        <v>1361</v>
      </c>
      <c r="B186" s="134" t="s">
        <v>350</v>
      </c>
      <c r="C186" s="50" t="s">
        <v>76</v>
      </c>
      <c r="D186" s="45" t="s">
        <v>4</v>
      </c>
      <c r="E186" s="144">
        <v>37</v>
      </c>
      <c r="F186" s="139"/>
      <c r="G186" s="158">
        <f t="shared" si="14"/>
        <v>0</v>
      </c>
      <c r="H186" s="96" t="e">
        <f>G186/$G$131</f>
        <v>#DIV/0!</v>
      </c>
      <c r="J186" s="81"/>
    </row>
    <row r="187" spans="1:10" ht="25.5">
      <c r="A187" s="169" t="s">
        <v>1362</v>
      </c>
      <c r="B187" s="313" t="s">
        <v>345</v>
      </c>
      <c r="C187" s="50" t="s">
        <v>71</v>
      </c>
      <c r="D187" s="45" t="s">
        <v>4</v>
      </c>
      <c r="E187" s="144">
        <v>37</v>
      </c>
      <c r="F187" s="139"/>
      <c r="G187" s="158">
        <f t="shared" si="14"/>
        <v>0</v>
      </c>
      <c r="H187" s="96" t="e">
        <f>G187/$G$131</f>
        <v>#DIV/0!</v>
      </c>
      <c r="J187" s="81"/>
    </row>
    <row r="188" spans="1:8" ht="12.75">
      <c r="A188" s="66"/>
      <c r="B188" s="63"/>
      <c r="C188" s="67"/>
      <c r="D188" s="79"/>
      <c r="E188" s="146"/>
      <c r="F188" s="99"/>
      <c r="G188" s="158"/>
      <c r="H188" s="92"/>
    </row>
    <row r="189" spans="1:8" ht="12.75">
      <c r="A189" s="41" t="s">
        <v>679</v>
      </c>
      <c r="B189" s="309"/>
      <c r="C189" s="89" t="s">
        <v>666</v>
      </c>
      <c r="D189" s="93"/>
      <c r="E189" s="147"/>
      <c r="F189" s="156"/>
      <c r="G189" s="159">
        <f>SUM(G190:G193)</f>
        <v>0</v>
      </c>
      <c r="H189" s="90" t="e">
        <f>G189/$G$535</f>
        <v>#DIV/0!</v>
      </c>
    </row>
    <row r="190" spans="1:12" ht="12.75" customHeight="1">
      <c r="A190" s="111" t="s">
        <v>961</v>
      </c>
      <c r="B190" s="65" t="s">
        <v>401</v>
      </c>
      <c r="C190" s="67" t="s">
        <v>109</v>
      </c>
      <c r="D190" s="79" t="s">
        <v>4</v>
      </c>
      <c r="E190" s="146">
        <v>2735.24</v>
      </c>
      <c r="F190" s="99"/>
      <c r="G190" s="158">
        <f>ROUND(E190*F190,2)</f>
        <v>0</v>
      </c>
      <c r="H190" s="96" t="e">
        <f>G190/$G$189</f>
        <v>#DIV/0!</v>
      </c>
      <c r="K190" s="335"/>
      <c r="L190" s="335"/>
    </row>
    <row r="191" spans="1:12" ht="12.75">
      <c r="A191" s="111" t="s">
        <v>962</v>
      </c>
      <c r="B191" s="65" t="s">
        <v>404</v>
      </c>
      <c r="C191" s="67" t="s">
        <v>112</v>
      </c>
      <c r="D191" s="79" t="s">
        <v>4</v>
      </c>
      <c r="E191" s="146">
        <v>2735.24</v>
      </c>
      <c r="F191" s="99"/>
      <c r="G191" s="158">
        <f>ROUND(E191*F191,2)</f>
        <v>0</v>
      </c>
      <c r="H191" s="96" t="e">
        <f>G191/$G$189</f>
        <v>#DIV/0!</v>
      </c>
      <c r="K191" s="335"/>
      <c r="L191" s="335"/>
    </row>
    <row r="192" spans="1:12" ht="12.75">
      <c r="A192" s="111" t="s">
        <v>963</v>
      </c>
      <c r="B192" s="65" t="s">
        <v>403</v>
      </c>
      <c r="C192" s="67" t="s">
        <v>111</v>
      </c>
      <c r="D192" s="79" t="s">
        <v>4</v>
      </c>
      <c r="E192" s="146">
        <v>1022.5</v>
      </c>
      <c r="F192" s="99"/>
      <c r="G192" s="158">
        <f>ROUND(E192*F192,2)</f>
        <v>0</v>
      </c>
      <c r="H192" s="96" t="e">
        <f>G192/$G$189</f>
        <v>#DIV/0!</v>
      </c>
      <c r="K192" s="335"/>
      <c r="L192" s="335"/>
    </row>
    <row r="193" spans="1:12" ht="12.75">
      <c r="A193" s="44"/>
      <c r="B193" s="104"/>
      <c r="C193" s="75"/>
      <c r="D193" s="45"/>
      <c r="E193" s="144"/>
      <c r="F193" s="139"/>
      <c r="G193" s="100"/>
      <c r="H193" s="92"/>
      <c r="K193" s="308"/>
      <c r="L193" s="308"/>
    </row>
    <row r="194" spans="1:12" ht="12.75">
      <c r="A194" s="41" t="s">
        <v>680</v>
      </c>
      <c r="B194" s="309"/>
      <c r="C194" s="89" t="s">
        <v>667</v>
      </c>
      <c r="D194" s="93"/>
      <c r="E194" s="147"/>
      <c r="F194" s="156"/>
      <c r="G194" s="159">
        <f>SUM(G195:G239)</f>
        <v>0</v>
      </c>
      <c r="H194" s="90" t="e">
        <f>G194/$G$535</f>
        <v>#DIV/0!</v>
      </c>
      <c r="K194" s="308"/>
      <c r="L194" s="308"/>
    </row>
    <row r="195" spans="1:8" s="47" customFormat="1" ht="25.5">
      <c r="A195" s="168" t="s">
        <v>964</v>
      </c>
      <c r="B195" s="69" t="s">
        <v>475</v>
      </c>
      <c r="C195" s="50" t="s">
        <v>645</v>
      </c>
      <c r="D195" s="45" t="s">
        <v>5</v>
      </c>
      <c r="E195" s="145">
        <v>300</v>
      </c>
      <c r="F195" s="139"/>
      <c r="G195" s="157">
        <f aca="true" t="shared" si="15" ref="G195:G238">ROUND(E195*F195,2)</f>
        <v>0</v>
      </c>
      <c r="H195" s="91" t="e">
        <f aca="true" t="shared" si="16" ref="H195:H238">G195/$G$194</f>
        <v>#DIV/0!</v>
      </c>
    </row>
    <row r="196" spans="1:8" s="47" customFormat="1" ht="25.5">
      <c r="A196" s="168" t="s">
        <v>965</v>
      </c>
      <c r="B196" s="69" t="s">
        <v>476</v>
      </c>
      <c r="C196" s="50" t="s">
        <v>646</v>
      </c>
      <c r="D196" s="45" t="s">
        <v>5</v>
      </c>
      <c r="E196" s="145">
        <v>300</v>
      </c>
      <c r="F196" s="139"/>
      <c r="G196" s="157">
        <f t="shared" si="15"/>
        <v>0</v>
      </c>
      <c r="H196" s="91" t="e">
        <f t="shared" si="16"/>
        <v>#DIV/0!</v>
      </c>
    </row>
    <row r="197" spans="1:8" s="47" customFormat="1" ht="25.5">
      <c r="A197" s="168" t="s">
        <v>966</v>
      </c>
      <c r="B197" s="69" t="s">
        <v>474</v>
      </c>
      <c r="C197" s="50" t="s">
        <v>644</v>
      </c>
      <c r="D197" s="45" t="s">
        <v>5</v>
      </c>
      <c r="E197" s="145">
        <v>300</v>
      </c>
      <c r="F197" s="139"/>
      <c r="G197" s="157">
        <f t="shared" si="15"/>
        <v>0</v>
      </c>
      <c r="H197" s="91" t="e">
        <f t="shared" si="16"/>
        <v>#DIV/0!</v>
      </c>
    </row>
    <row r="198" spans="1:8" s="47" customFormat="1" ht="12.75">
      <c r="A198" s="168" t="s">
        <v>967</v>
      </c>
      <c r="B198" s="72" t="s">
        <v>458</v>
      </c>
      <c r="C198" s="50" t="s">
        <v>707</v>
      </c>
      <c r="D198" s="45" t="s">
        <v>5</v>
      </c>
      <c r="E198" s="145">
        <v>300</v>
      </c>
      <c r="F198" s="139"/>
      <c r="G198" s="157">
        <f t="shared" si="15"/>
        <v>0</v>
      </c>
      <c r="H198" s="91" t="e">
        <f t="shared" si="16"/>
        <v>#DIV/0!</v>
      </c>
    </row>
    <row r="199" spans="1:8" s="47" customFormat="1" ht="12.75">
      <c r="A199" s="168" t="s">
        <v>968</v>
      </c>
      <c r="B199" s="72" t="s">
        <v>455</v>
      </c>
      <c r="C199" s="50" t="s">
        <v>704</v>
      </c>
      <c r="D199" s="45" t="s">
        <v>5</v>
      </c>
      <c r="E199" s="145">
        <v>100</v>
      </c>
      <c r="F199" s="139"/>
      <c r="G199" s="157">
        <f t="shared" si="15"/>
        <v>0</v>
      </c>
      <c r="H199" s="91" t="e">
        <f t="shared" si="16"/>
        <v>#DIV/0!</v>
      </c>
    </row>
    <row r="200" spans="1:8" s="47" customFormat="1" ht="25.5">
      <c r="A200" s="168" t="s">
        <v>969</v>
      </c>
      <c r="B200" s="69" t="s">
        <v>426</v>
      </c>
      <c r="C200" s="50" t="s">
        <v>132</v>
      </c>
      <c r="D200" s="45" t="s">
        <v>0</v>
      </c>
      <c r="E200" s="145">
        <v>3</v>
      </c>
      <c r="F200" s="139"/>
      <c r="G200" s="157">
        <f t="shared" si="15"/>
        <v>0</v>
      </c>
      <c r="H200" s="91" t="e">
        <f t="shared" si="16"/>
        <v>#DIV/0!</v>
      </c>
    </row>
    <row r="201" spans="1:8" s="47" customFormat="1" ht="25.5">
      <c r="A201" s="168" t="s">
        <v>970</v>
      </c>
      <c r="B201" s="69" t="s">
        <v>440</v>
      </c>
      <c r="C201" s="50" t="s">
        <v>146</v>
      </c>
      <c r="D201" s="45" t="s">
        <v>0</v>
      </c>
      <c r="E201" s="145">
        <v>60</v>
      </c>
      <c r="F201" s="139"/>
      <c r="G201" s="157">
        <f t="shared" si="15"/>
        <v>0</v>
      </c>
      <c r="H201" s="91" t="e">
        <f t="shared" si="16"/>
        <v>#DIV/0!</v>
      </c>
    </row>
    <row r="202" spans="1:8" s="47" customFormat="1" ht="25.5">
      <c r="A202" s="168" t="s">
        <v>971</v>
      </c>
      <c r="B202" s="69" t="s">
        <v>607</v>
      </c>
      <c r="C202" s="50" t="s">
        <v>608</v>
      </c>
      <c r="D202" s="45" t="s">
        <v>0</v>
      </c>
      <c r="E202" s="145">
        <v>9</v>
      </c>
      <c r="F202" s="139"/>
      <c r="G202" s="157">
        <f t="shared" si="15"/>
        <v>0</v>
      </c>
      <c r="H202" s="91" t="e">
        <f t="shared" si="16"/>
        <v>#DIV/0!</v>
      </c>
    </row>
    <row r="203" spans="1:8" s="47" customFormat="1" ht="25.5">
      <c r="A203" s="168" t="s">
        <v>972</v>
      </c>
      <c r="B203" s="69" t="s">
        <v>454</v>
      </c>
      <c r="C203" s="50" t="s">
        <v>159</v>
      </c>
      <c r="D203" s="45" t="s">
        <v>0</v>
      </c>
      <c r="E203" s="145">
        <v>3</v>
      </c>
      <c r="F203" s="139"/>
      <c r="G203" s="157">
        <f t="shared" si="15"/>
        <v>0</v>
      </c>
      <c r="H203" s="91" t="e">
        <f t="shared" si="16"/>
        <v>#DIV/0!</v>
      </c>
    </row>
    <row r="204" spans="1:8" s="47" customFormat="1" ht="25.5">
      <c r="A204" s="168" t="s">
        <v>973</v>
      </c>
      <c r="B204" s="69" t="s">
        <v>443</v>
      </c>
      <c r="C204" s="50" t="s">
        <v>149</v>
      </c>
      <c r="D204" s="45" t="s">
        <v>0</v>
      </c>
      <c r="E204" s="145">
        <v>3</v>
      </c>
      <c r="F204" s="139"/>
      <c r="G204" s="157">
        <f t="shared" si="15"/>
        <v>0</v>
      </c>
      <c r="H204" s="91" t="e">
        <f t="shared" si="16"/>
        <v>#DIV/0!</v>
      </c>
    </row>
    <row r="205" spans="1:8" s="47" customFormat="1" ht="12.75">
      <c r="A205" s="168" t="s">
        <v>974</v>
      </c>
      <c r="B205" s="69" t="s">
        <v>429</v>
      </c>
      <c r="C205" s="50" t="s">
        <v>135</v>
      </c>
      <c r="D205" s="45" t="s">
        <v>27</v>
      </c>
      <c r="E205" s="145">
        <v>35</v>
      </c>
      <c r="F205" s="139"/>
      <c r="G205" s="157">
        <f t="shared" si="15"/>
        <v>0</v>
      </c>
      <c r="H205" s="91" t="e">
        <f t="shared" si="16"/>
        <v>#DIV/0!</v>
      </c>
    </row>
    <row r="206" spans="1:8" s="47" customFormat="1" ht="12.75">
      <c r="A206" s="168" t="s">
        <v>337</v>
      </c>
      <c r="B206" s="95" t="s">
        <v>480</v>
      </c>
      <c r="C206" s="50" t="s">
        <v>174</v>
      </c>
      <c r="D206" s="45" t="s">
        <v>0</v>
      </c>
      <c r="E206" s="145">
        <v>9</v>
      </c>
      <c r="F206" s="139"/>
      <c r="G206" s="157">
        <f t="shared" si="15"/>
        <v>0</v>
      </c>
      <c r="H206" s="91" t="e">
        <f t="shared" si="16"/>
        <v>#DIV/0!</v>
      </c>
    </row>
    <row r="207" spans="1:8" s="47" customFormat="1" ht="12.75">
      <c r="A207" s="168" t="s">
        <v>975</v>
      </c>
      <c r="B207" s="95" t="s">
        <v>611</v>
      </c>
      <c r="C207" s="50" t="s">
        <v>170</v>
      </c>
      <c r="D207" s="45" t="s">
        <v>5</v>
      </c>
      <c r="E207" s="145">
        <v>150</v>
      </c>
      <c r="F207" s="139"/>
      <c r="G207" s="157">
        <f t="shared" si="15"/>
        <v>0</v>
      </c>
      <c r="H207" s="91" t="e">
        <f t="shared" si="16"/>
        <v>#DIV/0!</v>
      </c>
    </row>
    <row r="208" spans="1:8" s="47" customFormat="1" ht="12.75">
      <c r="A208" s="168" t="s">
        <v>338</v>
      </c>
      <c r="B208" s="95" t="s">
        <v>612</v>
      </c>
      <c r="C208" s="50" t="s">
        <v>175</v>
      </c>
      <c r="D208" s="45" t="s">
        <v>0</v>
      </c>
      <c r="E208" s="145">
        <v>9</v>
      </c>
      <c r="F208" s="139"/>
      <c r="G208" s="157">
        <f t="shared" si="15"/>
        <v>0</v>
      </c>
      <c r="H208" s="91" t="e">
        <f t="shared" si="16"/>
        <v>#DIV/0!</v>
      </c>
    </row>
    <row r="209" spans="1:8" s="47" customFormat="1" ht="12.75">
      <c r="A209" s="168" t="s">
        <v>976</v>
      </c>
      <c r="B209" s="73" t="s">
        <v>567</v>
      </c>
      <c r="C209" s="50" t="s">
        <v>241</v>
      </c>
      <c r="D209" s="45" t="s">
        <v>0</v>
      </c>
      <c r="E209" s="145">
        <v>9</v>
      </c>
      <c r="F209" s="139"/>
      <c r="G209" s="157">
        <f t="shared" si="15"/>
        <v>0</v>
      </c>
      <c r="H209" s="91" t="e">
        <f t="shared" si="16"/>
        <v>#DIV/0!</v>
      </c>
    </row>
    <row r="210" spans="1:8" s="47" customFormat="1" ht="38.25">
      <c r="A210" s="168" t="s">
        <v>977</v>
      </c>
      <c r="B210" s="72" t="s">
        <v>868</v>
      </c>
      <c r="C210" s="50" t="s">
        <v>869</v>
      </c>
      <c r="D210" s="45" t="s">
        <v>0</v>
      </c>
      <c r="E210" s="145">
        <v>38</v>
      </c>
      <c r="F210" s="139"/>
      <c r="G210" s="157">
        <f t="shared" si="15"/>
        <v>0</v>
      </c>
      <c r="H210" s="91" t="e">
        <f t="shared" si="16"/>
        <v>#DIV/0!</v>
      </c>
    </row>
    <row r="211" spans="1:8" s="47" customFormat="1" ht="38.25">
      <c r="A211" s="168" t="s">
        <v>978</v>
      </c>
      <c r="B211" s="72" t="s">
        <v>507</v>
      </c>
      <c r="C211" s="50" t="s">
        <v>867</v>
      </c>
      <c r="D211" s="45" t="s">
        <v>0</v>
      </c>
      <c r="E211" s="139">
        <v>24</v>
      </c>
      <c r="F211" s="139"/>
      <c r="G211" s="157">
        <f t="shared" si="15"/>
        <v>0</v>
      </c>
      <c r="H211" s="91" t="e">
        <f t="shared" si="16"/>
        <v>#DIV/0!</v>
      </c>
    </row>
    <row r="212" spans="1:8" s="47" customFormat="1" ht="38.25">
      <c r="A212" s="168" t="s">
        <v>979</v>
      </c>
      <c r="B212" s="72" t="s">
        <v>865</v>
      </c>
      <c r="C212" s="50" t="s">
        <v>866</v>
      </c>
      <c r="D212" s="45" t="s">
        <v>0</v>
      </c>
      <c r="E212" s="145">
        <v>24</v>
      </c>
      <c r="F212" s="139"/>
      <c r="G212" s="157">
        <f t="shared" si="15"/>
        <v>0</v>
      </c>
      <c r="H212" s="91" t="e">
        <f t="shared" si="16"/>
        <v>#DIV/0!</v>
      </c>
    </row>
    <row r="213" spans="1:8" s="47" customFormat="1" ht="25.5">
      <c r="A213" s="168" t="s">
        <v>980</v>
      </c>
      <c r="B213" s="72" t="s">
        <v>806</v>
      </c>
      <c r="C213" s="50" t="s">
        <v>859</v>
      </c>
      <c r="D213" s="45" t="s">
        <v>0</v>
      </c>
      <c r="E213" s="145">
        <v>60</v>
      </c>
      <c r="F213" s="139"/>
      <c r="G213" s="157">
        <f t="shared" si="15"/>
        <v>0</v>
      </c>
      <c r="H213" s="91" t="e">
        <f t="shared" si="16"/>
        <v>#DIV/0!</v>
      </c>
    </row>
    <row r="214" spans="1:8" s="47" customFormat="1" ht="38.25">
      <c r="A214" s="168" t="s">
        <v>981</v>
      </c>
      <c r="B214" s="72" t="s">
        <v>508</v>
      </c>
      <c r="C214" s="50" t="s">
        <v>870</v>
      </c>
      <c r="D214" s="45" t="s">
        <v>0</v>
      </c>
      <c r="E214" s="145">
        <v>39</v>
      </c>
      <c r="F214" s="139"/>
      <c r="G214" s="157">
        <f t="shared" si="15"/>
        <v>0</v>
      </c>
      <c r="H214" s="91" t="e">
        <f t="shared" si="16"/>
        <v>#DIV/0!</v>
      </c>
    </row>
    <row r="215" spans="1:8" s="47" customFormat="1" ht="25.5">
      <c r="A215" s="168" t="s">
        <v>1035</v>
      </c>
      <c r="B215" s="72" t="s">
        <v>505</v>
      </c>
      <c r="C215" s="50" t="s">
        <v>193</v>
      </c>
      <c r="D215" s="45" t="s">
        <v>0</v>
      </c>
      <c r="E215" s="145">
        <v>12</v>
      </c>
      <c r="F215" s="139"/>
      <c r="G215" s="157">
        <f t="shared" si="15"/>
        <v>0</v>
      </c>
      <c r="H215" s="91" t="e">
        <f t="shared" si="16"/>
        <v>#DIV/0!</v>
      </c>
    </row>
    <row r="216" spans="1:8" s="47" customFormat="1" ht="12.75">
      <c r="A216" s="168" t="s">
        <v>1195</v>
      </c>
      <c r="B216" s="72" t="s">
        <v>713</v>
      </c>
      <c r="C216" s="50" t="s">
        <v>714</v>
      </c>
      <c r="D216" s="45" t="s">
        <v>0</v>
      </c>
      <c r="E216" s="145">
        <v>96</v>
      </c>
      <c r="F216" s="139"/>
      <c r="G216" s="157">
        <f t="shared" si="15"/>
        <v>0</v>
      </c>
      <c r="H216" s="91" t="e">
        <f t="shared" si="16"/>
        <v>#DIV/0!</v>
      </c>
    </row>
    <row r="217" spans="1:8" s="47" customFormat="1" ht="12.75">
      <c r="A217" s="168" t="s">
        <v>1196</v>
      </c>
      <c r="B217" s="101" t="s">
        <v>481</v>
      </c>
      <c r="C217" s="50" t="s">
        <v>176</v>
      </c>
      <c r="D217" s="45" t="s">
        <v>6</v>
      </c>
      <c r="E217" s="139">
        <v>83</v>
      </c>
      <c r="F217" s="139"/>
      <c r="G217" s="157">
        <f t="shared" si="15"/>
        <v>0</v>
      </c>
      <c r="H217" s="91" t="e">
        <f t="shared" si="16"/>
        <v>#DIV/0!</v>
      </c>
    </row>
    <row r="218" spans="1:8" s="47" customFormat="1" ht="12.75">
      <c r="A218" s="168" t="s">
        <v>1197</v>
      </c>
      <c r="B218" s="72" t="s">
        <v>484</v>
      </c>
      <c r="C218" s="50" t="s">
        <v>179</v>
      </c>
      <c r="D218" s="45" t="s">
        <v>6</v>
      </c>
      <c r="E218" s="139">
        <v>36</v>
      </c>
      <c r="F218" s="139"/>
      <c r="G218" s="157">
        <f t="shared" si="15"/>
        <v>0</v>
      </c>
      <c r="H218" s="91" t="e">
        <f t="shared" si="16"/>
        <v>#DIV/0!</v>
      </c>
    </row>
    <row r="219" spans="1:8" s="47" customFormat="1" ht="12.75">
      <c r="A219" s="168" t="s">
        <v>1207</v>
      </c>
      <c r="B219" s="72" t="s">
        <v>568</v>
      </c>
      <c r="C219" s="50" t="s">
        <v>242</v>
      </c>
      <c r="D219" s="45" t="s">
        <v>0</v>
      </c>
      <c r="E219" s="139">
        <v>2</v>
      </c>
      <c r="F219" s="139"/>
      <c r="G219" s="157">
        <f t="shared" si="15"/>
        <v>0</v>
      </c>
      <c r="H219" s="91" t="e">
        <f t="shared" si="16"/>
        <v>#DIV/0!</v>
      </c>
    </row>
    <row r="220" spans="1:8" s="47" customFormat="1" ht="12.75">
      <c r="A220" s="168" t="s">
        <v>1208</v>
      </c>
      <c r="B220" s="72" t="s">
        <v>478</v>
      </c>
      <c r="C220" s="50" t="s">
        <v>172</v>
      </c>
      <c r="D220" s="45" t="s">
        <v>0</v>
      </c>
      <c r="E220" s="139">
        <v>10</v>
      </c>
      <c r="F220" s="139"/>
      <c r="G220" s="157">
        <f t="shared" si="15"/>
        <v>0</v>
      </c>
      <c r="H220" s="91" t="e">
        <f t="shared" si="16"/>
        <v>#DIV/0!</v>
      </c>
    </row>
    <row r="221" spans="1:8" s="47" customFormat="1" ht="12.75">
      <c r="A221" s="168" t="s">
        <v>1209</v>
      </c>
      <c r="B221" s="72" t="s">
        <v>477</v>
      </c>
      <c r="C221" s="50" t="s">
        <v>171</v>
      </c>
      <c r="D221" s="45" t="s">
        <v>0</v>
      </c>
      <c r="E221" s="139">
        <v>10</v>
      </c>
      <c r="F221" s="139"/>
      <c r="G221" s="157">
        <f t="shared" si="15"/>
        <v>0</v>
      </c>
      <c r="H221" s="91" t="e">
        <f t="shared" si="16"/>
        <v>#DIV/0!</v>
      </c>
    </row>
    <row r="222" spans="1:8" s="47" customFormat="1" ht="25.5">
      <c r="A222" s="168" t="s">
        <v>1210</v>
      </c>
      <c r="B222" s="72" t="s">
        <v>552</v>
      </c>
      <c r="C222" s="50" t="s">
        <v>229</v>
      </c>
      <c r="D222" s="45" t="s">
        <v>0</v>
      </c>
      <c r="E222" s="139">
        <v>6</v>
      </c>
      <c r="F222" s="139"/>
      <c r="G222" s="157">
        <f t="shared" si="15"/>
        <v>0</v>
      </c>
      <c r="H222" s="91" t="e">
        <f t="shared" si="16"/>
        <v>#DIV/0!</v>
      </c>
    </row>
    <row r="223" spans="1:8" s="47" customFormat="1" ht="12.75">
      <c r="A223" s="168" t="s">
        <v>1211</v>
      </c>
      <c r="B223" s="72" t="s">
        <v>483</v>
      </c>
      <c r="C223" s="50" t="s">
        <v>178</v>
      </c>
      <c r="D223" s="45" t="s">
        <v>6</v>
      </c>
      <c r="E223" s="139">
        <v>1</v>
      </c>
      <c r="F223" s="139"/>
      <c r="G223" s="157">
        <f t="shared" si="15"/>
        <v>0</v>
      </c>
      <c r="H223" s="91" t="e">
        <f t="shared" si="16"/>
        <v>#DIV/0!</v>
      </c>
    </row>
    <row r="224" spans="1:8" s="47" customFormat="1" ht="25.5">
      <c r="A224" s="168" t="s">
        <v>1212</v>
      </c>
      <c r="B224" s="72" t="s">
        <v>624</v>
      </c>
      <c r="C224" s="50" t="s">
        <v>625</v>
      </c>
      <c r="D224" s="45" t="s">
        <v>5</v>
      </c>
      <c r="E224" s="139">
        <v>110</v>
      </c>
      <c r="F224" s="139"/>
      <c r="G224" s="157">
        <f t="shared" si="15"/>
        <v>0</v>
      </c>
      <c r="H224" s="91" t="e">
        <f t="shared" si="16"/>
        <v>#DIV/0!</v>
      </c>
    </row>
    <row r="225" spans="1:8" s="47" customFormat="1" ht="25.5">
      <c r="A225" s="168" t="s">
        <v>1213</v>
      </c>
      <c r="B225" s="72" t="s">
        <v>622</v>
      </c>
      <c r="C225" s="50" t="s">
        <v>623</v>
      </c>
      <c r="D225" s="45" t="s">
        <v>5</v>
      </c>
      <c r="E225" s="139">
        <v>110</v>
      </c>
      <c r="F225" s="139"/>
      <c r="G225" s="157">
        <f t="shared" si="15"/>
        <v>0</v>
      </c>
      <c r="H225" s="91" t="e">
        <f t="shared" si="16"/>
        <v>#DIV/0!</v>
      </c>
    </row>
    <row r="226" spans="1:8" s="47" customFormat="1" ht="38.25">
      <c r="A226" s="168" t="s">
        <v>1214</v>
      </c>
      <c r="B226" s="72" t="s">
        <v>504</v>
      </c>
      <c r="C226" s="50" t="s">
        <v>808</v>
      </c>
      <c r="D226" s="45" t="s">
        <v>0</v>
      </c>
      <c r="E226" s="139">
        <v>16</v>
      </c>
      <c r="F226" s="139"/>
      <c r="G226" s="157">
        <f t="shared" si="15"/>
        <v>0</v>
      </c>
      <c r="H226" s="91" t="e">
        <f t="shared" si="16"/>
        <v>#DIV/0!</v>
      </c>
    </row>
    <row r="227" spans="1:8" s="47" customFormat="1" ht="25.5">
      <c r="A227" s="168" t="s">
        <v>1215</v>
      </c>
      <c r="B227" s="72" t="s">
        <v>860</v>
      </c>
      <c r="C227" s="50" t="s">
        <v>861</v>
      </c>
      <c r="D227" s="45" t="s">
        <v>0</v>
      </c>
      <c r="E227" s="139">
        <v>32</v>
      </c>
      <c r="F227" s="139"/>
      <c r="G227" s="157">
        <f t="shared" si="15"/>
        <v>0</v>
      </c>
      <c r="H227" s="91" t="e">
        <f t="shared" si="16"/>
        <v>#DIV/0!</v>
      </c>
    </row>
    <row r="228" spans="1:8" s="47" customFormat="1" ht="38.25">
      <c r="A228" s="168" t="s">
        <v>1216</v>
      </c>
      <c r="B228" s="72" t="s">
        <v>502</v>
      </c>
      <c r="C228" s="50" t="s">
        <v>192</v>
      </c>
      <c r="D228" s="45" t="s">
        <v>0</v>
      </c>
      <c r="E228" s="139">
        <v>16</v>
      </c>
      <c r="F228" s="139"/>
      <c r="G228" s="157">
        <f t="shared" si="15"/>
        <v>0</v>
      </c>
      <c r="H228" s="91" t="e">
        <f t="shared" si="16"/>
        <v>#DIV/0!</v>
      </c>
    </row>
    <row r="229" spans="1:8" s="47" customFormat="1" ht="38.25">
      <c r="A229" s="168" t="s">
        <v>1217</v>
      </c>
      <c r="B229" s="72" t="s">
        <v>506</v>
      </c>
      <c r="C229" s="50" t="s">
        <v>864</v>
      </c>
      <c r="D229" s="45" t="s">
        <v>0</v>
      </c>
      <c r="E229" s="139">
        <v>6</v>
      </c>
      <c r="F229" s="139"/>
      <c r="G229" s="157">
        <f t="shared" si="15"/>
        <v>0</v>
      </c>
      <c r="H229" s="91" t="e">
        <f t="shared" si="16"/>
        <v>#DIV/0!</v>
      </c>
    </row>
    <row r="230" spans="1:8" s="47" customFormat="1" ht="25.5">
      <c r="A230" s="168" t="s">
        <v>1218</v>
      </c>
      <c r="B230" s="72" t="s">
        <v>464</v>
      </c>
      <c r="C230" s="50" t="s">
        <v>161</v>
      </c>
      <c r="D230" s="45" t="s">
        <v>5</v>
      </c>
      <c r="E230" s="139">
        <v>61.8</v>
      </c>
      <c r="F230" s="139"/>
      <c r="G230" s="157">
        <f t="shared" si="15"/>
        <v>0</v>
      </c>
      <c r="H230" s="91" t="e">
        <f t="shared" si="16"/>
        <v>#DIV/0!</v>
      </c>
    </row>
    <row r="231" spans="1:8" s="47" customFormat="1" ht="25.5">
      <c r="A231" s="168" t="s">
        <v>1219</v>
      </c>
      <c r="B231" s="318" t="s">
        <v>462</v>
      </c>
      <c r="C231" s="50" t="s">
        <v>888</v>
      </c>
      <c r="D231" s="45" t="s">
        <v>5</v>
      </c>
      <c r="E231" s="139">
        <v>500</v>
      </c>
      <c r="F231" s="139"/>
      <c r="G231" s="157">
        <f t="shared" si="15"/>
        <v>0</v>
      </c>
      <c r="H231" s="91" t="e">
        <f t="shared" si="16"/>
        <v>#DIV/0!</v>
      </c>
    </row>
    <row r="232" spans="1:8" s="47" customFormat="1" ht="25.5">
      <c r="A232" s="168" t="s">
        <v>1229</v>
      </c>
      <c r="B232" s="318" t="s">
        <v>465</v>
      </c>
      <c r="C232" s="50" t="s">
        <v>162</v>
      </c>
      <c r="D232" s="45" t="s">
        <v>5</v>
      </c>
      <c r="E232" s="139">
        <v>250</v>
      </c>
      <c r="F232" s="139"/>
      <c r="G232" s="157">
        <f t="shared" si="15"/>
        <v>0</v>
      </c>
      <c r="H232" s="91" t="e">
        <f t="shared" si="16"/>
        <v>#DIV/0!</v>
      </c>
    </row>
    <row r="233" spans="1:8" s="47" customFormat="1" ht="63.75">
      <c r="A233" s="168" t="s">
        <v>1230</v>
      </c>
      <c r="B233" s="278" t="s">
        <v>1234</v>
      </c>
      <c r="C233" s="50" t="s">
        <v>1387</v>
      </c>
      <c r="D233" s="45" t="s">
        <v>6</v>
      </c>
      <c r="E233" s="139">
        <v>5</v>
      </c>
      <c r="F233" s="139"/>
      <c r="G233" s="157">
        <f t="shared" si="15"/>
        <v>0</v>
      </c>
      <c r="H233" s="91" t="e">
        <f t="shared" si="16"/>
        <v>#DIV/0!</v>
      </c>
    </row>
    <row r="234" spans="1:8" s="47" customFormat="1" ht="51">
      <c r="A234" s="168" t="s">
        <v>1231</v>
      </c>
      <c r="B234" s="278" t="s">
        <v>1236</v>
      </c>
      <c r="C234" s="50" t="s">
        <v>1239</v>
      </c>
      <c r="D234" s="45" t="s">
        <v>6</v>
      </c>
      <c r="E234" s="139">
        <v>1</v>
      </c>
      <c r="F234" s="139"/>
      <c r="G234" s="157">
        <f t="shared" si="15"/>
        <v>0</v>
      </c>
      <c r="H234" s="91" t="e">
        <f t="shared" si="16"/>
        <v>#DIV/0!</v>
      </c>
    </row>
    <row r="235" spans="1:8" s="47" customFormat="1" ht="20.25" customHeight="1">
      <c r="A235" s="168" t="s">
        <v>1232</v>
      </c>
      <c r="B235" s="278" t="s">
        <v>1237</v>
      </c>
      <c r="C235" s="50" t="s">
        <v>1235</v>
      </c>
      <c r="D235" s="45" t="s">
        <v>1187</v>
      </c>
      <c r="E235" s="139">
        <v>1</v>
      </c>
      <c r="F235" s="139"/>
      <c r="G235" s="157">
        <f t="shared" si="15"/>
        <v>0</v>
      </c>
      <c r="H235" s="91" t="e">
        <f t="shared" si="16"/>
        <v>#DIV/0!</v>
      </c>
    </row>
    <row r="236" spans="1:8" s="47" customFormat="1" ht="12.75">
      <c r="A236" s="168" t="s">
        <v>1233</v>
      </c>
      <c r="B236" s="278" t="s">
        <v>1238</v>
      </c>
      <c r="C236" s="50" t="s">
        <v>1240</v>
      </c>
      <c r="D236" s="45" t="s">
        <v>1187</v>
      </c>
      <c r="E236" s="139">
        <v>3</v>
      </c>
      <c r="F236" s="139"/>
      <c r="G236" s="157">
        <f t="shared" si="15"/>
        <v>0</v>
      </c>
      <c r="H236" s="91" t="e">
        <f t="shared" si="16"/>
        <v>#DIV/0!</v>
      </c>
    </row>
    <row r="237" spans="1:8" s="47" customFormat="1" ht="12.75">
      <c r="A237" s="168" t="s">
        <v>1390</v>
      </c>
      <c r="B237" s="72" t="s">
        <v>566</v>
      </c>
      <c r="C237" s="50" t="s">
        <v>240</v>
      </c>
      <c r="D237" s="45" t="s">
        <v>0</v>
      </c>
      <c r="E237" s="139">
        <v>1</v>
      </c>
      <c r="F237" s="139"/>
      <c r="G237" s="157">
        <f t="shared" si="15"/>
        <v>0</v>
      </c>
      <c r="H237" s="91" t="e">
        <f t="shared" si="16"/>
        <v>#DIV/0!</v>
      </c>
    </row>
    <row r="238" spans="1:9" s="47" customFormat="1" ht="12.75">
      <c r="A238" s="168" t="s">
        <v>1391</v>
      </c>
      <c r="B238" s="274" t="s">
        <v>1038</v>
      </c>
      <c r="C238" s="319" t="s">
        <v>1393</v>
      </c>
      <c r="D238" s="45" t="s">
        <v>0</v>
      </c>
      <c r="E238" s="139">
        <v>1</v>
      </c>
      <c r="F238" s="320"/>
      <c r="G238" s="157">
        <f t="shared" si="15"/>
        <v>0</v>
      </c>
      <c r="H238" s="91" t="e">
        <f t="shared" si="16"/>
        <v>#DIV/0!</v>
      </c>
      <c r="I238" s="2"/>
    </row>
    <row r="239" spans="1:8" s="47" customFormat="1" ht="12.75">
      <c r="A239" s="44"/>
      <c r="B239" s="72"/>
      <c r="C239" s="50"/>
      <c r="D239" s="45"/>
      <c r="E239" s="145"/>
      <c r="F239" s="139"/>
      <c r="G239" s="157"/>
      <c r="H239" s="92"/>
    </row>
    <row r="240" spans="1:8" s="47" customFormat="1" ht="12.75">
      <c r="A240" s="41" t="s">
        <v>669</v>
      </c>
      <c r="B240" s="309"/>
      <c r="C240" s="89" t="s">
        <v>668</v>
      </c>
      <c r="D240" s="93"/>
      <c r="E240" s="138"/>
      <c r="F240" s="156"/>
      <c r="G240" s="159">
        <f>SUM(G241:G277)</f>
        <v>0</v>
      </c>
      <c r="H240" s="90" t="e">
        <f>G240/$G$535</f>
        <v>#DIV/0!</v>
      </c>
    </row>
    <row r="241" spans="1:9" s="47" customFormat="1" ht="12.75">
      <c r="A241" s="111" t="s">
        <v>982</v>
      </c>
      <c r="B241" s="278" t="s">
        <v>825</v>
      </c>
      <c r="C241" s="50" t="s">
        <v>826</v>
      </c>
      <c r="D241" s="45" t="s">
        <v>0</v>
      </c>
      <c r="E241" s="146">
        <v>1</v>
      </c>
      <c r="F241" s="139"/>
      <c r="G241" s="155">
        <f aca="true" t="shared" si="17" ref="G241:G276">ROUND(E241*F241,2)</f>
        <v>0</v>
      </c>
      <c r="H241" s="91" t="e">
        <f aca="true" t="shared" si="18" ref="H241:H276">G241/$G$240</f>
        <v>#DIV/0!</v>
      </c>
      <c r="I241" s="62"/>
    </row>
    <row r="242" spans="1:9" s="47" customFormat="1" ht="12.75">
      <c r="A242" s="111" t="s">
        <v>983</v>
      </c>
      <c r="B242" s="101" t="s">
        <v>522</v>
      </c>
      <c r="C242" s="50" t="s">
        <v>204</v>
      </c>
      <c r="D242" s="45" t="s">
        <v>5</v>
      </c>
      <c r="E242" s="146">
        <v>7.15</v>
      </c>
      <c r="F242" s="139"/>
      <c r="G242" s="155">
        <f t="shared" si="17"/>
        <v>0</v>
      </c>
      <c r="H242" s="91" t="e">
        <f t="shared" si="18"/>
        <v>#DIV/0!</v>
      </c>
      <c r="I242" s="62"/>
    </row>
    <row r="243" spans="1:9" s="47" customFormat="1" ht="24.75" customHeight="1">
      <c r="A243" s="111" t="s">
        <v>984</v>
      </c>
      <c r="B243" s="134" t="s">
        <v>511</v>
      </c>
      <c r="C243" s="50" t="s">
        <v>195</v>
      </c>
      <c r="D243" s="45" t="s">
        <v>0</v>
      </c>
      <c r="E243" s="146">
        <v>2</v>
      </c>
      <c r="F243" s="139"/>
      <c r="G243" s="155">
        <f t="shared" si="17"/>
        <v>0</v>
      </c>
      <c r="H243" s="91" t="e">
        <f t="shared" si="18"/>
        <v>#DIV/0!</v>
      </c>
      <c r="I243" s="62"/>
    </row>
    <row r="244" spans="1:9" s="47" customFormat="1" ht="12.75">
      <c r="A244" s="111" t="s">
        <v>985</v>
      </c>
      <c r="B244" s="101" t="s">
        <v>517</v>
      </c>
      <c r="C244" s="50" t="s">
        <v>200</v>
      </c>
      <c r="D244" s="45" t="s">
        <v>0</v>
      </c>
      <c r="E244" s="146">
        <v>7</v>
      </c>
      <c r="F244" s="139"/>
      <c r="G244" s="155">
        <f t="shared" si="17"/>
        <v>0</v>
      </c>
      <c r="H244" s="91" t="e">
        <f t="shared" si="18"/>
        <v>#DIV/0!</v>
      </c>
      <c r="I244" s="62"/>
    </row>
    <row r="245" spans="1:8" ht="12.75">
      <c r="A245" s="111" t="s">
        <v>986</v>
      </c>
      <c r="B245" s="101" t="s">
        <v>516</v>
      </c>
      <c r="C245" s="50" t="s">
        <v>199</v>
      </c>
      <c r="D245" s="45" t="s">
        <v>4</v>
      </c>
      <c r="E245" s="146">
        <v>7.760000000000001</v>
      </c>
      <c r="F245" s="139"/>
      <c r="G245" s="155">
        <f t="shared" si="17"/>
        <v>0</v>
      </c>
      <c r="H245" s="91" t="e">
        <f t="shared" si="18"/>
        <v>#DIV/0!</v>
      </c>
    </row>
    <row r="246" spans="1:8" ht="25.5">
      <c r="A246" s="111" t="s">
        <v>987</v>
      </c>
      <c r="B246" s="59" t="s">
        <v>525</v>
      </c>
      <c r="C246" s="50" t="s">
        <v>207</v>
      </c>
      <c r="D246" s="45" t="s">
        <v>5</v>
      </c>
      <c r="E246" s="146">
        <v>220</v>
      </c>
      <c r="F246" s="139"/>
      <c r="G246" s="155">
        <f t="shared" si="17"/>
        <v>0</v>
      </c>
      <c r="H246" s="91" t="e">
        <f t="shared" si="18"/>
        <v>#DIV/0!</v>
      </c>
    </row>
    <row r="247" spans="1:8" ht="25.5">
      <c r="A247" s="111" t="s">
        <v>988</v>
      </c>
      <c r="B247" s="59" t="s">
        <v>527</v>
      </c>
      <c r="C247" s="50" t="s">
        <v>209</v>
      </c>
      <c r="D247" s="45" t="s">
        <v>5</v>
      </c>
      <c r="E247" s="146">
        <v>200</v>
      </c>
      <c r="F247" s="139"/>
      <c r="G247" s="155">
        <f t="shared" si="17"/>
        <v>0</v>
      </c>
      <c r="H247" s="91" t="e">
        <f t="shared" si="18"/>
        <v>#DIV/0!</v>
      </c>
    </row>
    <row r="248" spans="1:8" ht="25.5">
      <c r="A248" s="111" t="s">
        <v>989</v>
      </c>
      <c r="B248" s="101" t="s">
        <v>715</v>
      </c>
      <c r="C248" s="50" t="s">
        <v>716</v>
      </c>
      <c r="D248" s="45" t="s">
        <v>0</v>
      </c>
      <c r="E248" s="146">
        <v>20</v>
      </c>
      <c r="F248" s="139"/>
      <c r="G248" s="155">
        <f t="shared" si="17"/>
        <v>0</v>
      </c>
      <c r="H248" s="91" t="e">
        <f t="shared" si="18"/>
        <v>#DIV/0!</v>
      </c>
    </row>
    <row r="249" spans="1:8" ht="25.5">
      <c r="A249" s="111" t="s">
        <v>990</v>
      </c>
      <c r="B249" s="101" t="s">
        <v>717</v>
      </c>
      <c r="C249" s="50" t="s">
        <v>718</v>
      </c>
      <c r="D249" s="45" t="s">
        <v>0</v>
      </c>
      <c r="E249" s="146">
        <v>20</v>
      </c>
      <c r="F249" s="139"/>
      <c r="G249" s="155">
        <f t="shared" si="17"/>
        <v>0</v>
      </c>
      <c r="H249" s="91" t="e">
        <f t="shared" si="18"/>
        <v>#DIV/0!</v>
      </c>
    </row>
    <row r="250" spans="1:8" ht="25.5">
      <c r="A250" s="111" t="s">
        <v>991</v>
      </c>
      <c r="B250" s="104" t="s">
        <v>528</v>
      </c>
      <c r="C250" s="50" t="s">
        <v>210</v>
      </c>
      <c r="D250" s="45" t="s">
        <v>5</v>
      </c>
      <c r="E250" s="146">
        <v>130</v>
      </c>
      <c r="F250" s="139"/>
      <c r="G250" s="155">
        <f t="shared" si="17"/>
        <v>0</v>
      </c>
      <c r="H250" s="91" t="e">
        <f t="shared" si="18"/>
        <v>#DIV/0!</v>
      </c>
    </row>
    <row r="251" spans="1:8" ht="25.5">
      <c r="A251" s="111" t="s">
        <v>992</v>
      </c>
      <c r="B251" s="104" t="s">
        <v>529</v>
      </c>
      <c r="C251" s="50" t="s">
        <v>211</v>
      </c>
      <c r="D251" s="45" t="s">
        <v>5</v>
      </c>
      <c r="E251" s="146">
        <v>100</v>
      </c>
      <c r="F251" s="139"/>
      <c r="G251" s="155">
        <f t="shared" si="17"/>
        <v>0</v>
      </c>
      <c r="H251" s="91" t="e">
        <f t="shared" si="18"/>
        <v>#DIV/0!</v>
      </c>
    </row>
    <row r="252" spans="1:8" ht="25.5">
      <c r="A252" s="111" t="s">
        <v>993</v>
      </c>
      <c r="B252" s="104" t="s">
        <v>530</v>
      </c>
      <c r="C252" s="50" t="s">
        <v>647</v>
      </c>
      <c r="D252" s="45" t="s">
        <v>5</v>
      </c>
      <c r="E252" s="146">
        <v>100</v>
      </c>
      <c r="F252" s="139"/>
      <c r="G252" s="155">
        <f t="shared" si="17"/>
        <v>0</v>
      </c>
      <c r="H252" s="91" t="e">
        <f t="shared" si="18"/>
        <v>#DIV/0!</v>
      </c>
    </row>
    <row r="253" spans="1:8" ht="25.5">
      <c r="A253" s="111" t="s">
        <v>994</v>
      </c>
      <c r="B253" s="59" t="s">
        <v>531</v>
      </c>
      <c r="C253" s="50" t="s">
        <v>648</v>
      </c>
      <c r="D253" s="45" t="s">
        <v>5</v>
      </c>
      <c r="E253" s="146">
        <v>100</v>
      </c>
      <c r="F253" s="139"/>
      <c r="G253" s="155">
        <f t="shared" si="17"/>
        <v>0</v>
      </c>
      <c r="H253" s="91" t="e">
        <f t="shared" si="18"/>
        <v>#DIV/0!</v>
      </c>
    </row>
    <row r="254" spans="1:8" ht="12.75">
      <c r="A254" s="111" t="s">
        <v>995</v>
      </c>
      <c r="B254" s="120" t="s">
        <v>532</v>
      </c>
      <c r="C254" s="50" t="s">
        <v>212</v>
      </c>
      <c r="D254" s="45" t="s">
        <v>5</v>
      </c>
      <c r="E254" s="146">
        <v>100</v>
      </c>
      <c r="F254" s="139"/>
      <c r="G254" s="155">
        <f t="shared" si="17"/>
        <v>0</v>
      </c>
      <c r="H254" s="91" t="e">
        <f t="shared" si="18"/>
        <v>#DIV/0!</v>
      </c>
    </row>
    <row r="255" spans="1:8" ht="12.75">
      <c r="A255" s="111" t="s">
        <v>996</v>
      </c>
      <c r="B255" s="120" t="s">
        <v>533</v>
      </c>
      <c r="C255" s="50" t="s">
        <v>213</v>
      </c>
      <c r="D255" s="45" t="s">
        <v>5</v>
      </c>
      <c r="E255" s="146">
        <v>115</v>
      </c>
      <c r="F255" s="139"/>
      <c r="G255" s="155">
        <f t="shared" si="17"/>
        <v>0</v>
      </c>
      <c r="H255" s="91" t="e">
        <f t="shared" si="18"/>
        <v>#DIV/0!</v>
      </c>
    </row>
    <row r="256" spans="1:8" ht="12.75">
      <c r="A256" s="111" t="s">
        <v>997</v>
      </c>
      <c r="B256" s="120" t="s">
        <v>534</v>
      </c>
      <c r="C256" s="50" t="s">
        <v>214</v>
      </c>
      <c r="D256" s="45" t="s">
        <v>5</v>
      </c>
      <c r="E256" s="146">
        <v>125</v>
      </c>
      <c r="F256" s="139"/>
      <c r="G256" s="155">
        <f t="shared" si="17"/>
        <v>0</v>
      </c>
      <c r="H256" s="91" t="e">
        <f t="shared" si="18"/>
        <v>#DIV/0!</v>
      </c>
    </row>
    <row r="257" spans="1:8" s="47" customFormat="1" ht="12.75">
      <c r="A257" s="111" t="s">
        <v>998</v>
      </c>
      <c r="B257" s="71" t="s">
        <v>514</v>
      </c>
      <c r="C257" s="50" t="s">
        <v>197</v>
      </c>
      <c r="D257" s="45" t="s">
        <v>0</v>
      </c>
      <c r="E257" s="145">
        <v>8</v>
      </c>
      <c r="F257" s="139"/>
      <c r="G257" s="155">
        <f t="shared" si="17"/>
        <v>0</v>
      </c>
      <c r="H257" s="91" t="e">
        <f t="shared" si="18"/>
        <v>#DIV/0!</v>
      </c>
    </row>
    <row r="258" spans="1:8" s="47" customFormat="1" ht="12.75">
      <c r="A258" s="111" t="s">
        <v>999</v>
      </c>
      <c r="B258" s="71" t="s">
        <v>523</v>
      </c>
      <c r="C258" s="50" t="s">
        <v>205</v>
      </c>
      <c r="D258" s="45" t="s">
        <v>0</v>
      </c>
      <c r="E258" s="145">
        <v>3</v>
      </c>
      <c r="F258" s="139"/>
      <c r="G258" s="155">
        <f t="shared" si="17"/>
        <v>0</v>
      </c>
      <c r="H258" s="91" t="e">
        <f t="shared" si="18"/>
        <v>#DIV/0!</v>
      </c>
    </row>
    <row r="259" spans="1:8" s="47" customFormat="1" ht="12.75">
      <c r="A259" s="111" t="s">
        <v>1000</v>
      </c>
      <c r="B259" s="71" t="s">
        <v>519</v>
      </c>
      <c r="C259" s="50" t="s">
        <v>202</v>
      </c>
      <c r="D259" s="45" t="s">
        <v>0</v>
      </c>
      <c r="E259" s="145">
        <v>10</v>
      </c>
      <c r="F259" s="139"/>
      <c r="G259" s="155">
        <f t="shared" si="17"/>
        <v>0</v>
      </c>
      <c r="H259" s="91" t="e">
        <f t="shared" si="18"/>
        <v>#DIV/0!</v>
      </c>
    </row>
    <row r="260" spans="1:8" s="47" customFormat="1" ht="25.5">
      <c r="A260" s="111" t="s">
        <v>1001</v>
      </c>
      <c r="B260" s="101" t="s">
        <v>389</v>
      </c>
      <c r="C260" s="50" t="s">
        <v>97</v>
      </c>
      <c r="D260" s="45" t="s">
        <v>0</v>
      </c>
      <c r="E260" s="146">
        <v>2</v>
      </c>
      <c r="F260" s="139"/>
      <c r="G260" s="155">
        <f t="shared" si="17"/>
        <v>0</v>
      </c>
      <c r="H260" s="91" t="e">
        <f t="shared" si="18"/>
        <v>#DIV/0!</v>
      </c>
    </row>
    <row r="261" spans="1:8" s="47" customFormat="1" ht="25.5">
      <c r="A261" s="111" t="s">
        <v>1002</v>
      </c>
      <c r="B261" s="101" t="s">
        <v>540</v>
      </c>
      <c r="C261" s="50" t="s">
        <v>218</v>
      </c>
      <c r="D261" s="45" t="s">
        <v>0</v>
      </c>
      <c r="E261" s="146">
        <v>10</v>
      </c>
      <c r="F261" s="139"/>
      <c r="G261" s="155">
        <f t="shared" si="17"/>
        <v>0</v>
      </c>
      <c r="H261" s="91" t="e">
        <f t="shared" si="18"/>
        <v>#DIV/0!</v>
      </c>
    </row>
    <row r="262" spans="1:8" s="47" customFormat="1" ht="25.5">
      <c r="A262" s="111" t="s">
        <v>1003</v>
      </c>
      <c r="B262" s="101" t="s">
        <v>541</v>
      </c>
      <c r="C262" s="50" t="s">
        <v>219</v>
      </c>
      <c r="D262" s="45" t="s">
        <v>0</v>
      </c>
      <c r="E262" s="146">
        <v>10</v>
      </c>
      <c r="F262" s="139"/>
      <c r="G262" s="155">
        <f t="shared" si="17"/>
        <v>0</v>
      </c>
      <c r="H262" s="91" t="e">
        <f t="shared" si="18"/>
        <v>#DIV/0!</v>
      </c>
    </row>
    <row r="263" spans="1:8" ht="25.5">
      <c r="A263" s="111" t="s">
        <v>1004</v>
      </c>
      <c r="B263" s="101" t="s">
        <v>390</v>
      </c>
      <c r="C263" s="50" t="s">
        <v>98</v>
      </c>
      <c r="D263" s="45" t="s">
        <v>0</v>
      </c>
      <c r="E263" s="146">
        <v>3</v>
      </c>
      <c r="F263" s="139"/>
      <c r="G263" s="155">
        <f t="shared" si="17"/>
        <v>0</v>
      </c>
      <c r="H263" s="91" t="e">
        <f t="shared" si="18"/>
        <v>#DIV/0!</v>
      </c>
    </row>
    <row r="264" spans="1:8" s="47" customFormat="1" ht="38.25">
      <c r="A264" s="111" t="s">
        <v>1005</v>
      </c>
      <c r="B264" s="101" t="s">
        <v>518</v>
      </c>
      <c r="C264" s="50" t="s">
        <v>201</v>
      </c>
      <c r="D264" s="45" t="s">
        <v>0</v>
      </c>
      <c r="E264" s="146">
        <v>2</v>
      </c>
      <c r="F264" s="139"/>
      <c r="G264" s="155">
        <f t="shared" si="17"/>
        <v>0</v>
      </c>
      <c r="H264" s="91" t="e">
        <f t="shared" si="18"/>
        <v>#DIV/0!</v>
      </c>
    </row>
    <row r="265" spans="1:8" s="47" customFormat="1" ht="12.75">
      <c r="A265" s="111" t="s">
        <v>1006</v>
      </c>
      <c r="B265" s="101" t="s">
        <v>513</v>
      </c>
      <c r="C265" s="50" t="s">
        <v>196</v>
      </c>
      <c r="D265" s="45" t="s">
        <v>0</v>
      </c>
      <c r="E265" s="146">
        <v>5</v>
      </c>
      <c r="F265" s="139"/>
      <c r="G265" s="155">
        <f t="shared" si="17"/>
        <v>0</v>
      </c>
      <c r="H265" s="91" t="e">
        <f t="shared" si="18"/>
        <v>#DIV/0!</v>
      </c>
    </row>
    <row r="266" spans="1:8" s="47" customFormat="1" ht="12.75">
      <c r="A266" s="111" t="s">
        <v>1007</v>
      </c>
      <c r="B266" s="101" t="s">
        <v>521</v>
      </c>
      <c r="C266" s="50" t="s">
        <v>203</v>
      </c>
      <c r="D266" s="45" t="s">
        <v>6</v>
      </c>
      <c r="E266" s="146">
        <v>7</v>
      </c>
      <c r="F266" s="139"/>
      <c r="G266" s="155">
        <f t="shared" si="17"/>
        <v>0</v>
      </c>
      <c r="H266" s="91" t="e">
        <f t="shared" si="18"/>
        <v>#DIV/0!</v>
      </c>
    </row>
    <row r="267" spans="1:8" s="47" customFormat="1" ht="12.75">
      <c r="A267" s="111" t="s">
        <v>1008</v>
      </c>
      <c r="B267" s="101" t="s">
        <v>524</v>
      </c>
      <c r="C267" s="50" t="s">
        <v>206</v>
      </c>
      <c r="D267" s="45" t="s">
        <v>0</v>
      </c>
      <c r="E267" s="146">
        <v>8</v>
      </c>
      <c r="F267" s="139"/>
      <c r="G267" s="155">
        <f t="shared" si="17"/>
        <v>0</v>
      </c>
      <c r="H267" s="91" t="e">
        <f t="shared" si="18"/>
        <v>#DIV/0!</v>
      </c>
    </row>
    <row r="268" spans="1:8" s="47" customFormat="1" ht="12.75">
      <c r="A268" s="111" t="s">
        <v>1009</v>
      </c>
      <c r="B268" s="71" t="s">
        <v>543</v>
      </c>
      <c r="C268" s="50" t="s">
        <v>221</v>
      </c>
      <c r="D268" s="45" t="s">
        <v>0</v>
      </c>
      <c r="E268" s="145">
        <v>8</v>
      </c>
      <c r="F268" s="139"/>
      <c r="G268" s="155">
        <f t="shared" si="17"/>
        <v>0</v>
      </c>
      <c r="H268" s="91" t="e">
        <f t="shared" si="18"/>
        <v>#DIV/0!</v>
      </c>
    </row>
    <row r="269" spans="1:8" s="47" customFormat="1" ht="12.75">
      <c r="A269" s="111" t="s">
        <v>1010</v>
      </c>
      <c r="B269" s="71" t="s">
        <v>517</v>
      </c>
      <c r="C269" s="50" t="s">
        <v>200</v>
      </c>
      <c r="D269" s="45" t="s">
        <v>0</v>
      </c>
      <c r="E269" s="145">
        <v>2</v>
      </c>
      <c r="F269" s="139"/>
      <c r="G269" s="155">
        <f t="shared" si="17"/>
        <v>0</v>
      </c>
      <c r="H269" s="91" t="e">
        <f t="shared" si="18"/>
        <v>#DIV/0!</v>
      </c>
    </row>
    <row r="270" spans="1:8" s="47" customFormat="1" ht="12.75">
      <c r="A270" s="111" t="s">
        <v>1011</v>
      </c>
      <c r="B270" s="71" t="s">
        <v>522</v>
      </c>
      <c r="C270" s="50" t="s">
        <v>204</v>
      </c>
      <c r="D270" s="45" t="s">
        <v>5</v>
      </c>
      <c r="E270" s="145">
        <v>3.25</v>
      </c>
      <c r="F270" s="139"/>
      <c r="G270" s="155">
        <f t="shared" si="17"/>
        <v>0</v>
      </c>
      <c r="H270" s="91" t="e">
        <f t="shared" si="18"/>
        <v>#DIV/0!</v>
      </c>
    </row>
    <row r="271" spans="1:8" s="47" customFormat="1" ht="12.75">
      <c r="A271" s="111" t="s">
        <v>1012</v>
      </c>
      <c r="B271" s="71" t="s">
        <v>378</v>
      </c>
      <c r="C271" s="50" t="s">
        <v>90</v>
      </c>
      <c r="D271" s="45" t="s">
        <v>4</v>
      </c>
      <c r="E271" s="145">
        <v>10</v>
      </c>
      <c r="F271" s="139"/>
      <c r="G271" s="155">
        <f t="shared" si="17"/>
        <v>0</v>
      </c>
      <c r="H271" s="91" t="e">
        <f t="shared" si="18"/>
        <v>#DIV/0!</v>
      </c>
    </row>
    <row r="272" spans="1:8" ht="12.75">
      <c r="A272" s="111" t="s">
        <v>1220</v>
      </c>
      <c r="B272" s="101" t="s">
        <v>510</v>
      </c>
      <c r="C272" s="50" t="s">
        <v>889</v>
      </c>
      <c r="D272" s="45" t="s">
        <v>0</v>
      </c>
      <c r="E272" s="146">
        <v>4</v>
      </c>
      <c r="F272" s="139"/>
      <c r="G272" s="155">
        <f t="shared" si="17"/>
        <v>0</v>
      </c>
      <c r="H272" s="91" t="e">
        <f t="shared" si="18"/>
        <v>#DIV/0!</v>
      </c>
    </row>
    <row r="273" spans="1:8" ht="12.75">
      <c r="A273" s="111" t="s">
        <v>1221</v>
      </c>
      <c r="B273" s="101" t="s">
        <v>515</v>
      </c>
      <c r="C273" s="50" t="s">
        <v>198</v>
      </c>
      <c r="D273" s="45" t="s">
        <v>0</v>
      </c>
      <c r="E273" s="146">
        <v>1</v>
      </c>
      <c r="F273" s="139"/>
      <c r="G273" s="155">
        <f t="shared" si="17"/>
        <v>0</v>
      </c>
      <c r="H273" s="91" t="e">
        <f t="shared" si="18"/>
        <v>#DIV/0!</v>
      </c>
    </row>
    <row r="274" spans="1:8" ht="25.5">
      <c r="A274" s="111" t="s">
        <v>1222</v>
      </c>
      <c r="B274" s="101" t="s">
        <v>520</v>
      </c>
      <c r="C274" s="50" t="s">
        <v>893</v>
      </c>
      <c r="D274" s="45" t="s">
        <v>0</v>
      </c>
      <c r="E274" s="146">
        <v>1</v>
      </c>
      <c r="F274" s="139"/>
      <c r="G274" s="155">
        <f t="shared" si="17"/>
        <v>0</v>
      </c>
      <c r="H274" s="91" t="e">
        <f t="shared" si="18"/>
        <v>#DIV/0!</v>
      </c>
    </row>
    <row r="275" spans="1:8" ht="25.5">
      <c r="A275" s="111" t="s">
        <v>1255</v>
      </c>
      <c r="B275" s="101" t="s">
        <v>542</v>
      </c>
      <c r="C275" s="50" t="s">
        <v>220</v>
      </c>
      <c r="D275" s="45" t="s">
        <v>0</v>
      </c>
      <c r="E275" s="146">
        <v>2</v>
      </c>
      <c r="F275" s="139"/>
      <c r="G275" s="155">
        <f t="shared" si="17"/>
        <v>0</v>
      </c>
      <c r="H275" s="91" t="e">
        <f t="shared" si="18"/>
        <v>#DIV/0!</v>
      </c>
    </row>
    <row r="276" spans="1:8" ht="12.75">
      <c r="A276" s="111" t="s">
        <v>1256</v>
      </c>
      <c r="B276" s="101" t="s">
        <v>545</v>
      </c>
      <c r="C276" s="50" t="s">
        <v>809</v>
      </c>
      <c r="D276" s="45" t="s">
        <v>0</v>
      </c>
      <c r="E276" s="146">
        <v>6</v>
      </c>
      <c r="F276" s="139"/>
      <c r="G276" s="155">
        <f t="shared" si="17"/>
        <v>0</v>
      </c>
      <c r="H276" s="91" t="e">
        <f t="shared" si="18"/>
        <v>#DIV/0!</v>
      </c>
    </row>
    <row r="277" spans="1:8" ht="12.75">
      <c r="A277" s="44"/>
      <c r="B277" s="101"/>
      <c r="C277" s="50"/>
      <c r="D277" s="45"/>
      <c r="E277" s="146"/>
      <c r="F277" s="139"/>
      <c r="G277" s="155"/>
      <c r="H277" s="92"/>
    </row>
    <row r="278" spans="1:8" ht="12.75">
      <c r="A278" s="41" t="s">
        <v>681</v>
      </c>
      <c r="B278" s="309"/>
      <c r="C278" s="89" t="s">
        <v>585</v>
      </c>
      <c r="D278" s="93"/>
      <c r="E278" s="138"/>
      <c r="F278" s="156"/>
      <c r="G278" s="160">
        <f>G279+G288+G292+G303+G332+G350+G382+G393+G409</f>
        <v>0</v>
      </c>
      <c r="H278" s="90" t="e">
        <f>G278/$G$535</f>
        <v>#DIV/0!</v>
      </c>
    </row>
    <row r="279" spans="1:8" ht="12.75">
      <c r="A279" s="112" t="s">
        <v>1013</v>
      </c>
      <c r="B279" s="121"/>
      <c r="C279" s="113" t="s">
        <v>822</v>
      </c>
      <c r="D279" s="114"/>
      <c r="E279" s="148"/>
      <c r="F279" s="161"/>
      <c r="G279" s="162">
        <f>SUM(G280:G287)</f>
        <v>0</v>
      </c>
      <c r="H279" s="115"/>
    </row>
    <row r="280" spans="1:8" ht="51">
      <c r="A280" s="111" t="s">
        <v>1039</v>
      </c>
      <c r="B280" s="274" t="s">
        <v>1038</v>
      </c>
      <c r="C280" s="50" t="s">
        <v>1364</v>
      </c>
      <c r="D280" s="45" t="s">
        <v>1365</v>
      </c>
      <c r="E280" s="141">
        <v>1</v>
      </c>
      <c r="F280" s="139"/>
      <c r="G280" s="155">
        <f>ROUND(E280*F280,2)</f>
        <v>0</v>
      </c>
      <c r="H280" s="91" t="e">
        <f aca="true" t="shared" si="19" ref="H280:H286">G280/$G$279</f>
        <v>#DIV/0!</v>
      </c>
    </row>
    <row r="281" spans="1:8" ht="38.25">
      <c r="A281" s="111" t="s">
        <v>1040</v>
      </c>
      <c r="B281" s="274" t="s">
        <v>1181</v>
      </c>
      <c r="C281" s="50" t="s">
        <v>1185</v>
      </c>
      <c r="D281" s="45" t="s">
        <v>0</v>
      </c>
      <c r="E281" s="141">
        <v>2</v>
      </c>
      <c r="F281" s="139"/>
      <c r="G281" s="155">
        <f aca="true" t="shared" si="20" ref="G281:G286">ROUND(E281*F281,2)</f>
        <v>0</v>
      </c>
      <c r="H281" s="91" t="e">
        <f t="shared" si="19"/>
        <v>#DIV/0!</v>
      </c>
    </row>
    <row r="282" spans="1:8" ht="38.25">
      <c r="A282" s="111" t="s">
        <v>1041</v>
      </c>
      <c r="B282" s="274" t="s">
        <v>1182</v>
      </c>
      <c r="C282" s="50" t="s">
        <v>1186</v>
      </c>
      <c r="D282" s="45" t="s">
        <v>0</v>
      </c>
      <c r="E282" s="141">
        <v>3</v>
      </c>
      <c r="F282" s="139"/>
      <c r="G282" s="155">
        <f t="shared" si="20"/>
        <v>0</v>
      </c>
      <c r="H282" s="91" t="e">
        <f t="shared" si="19"/>
        <v>#DIV/0!</v>
      </c>
    </row>
    <row r="283" spans="1:8" ht="25.5">
      <c r="A283" s="111" t="s">
        <v>1042</v>
      </c>
      <c r="B283" s="122" t="s">
        <v>564</v>
      </c>
      <c r="C283" s="50" t="s">
        <v>598</v>
      </c>
      <c r="D283" s="45" t="s">
        <v>0</v>
      </c>
      <c r="E283" s="141">
        <v>3</v>
      </c>
      <c r="F283" s="139"/>
      <c r="G283" s="155">
        <f t="shared" si="20"/>
        <v>0</v>
      </c>
      <c r="H283" s="91" t="e">
        <f t="shared" si="19"/>
        <v>#DIV/0!</v>
      </c>
    </row>
    <row r="284" spans="1:8" ht="25.5">
      <c r="A284" s="111" t="s">
        <v>1043</v>
      </c>
      <c r="B284" s="122" t="s">
        <v>595</v>
      </c>
      <c r="C284" s="50" t="s">
        <v>596</v>
      </c>
      <c r="D284" s="45" t="s">
        <v>0</v>
      </c>
      <c r="E284" s="141">
        <v>1</v>
      </c>
      <c r="F284" s="139"/>
      <c r="G284" s="155">
        <f t="shared" si="20"/>
        <v>0</v>
      </c>
      <c r="H284" s="91" t="e">
        <f t="shared" si="19"/>
        <v>#DIV/0!</v>
      </c>
    </row>
    <row r="285" spans="1:8" ht="25.5">
      <c r="A285" s="111" t="s">
        <v>1180</v>
      </c>
      <c r="B285" s="122" t="s">
        <v>563</v>
      </c>
      <c r="C285" s="50" t="s">
        <v>597</v>
      </c>
      <c r="D285" s="45" t="s">
        <v>0</v>
      </c>
      <c r="E285" s="141">
        <v>1</v>
      </c>
      <c r="F285" s="139"/>
      <c r="G285" s="155">
        <f t="shared" si="20"/>
        <v>0</v>
      </c>
      <c r="H285" s="91" t="e">
        <f t="shared" si="19"/>
        <v>#DIV/0!</v>
      </c>
    </row>
    <row r="286" spans="1:8" ht="25.5">
      <c r="A286" s="111" t="s">
        <v>1363</v>
      </c>
      <c r="B286" s="122" t="s">
        <v>512</v>
      </c>
      <c r="C286" s="50" t="s">
        <v>890</v>
      </c>
      <c r="D286" s="45" t="s">
        <v>0</v>
      </c>
      <c r="E286" s="141">
        <v>23</v>
      </c>
      <c r="F286" s="139"/>
      <c r="G286" s="155">
        <f t="shared" si="20"/>
        <v>0</v>
      </c>
      <c r="H286" s="91" t="e">
        <f t="shared" si="19"/>
        <v>#DIV/0!</v>
      </c>
    </row>
    <row r="287" spans="1:8" ht="12.75">
      <c r="A287" s="111"/>
      <c r="B287" s="122"/>
      <c r="C287" s="50"/>
      <c r="D287" s="45"/>
      <c r="E287" s="141"/>
      <c r="F287" s="139"/>
      <c r="G287" s="155"/>
      <c r="H287" s="92"/>
    </row>
    <row r="288" spans="1:8" ht="12.75">
      <c r="A288" s="281" t="s">
        <v>1014</v>
      </c>
      <c r="B288" s="123"/>
      <c r="C288" s="116" t="s">
        <v>1044</v>
      </c>
      <c r="D288" s="116"/>
      <c r="E288" s="149"/>
      <c r="F288" s="163"/>
      <c r="G288" s="162">
        <f>SUM(G289:G291)</f>
        <v>0</v>
      </c>
      <c r="H288" s="286"/>
    </row>
    <row r="289" spans="1:8" ht="25.5">
      <c r="A289" s="111" t="s">
        <v>1045</v>
      </c>
      <c r="B289" s="122" t="s">
        <v>526</v>
      </c>
      <c r="C289" s="50" t="s">
        <v>208</v>
      </c>
      <c r="D289" s="45" t="s">
        <v>5</v>
      </c>
      <c r="E289" s="141">
        <v>25</v>
      </c>
      <c r="F289" s="139"/>
      <c r="G289" s="155">
        <f>ROUND(E289*F289,2)</f>
        <v>0</v>
      </c>
      <c r="H289" s="91" t="e">
        <f>G289/$G$288</f>
        <v>#DIV/0!</v>
      </c>
    </row>
    <row r="290" spans="1:8" ht="25.5">
      <c r="A290" s="111" t="s">
        <v>1046</v>
      </c>
      <c r="B290" s="122" t="s">
        <v>527</v>
      </c>
      <c r="C290" s="50" t="s">
        <v>209</v>
      </c>
      <c r="D290" s="45" t="s">
        <v>5</v>
      </c>
      <c r="E290" s="141">
        <v>50</v>
      </c>
      <c r="F290" s="139"/>
      <c r="G290" s="155">
        <f>ROUND(E290*F290,2)</f>
        <v>0</v>
      </c>
      <c r="H290" s="91" t="e">
        <f>G290/$G$288</f>
        <v>#DIV/0!</v>
      </c>
    </row>
    <row r="291" spans="1:8" ht="12.75">
      <c r="A291" s="44"/>
      <c r="B291" s="122"/>
      <c r="C291" s="50"/>
      <c r="D291" s="45"/>
      <c r="E291" s="146"/>
      <c r="F291" s="139"/>
      <c r="G291" s="155"/>
      <c r="H291" s="91"/>
    </row>
    <row r="292" spans="1:8" ht="12.75">
      <c r="A292" s="112" t="s">
        <v>1047</v>
      </c>
      <c r="B292" s="121"/>
      <c r="C292" s="113" t="s">
        <v>1048</v>
      </c>
      <c r="D292" s="114"/>
      <c r="E292" s="148"/>
      <c r="F292" s="161"/>
      <c r="G292" s="162">
        <f>SUM(G293:G302)</f>
        <v>0</v>
      </c>
      <c r="H292" s="286"/>
    </row>
    <row r="293" spans="1:9" ht="25.5">
      <c r="A293" s="111" t="s">
        <v>1049</v>
      </c>
      <c r="B293" s="122" t="s">
        <v>565</v>
      </c>
      <c r="C293" s="50" t="s">
        <v>239</v>
      </c>
      <c r="D293" s="45" t="s">
        <v>27</v>
      </c>
      <c r="E293" s="141">
        <v>4200</v>
      </c>
      <c r="F293" s="139"/>
      <c r="G293" s="155">
        <f aca="true" t="shared" si="21" ref="G293:G301">ROUND(E293*F293,2)</f>
        <v>0</v>
      </c>
      <c r="H293" s="91" t="e">
        <f aca="true" t="shared" si="22" ref="H293:H301">G293/$G$292</f>
        <v>#DIV/0!</v>
      </c>
      <c r="I293" s="321"/>
    </row>
    <row r="294" spans="1:9" ht="25.5">
      <c r="A294" s="111" t="s">
        <v>1050</v>
      </c>
      <c r="B294" s="122" t="s">
        <v>391</v>
      </c>
      <c r="C294" s="50" t="s">
        <v>99</v>
      </c>
      <c r="D294" s="45" t="s">
        <v>4</v>
      </c>
      <c r="E294" s="141">
        <v>700</v>
      </c>
      <c r="F294" s="139"/>
      <c r="G294" s="155">
        <f t="shared" si="21"/>
        <v>0</v>
      </c>
      <c r="H294" s="91" t="e">
        <f t="shared" si="22"/>
        <v>#DIV/0!</v>
      </c>
      <c r="I294" s="321"/>
    </row>
    <row r="295" spans="1:9" ht="25.5">
      <c r="A295" s="111" t="s">
        <v>1051</v>
      </c>
      <c r="B295" s="122" t="s">
        <v>392</v>
      </c>
      <c r="C295" s="50" t="s">
        <v>100</v>
      </c>
      <c r="D295" s="45" t="s">
        <v>4</v>
      </c>
      <c r="E295" s="141">
        <v>650</v>
      </c>
      <c r="F295" s="139"/>
      <c r="G295" s="155">
        <f t="shared" si="21"/>
        <v>0</v>
      </c>
      <c r="H295" s="91" t="e">
        <f t="shared" si="22"/>
        <v>#DIV/0!</v>
      </c>
      <c r="I295" s="321"/>
    </row>
    <row r="296" spans="1:8" ht="25.5">
      <c r="A296" s="111" t="s">
        <v>1052</v>
      </c>
      <c r="B296" s="122" t="s">
        <v>565</v>
      </c>
      <c r="C296" s="50" t="s">
        <v>239</v>
      </c>
      <c r="D296" s="45" t="s">
        <v>27</v>
      </c>
      <c r="E296" s="141">
        <v>915</v>
      </c>
      <c r="F296" s="139"/>
      <c r="G296" s="155">
        <f t="shared" si="21"/>
        <v>0</v>
      </c>
      <c r="H296" s="91" t="e">
        <f t="shared" si="22"/>
        <v>#DIV/0!</v>
      </c>
    </row>
    <row r="297" spans="1:9" ht="12.75">
      <c r="A297" s="111" t="s">
        <v>1053</v>
      </c>
      <c r="B297" s="274" t="s">
        <v>1183</v>
      </c>
      <c r="C297" s="50" t="s">
        <v>1188</v>
      </c>
      <c r="D297" s="45" t="s">
        <v>0</v>
      </c>
      <c r="E297" s="141">
        <v>2</v>
      </c>
      <c r="F297" s="139"/>
      <c r="G297" s="155">
        <f t="shared" si="21"/>
        <v>0</v>
      </c>
      <c r="H297" s="91" t="e">
        <f t="shared" si="22"/>
        <v>#DIV/0!</v>
      </c>
      <c r="I297" s="76"/>
    </row>
    <row r="298" spans="1:9" ht="12.75">
      <c r="A298" s="111" t="s">
        <v>1054</v>
      </c>
      <c r="B298" s="274" t="s">
        <v>1184</v>
      </c>
      <c r="C298" s="50" t="s">
        <v>1189</v>
      </c>
      <c r="D298" s="45" t="s">
        <v>1187</v>
      </c>
      <c r="E298" s="141">
        <v>3</v>
      </c>
      <c r="F298" s="139"/>
      <c r="G298" s="155">
        <f t="shared" si="21"/>
        <v>0</v>
      </c>
      <c r="H298" s="91" t="e">
        <f t="shared" si="22"/>
        <v>#DIV/0!</v>
      </c>
      <c r="I298" s="76"/>
    </row>
    <row r="299" spans="1:8" ht="25.5">
      <c r="A299" s="111" t="s">
        <v>1055</v>
      </c>
      <c r="B299" s="122" t="s">
        <v>586</v>
      </c>
      <c r="C299" s="50" t="s">
        <v>587</v>
      </c>
      <c r="D299" s="45" t="s">
        <v>5</v>
      </c>
      <c r="E299" s="141">
        <v>14</v>
      </c>
      <c r="F299" s="139"/>
      <c r="G299" s="155">
        <f t="shared" si="21"/>
        <v>0</v>
      </c>
      <c r="H299" s="91" t="e">
        <f t="shared" si="22"/>
        <v>#DIV/0!</v>
      </c>
    </row>
    <row r="300" spans="1:8" ht="25.5">
      <c r="A300" s="111" t="s">
        <v>1056</v>
      </c>
      <c r="B300" s="122" t="s">
        <v>588</v>
      </c>
      <c r="C300" s="50" t="s">
        <v>589</v>
      </c>
      <c r="D300" s="45" t="s">
        <v>5</v>
      </c>
      <c r="E300" s="141">
        <v>40</v>
      </c>
      <c r="F300" s="139"/>
      <c r="G300" s="155">
        <f t="shared" si="21"/>
        <v>0</v>
      </c>
      <c r="H300" s="91" t="e">
        <f t="shared" si="22"/>
        <v>#DIV/0!</v>
      </c>
    </row>
    <row r="301" spans="1:8" ht="25.5">
      <c r="A301" s="111" t="s">
        <v>1057</v>
      </c>
      <c r="B301" s="122" t="s">
        <v>590</v>
      </c>
      <c r="C301" s="50" t="s">
        <v>591</v>
      </c>
      <c r="D301" s="45" t="s">
        <v>5</v>
      </c>
      <c r="E301" s="141">
        <v>30</v>
      </c>
      <c r="F301" s="139"/>
      <c r="G301" s="155">
        <f t="shared" si="21"/>
        <v>0</v>
      </c>
      <c r="H301" s="91" t="e">
        <f t="shared" si="22"/>
        <v>#DIV/0!</v>
      </c>
    </row>
    <row r="302" spans="1:8" ht="12.75">
      <c r="A302" s="44"/>
      <c r="B302" s="122"/>
      <c r="C302" s="50"/>
      <c r="D302" s="45"/>
      <c r="E302" s="146"/>
      <c r="F302" s="139"/>
      <c r="G302" s="155"/>
      <c r="H302" s="92"/>
    </row>
    <row r="303" spans="1:8" ht="12.75">
      <c r="A303" s="112" t="s">
        <v>1058</v>
      </c>
      <c r="B303" s="121"/>
      <c r="C303" s="113" t="s">
        <v>1059</v>
      </c>
      <c r="D303" s="114"/>
      <c r="E303" s="148"/>
      <c r="F303" s="161"/>
      <c r="G303" s="162">
        <f>SUM(G304:G331)</f>
        <v>0</v>
      </c>
      <c r="H303" s="115"/>
    </row>
    <row r="304" spans="1:8" ht="25.5">
      <c r="A304" s="111" t="s">
        <v>1060</v>
      </c>
      <c r="B304" s="122" t="s">
        <v>427</v>
      </c>
      <c r="C304" s="50" t="s">
        <v>133</v>
      </c>
      <c r="D304" s="45" t="s">
        <v>0</v>
      </c>
      <c r="E304" s="141">
        <v>2</v>
      </c>
      <c r="F304" s="139"/>
      <c r="G304" s="155">
        <f aca="true" t="shared" si="23" ref="G304:G330">ROUND(E304*F304,2)</f>
        <v>0</v>
      </c>
      <c r="H304" s="91" t="e">
        <f aca="true" t="shared" si="24" ref="H304:H330">G304/$G$303</f>
        <v>#DIV/0!</v>
      </c>
    </row>
    <row r="305" spans="1:8" ht="38.25">
      <c r="A305" s="111" t="s">
        <v>1061</v>
      </c>
      <c r="B305" s="122" t="s">
        <v>439</v>
      </c>
      <c r="C305" s="50" t="s">
        <v>145</v>
      </c>
      <c r="D305" s="45" t="s">
        <v>0</v>
      </c>
      <c r="E305" s="141">
        <v>2</v>
      </c>
      <c r="F305" s="139"/>
      <c r="G305" s="155">
        <f t="shared" si="23"/>
        <v>0</v>
      </c>
      <c r="H305" s="91" t="e">
        <f t="shared" si="24"/>
        <v>#DIV/0!</v>
      </c>
    </row>
    <row r="306" spans="1:8" ht="25.5">
      <c r="A306" s="111" t="s">
        <v>1062</v>
      </c>
      <c r="B306" s="122" t="s">
        <v>437</v>
      </c>
      <c r="C306" s="50" t="s">
        <v>143</v>
      </c>
      <c r="D306" s="45" t="s">
        <v>0</v>
      </c>
      <c r="E306" s="141">
        <v>2</v>
      </c>
      <c r="F306" s="139"/>
      <c r="G306" s="155">
        <f t="shared" si="23"/>
        <v>0</v>
      </c>
      <c r="H306" s="91" t="e">
        <f t="shared" si="24"/>
        <v>#DIV/0!</v>
      </c>
    </row>
    <row r="307" spans="1:8" ht="25.5">
      <c r="A307" s="111" t="s">
        <v>1063</v>
      </c>
      <c r="B307" s="122" t="s">
        <v>430</v>
      </c>
      <c r="C307" s="50" t="s">
        <v>136</v>
      </c>
      <c r="D307" s="45" t="s">
        <v>0</v>
      </c>
      <c r="E307" s="141">
        <v>0</v>
      </c>
      <c r="F307" s="139"/>
      <c r="G307" s="155">
        <f t="shared" si="23"/>
        <v>0</v>
      </c>
      <c r="H307" s="91" t="e">
        <f t="shared" si="24"/>
        <v>#DIV/0!</v>
      </c>
    </row>
    <row r="308" spans="1:8" ht="25.5">
      <c r="A308" s="111" t="s">
        <v>1064</v>
      </c>
      <c r="B308" s="122" t="s">
        <v>440</v>
      </c>
      <c r="C308" s="50" t="s">
        <v>146</v>
      </c>
      <c r="D308" s="45" t="s">
        <v>0</v>
      </c>
      <c r="E308" s="141">
        <v>5</v>
      </c>
      <c r="F308" s="139"/>
      <c r="G308" s="155">
        <f t="shared" si="23"/>
        <v>0</v>
      </c>
      <c r="H308" s="91" t="e">
        <f t="shared" si="24"/>
        <v>#DIV/0!</v>
      </c>
    </row>
    <row r="309" spans="1:8" ht="25.5">
      <c r="A309" s="111" t="s">
        <v>1065</v>
      </c>
      <c r="B309" s="122" t="s">
        <v>436</v>
      </c>
      <c r="C309" s="50" t="s">
        <v>142</v>
      </c>
      <c r="D309" s="45" t="s">
        <v>0</v>
      </c>
      <c r="E309" s="141">
        <v>3</v>
      </c>
      <c r="F309" s="139"/>
      <c r="G309" s="155">
        <f t="shared" si="23"/>
        <v>0</v>
      </c>
      <c r="H309" s="91" t="e">
        <f t="shared" si="24"/>
        <v>#DIV/0!</v>
      </c>
    </row>
    <row r="310" spans="1:8" ht="25.5">
      <c r="A310" s="111" t="s">
        <v>1066</v>
      </c>
      <c r="B310" s="122" t="s">
        <v>489</v>
      </c>
      <c r="C310" s="50" t="s">
        <v>613</v>
      </c>
      <c r="D310" s="45" t="s">
        <v>0</v>
      </c>
      <c r="E310" s="141">
        <v>3</v>
      </c>
      <c r="F310" s="139"/>
      <c r="G310" s="155">
        <f t="shared" si="23"/>
        <v>0</v>
      </c>
      <c r="H310" s="91" t="e">
        <f t="shared" si="24"/>
        <v>#DIV/0!</v>
      </c>
    </row>
    <row r="311" spans="1:8" ht="25.5">
      <c r="A311" s="111" t="s">
        <v>1067</v>
      </c>
      <c r="B311" s="122" t="s">
        <v>488</v>
      </c>
      <c r="C311" s="50" t="s">
        <v>183</v>
      </c>
      <c r="D311" s="45" t="s">
        <v>0</v>
      </c>
      <c r="E311" s="141">
        <v>2</v>
      </c>
      <c r="F311" s="139"/>
      <c r="G311" s="155">
        <f t="shared" si="23"/>
        <v>0</v>
      </c>
      <c r="H311" s="91" t="e">
        <f t="shared" si="24"/>
        <v>#DIV/0!</v>
      </c>
    </row>
    <row r="312" spans="1:8" ht="25.5">
      <c r="A312" s="111" t="s">
        <v>1068</v>
      </c>
      <c r="B312" s="122" t="s">
        <v>487</v>
      </c>
      <c r="C312" s="50" t="s">
        <v>182</v>
      </c>
      <c r="D312" s="45" t="s">
        <v>0</v>
      </c>
      <c r="E312" s="141">
        <v>1</v>
      </c>
      <c r="F312" s="139"/>
      <c r="G312" s="155">
        <f t="shared" si="23"/>
        <v>0</v>
      </c>
      <c r="H312" s="91" t="e">
        <f t="shared" si="24"/>
        <v>#DIV/0!</v>
      </c>
    </row>
    <row r="313" spans="1:8" ht="25.5">
      <c r="A313" s="111" t="s">
        <v>1069</v>
      </c>
      <c r="B313" s="122" t="s">
        <v>711</v>
      </c>
      <c r="C313" s="50" t="s">
        <v>712</v>
      </c>
      <c r="D313" s="45" t="s">
        <v>0</v>
      </c>
      <c r="E313" s="141">
        <v>1</v>
      </c>
      <c r="F313" s="139"/>
      <c r="G313" s="155">
        <f t="shared" si="23"/>
        <v>0</v>
      </c>
      <c r="H313" s="91" t="e">
        <f t="shared" si="24"/>
        <v>#DIV/0!</v>
      </c>
    </row>
    <row r="314" spans="1:8" ht="25.5">
      <c r="A314" s="111" t="s">
        <v>1070</v>
      </c>
      <c r="B314" s="122" t="s">
        <v>491</v>
      </c>
      <c r="C314" s="50" t="s">
        <v>184</v>
      </c>
      <c r="D314" s="45" t="s">
        <v>0</v>
      </c>
      <c r="E314" s="141">
        <v>2</v>
      </c>
      <c r="F314" s="139"/>
      <c r="G314" s="155">
        <f t="shared" si="23"/>
        <v>0</v>
      </c>
      <c r="H314" s="91" t="e">
        <f t="shared" si="24"/>
        <v>#DIV/0!</v>
      </c>
    </row>
    <row r="315" spans="1:8" ht="25.5">
      <c r="A315" s="111" t="s">
        <v>1071</v>
      </c>
      <c r="B315" s="122" t="s">
        <v>490</v>
      </c>
      <c r="C315" s="50" t="s">
        <v>614</v>
      </c>
      <c r="D315" s="45" t="s">
        <v>0</v>
      </c>
      <c r="E315" s="141">
        <v>2</v>
      </c>
      <c r="F315" s="139"/>
      <c r="G315" s="155">
        <f t="shared" si="23"/>
        <v>0</v>
      </c>
      <c r="H315" s="91" t="e">
        <f t="shared" si="24"/>
        <v>#DIV/0!</v>
      </c>
    </row>
    <row r="316" spans="1:8" ht="25.5">
      <c r="A316" s="111" t="s">
        <v>1072</v>
      </c>
      <c r="B316" s="122" t="s">
        <v>493</v>
      </c>
      <c r="C316" s="50" t="s">
        <v>804</v>
      </c>
      <c r="D316" s="45" t="s">
        <v>0</v>
      </c>
      <c r="E316" s="141">
        <v>3</v>
      </c>
      <c r="F316" s="139"/>
      <c r="G316" s="155">
        <f t="shared" si="23"/>
        <v>0</v>
      </c>
      <c r="H316" s="91" t="e">
        <f t="shared" si="24"/>
        <v>#DIV/0!</v>
      </c>
    </row>
    <row r="317" spans="1:8" ht="25.5">
      <c r="A317" s="111" t="s">
        <v>1073</v>
      </c>
      <c r="B317" s="122" t="s">
        <v>453</v>
      </c>
      <c r="C317" s="50" t="s">
        <v>158</v>
      </c>
      <c r="D317" s="45" t="s">
        <v>0</v>
      </c>
      <c r="E317" s="141">
        <v>1</v>
      </c>
      <c r="F317" s="139"/>
      <c r="G317" s="155">
        <f t="shared" si="23"/>
        <v>0</v>
      </c>
      <c r="H317" s="91" t="e">
        <f t="shared" si="24"/>
        <v>#DIV/0!</v>
      </c>
    </row>
    <row r="318" spans="1:8" ht="25.5">
      <c r="A318" s="111" t="s">
        <v>1074</v>
      </c>
      <c r="B318" s="122" t="s">
        <v>494</v>
      </c>
      <c r="C318" s="50" t="s">
        <v>186</v>
      </c>
      <c r="D318" s="45" t="s">
        <v>0</v>
      </c>
      <c r="E318" s="141">
        <v>1</v>
      </c>
      <c r="F318" s="139"/>
      <c r="G318" s="155">
        <f t="shared" si="23"/>
        <v>0</v>
      </c>
      <c r="H318" s="91" t="e">
        <f t="shared" si="24"/>
        <v>#DIV/0!</v>
      </c>
    </row>
    <row r="319" spans="1:8" ht="25.5">
      <c r="A319" s="111" t="s">
        <v>1075</v>
      </c>
      <c r="B319" s="122" t="s">
        <v>496</v>
      </c>
      <c r="C319" s="50" t="s">
        <v>187</v>
      </c>
      <c r="D319" s="45" t="s">
        <v>0</v>
      </c>
      <c r="E319" s="141">
        <v>1</v>
      </c>
      <c r="F319" s="139"/>
      <c r="G319" s="155">
        <f t="shared" si="23"/>
        <v>0</v>
      </c>
      <c r="H319" s="91" t="e">
        <f t="shared" si="24"/>
        <v>#DIV/0!</v>
      </c>
    </row>
    <row r="320" spans="1:8" ht="25.5">
      <c r="A320" s="111" t="s">
        <v>1076</v>
      </c>
      <c r="B320" s="122" t="s">
        <v>495</v>
      </c>
      <c r="C320" s="50" t="s">
        <v>805</v>
      </c>
      <c r="D320" s="45" t="s">
        <v>0</v>
      </c>
      <c r="E320" s="141">
        <v>1</v>
      </c>
      <c r="F320" s="139"/>
      <c r="G320" s="155">
        <f t="shared" si="23"/>
        <v>0</v>
      </c>
      <c r="H320" s="91" t="e">
        <f t="shared" si="24"/>
        <v>#DIV/0!</v>
      </c>
    </row>
    <row r="321" spans="1:8" ht="25.5">
      <c r="A321" s="111" t="s">
        <v>1077</v>
      </c>
      <c r="B321" s="122" t="s">
        <v>497</v>
      </c>
      <c r="C321" s="50" t="s">
        <v>188</v>
      </c>
      <c r="D321" s="45" t="s">
        <v>0</v>
      </c>
      <c r="E321" s="141">
        <v>1</v>
      </c>
      <c r="F321" s="139"/>
      <c r="G321" s="155">
        <f t="shared" si="23"/>
        <v>0</v>
      </c>
      <c r="H321" s="91" t="e">
        <f t="shared" si="24"/>
        <v>#DIV/0!</v>
      </c>
    </row>
    <row r="322" spans="1:8" ht="25.5">
      <c r="A322" s="111" t="s">
        <v>1078</v>
      </c>
      <c r="B322" s="122" t="s">
        <v>445</v>
      </c>
      <c r="C322" s="50" t="s">
        <v>151</v>
      </c>
      <c r="D322" s="45" t="s">
        <v>0</v>
      </c>
      <c r="E322" s="141">
        <v>3</v>
      </c>
      <c r="F322" s="139"/>
      <c r="G322" s="155">
        <f t="shared" si="23"/>
        <v>0</v>
      </c>
      <c r="H322" s="91" t="e">
        <f t="shared" si="24"/>
        <v>#DIV/0!</v>
      </c>
    </row>
    <row r="323" spans="1:8" ht="25.5">
      <c r="A323" s="111" t="s">
        <v>1079</v>
      </c>
      <c r="B323" s="122" t="s">
        <v>498</v>
      </c>
      <c r="C323" s="50" t="s">
        <v>189</v>
      </c>
      <c r="D323" s="45" t="s">
        <v>0</v>
      </c>
      <c r="E323" s="141">
        <v>10</v>
      </c>
      <c r="F323" s="139"/>
      <c r="G323" s="155">
        <f t="shared" si="23"/>
        <v>0</v>
      </c>
      <c r="H323" s="91" t="e">
        <f t="shared" si="24"/>
        <v>#DIV/0!</v>
      </c>
    </row>
    <row r="324" spans="1:8" ht="25.5">
      <c r="A324" s="111" t="s">
        <v>1080</v>
      </c>
      <c r="B324" s="122" t="s">
        <v>499</v>
      </c>
      <c r="C324" s="50" t="s">
        <v>190</v>
      </c>
      <c r="D324" s="45" t="s">
        <v>0</v>
      </c>
      <c r="E324" s="141">
        <v>10</v>
      </c>
      <c r="F324" s="139"/>
      <c r="G324" s="155">
        <f t="shared" si="23"/>
        <v>0</v>
      </c>
      <c r="H324" s="91" t="e">
        <f t="shared" si="24"/>
        <v>#DIV/0!</v>
      </c>
    </row>
    <row r="325" spans="1:8" ht="25.5">
      <c r="A325" s="111" t="s">
        <v>1081</v>
      </c>
      <c r="B325" s="122" t="s">
        <v>512</v>
      </c>
      <c r="C325" s="50" t="s">
        <v>890</v>
      </c>
      <c r="D325" s="45" t="s">
        <v>0</v>
      </c>
      <c r="E325" s="141">
        <v>1</v>
      </c>
      <c r="F325" s="139"/>
      <c r="G325" s="155">
        <f t="shared" si="23"/>
        <v>0</v>
      </c>
      <c r="H325" s="91" t="e">
        <f t="shared" si="24"/>
        <v>#DIV/0!</v>
      </c>
    </row>
    <row r="326" spans="1:8" ht="25.5">
      <c r="A326" s="111" t="s">
        <v>1082</v>
      </c>
      <c r="B326" s="122" t="s">
        <v>448</v>
      </c>
      <c r="C326" s="50" t="s">
        <v>606</v>
      </c>
      <c r="D326" s="45" t="s">
        <v>0</v>
      </c>
      <c r="E326" s="141">
        <v>2</v>
      </c>
      <c r="F326" s="139"/>
      <c r="G326" s="155">
        <f t="shared" si="23"/>
        <v>0</v>
      </c>
      <c r="H326" s="91" t="e">
        <f t="shared" si="24"/>
        <v>#DIV/0!</v>
      </c>
    </row>
    <row r="327" spans="1:8" ht="25.5">
      <c r="A327" s="111" t="s">
        <v>1083</v>
      </c>
      <c r="B327" s="122" t="s">
        <v>429</v>
      </c>
      <c r="C327" s="50" t="s">
        <v>135</v>
      </c>
      <c r="D327" s="45" t="s">
        <v>27</v>
      </c>
      <c r="E327" s="141">
        <v>2</v>
      </c>
      <c r="F327" s="139"/>
      <c r="G327" s="155">
        <f t="shared" si="23"/>
        <v>0</v>
      </c>
      <c r="H327" s="91" t="e">
        <f t="shared" si="24"/>
        <v>#DIV/0!</v>
      </c>
    </row>
    <row r="328" spans="1:8" ht="25.5">
      <c r="A328" s="111" t="s">
        <v>1084</v>
      </c>
      <c r="B328" s="122" t="s">
        <v>447</v>
      </c>
      <c r="C328" s="50" t="s">
        <v>153</v>
      </c>
      <c r="D328" s="45" t="s">
        <v>0</v>
      </c>
      <c r="E328" s="141">
        <v>4</v>
      </c>
      <c r="F328" s="139"/>
      <c r="G328" s="155">
        <f t="shared" si="23"/>
        <v>0</v>
      </c>
      <c r="H328" s="91" t="e">
        <f t="shared" si="24"/>
        <v>#DIV/0!</v>
      </c>
    </row>
    <row r="329" spans="1:8" ht="25.5">
      <c r="A329" s="111" t="s">
        <v>1085</v>
      </c>
      <c r="B329" s="122" t="s">
        <v>466</v>
      </c>
      <c r="C329" s="50" t="s">
        <v>163</v>
      </c>
      <c r="D329" s="45" t="s">
        <v>5</v>
      </c>
      <c r="E329" s="141">
        <v>250</v>
      </c>
      <c r="F329" s="139"/>
      <c r="G329" s="155">
        <f t="shared" si="23"/>
        <v>0</v>
      </c>
      <c r="H329" s="91" t="e">
        <f t="shared" si="24"/>
        <v>#DIV/0!</v>
      </c>
    </row>
    <row r="330" spans="1:8" ht="25.5">
      <c r="A330" s="111" t="s">
        <v>1086</v>
      </c>
      <c r="B330" s="122" t="s">
        <v>452</v>
      </c>
      <c r="C330" s="50" t="s">
        <v>157</v>
      </c>
      <c r="D330" s="45" t="s">
        <v>0</v>
      </c>
      <c r="E330" s="141">
        <v>5</v>
      </c>
      <c r="F330" s="139"/>
      <c r="G330" s="155">
        <f t="shared" si="23"/>
        <v>0</v>
      </c>
      <c r="H330" s="91" t="e">
        <f t="shared" si="24"/>
        <v>#DIV/0!</v>
      </c>
    </row>
    <row r="331" spans="1:8" ht="12.75">
      <c r="A331" s="44"/>
      <c r="B331" s="122"/>
      <c r="C331" s="50"/>
      <c r="D331" s="45"/>
      <c r="E331" s="146"/>
      <c r="F331" s="139"/>
      <c r="G331" s="155"/>
      <c r="H331" s="92"/>
    </row>
    <row r="332" spans="1:8" ht="12.75">
      <c r="A332" s="112" t="s">
        <v>1087</v>
      </c>
      <c r="B332" s="121"/>
      <c r="C332" s="113" t="s">
        <v>1088</v>
      </c>
      <c r="D332" s="114"/>
      <c r="E332" s="148"/>
      <c r="F332" s="161"/>
      <c r="G332" s="162">
        <f>SUM(G333:G349)</f>
        <v>0</v>
      </c>
      <c r="H332" s="115"/>
    </row>
    <row r="333" spans="1:8" ht="25.5">
      <c r="A333" s="111" t="s">
        <v>1089</v>
      </c>
      <c r="B333" s="122" t="s">
        <v>427</v>
      </c>
      <c r="C333" s="50" t="s">
        <v>133</v>
      </c>
      <c r="D333" s="45" t="s">
        <v>0</v>
      </c>
      <c r="E333" s="141">
        <v>1</v>
      </c>
      <c r="F333" s="139"/>
      <c r="G333" s="155">
        <f aca="true" t="shared" si="25" ref="G333:G348">ROUND(E333*F333,2)</f>
        <v>0</v>
      </c>
      <c r="H333" s="91" t="e">
        <f aca="true" t="shared" si="26" ref="H333:H348">G333/$G$332</f>
        <v>#DIV/0!</v>
      </c>
    </row>
    <row r="334" spans="1:8" ht="25.5">
      <c r="A334" s="111" t="s">
        <v>1090</v>
      </c>
      <c r="B334" s="122" t="s">
        <v>436</v>
      </c>
      <c r="C334" s="50" t="s">
        <v>142</v>
      </c>
      <c r="D334" s="45" t="s">
        <v>0</v>
      </c>
      <c r="E334" s="141">
        <v>1</v>
      </c>
      <c r="F334" s="139"/>
      <c r="G334" s="155">
        <f t="shared" si="25"/>
        <v>0</v>
      </c>
      <c r="H334" s="91" t="e">
        <f t="shared" si="26"/>
        <v>#DIV/0!</v>
      </c>
    </row>
    <row r="335" spans="1:8" ht="25.5">
      <c r="A335" s="111" t="s">
        <v>1091</v>
      </c>
      <c r="B335" s="122" t="s">
        <v>440</v>
      </c>
      <c r="C335" s="50" t="s">
        <v>146</v>
      </c>
      <c r="D335" s="45" t="s">
        <v>0</v>
      </c>
      <c r="E335" s="141">
        <v>5</v>
      </c>
      <c r="F335" s="139"/>
      <c r="G335" s="155">
        <f t="shared" si="25"/>
        <v>0</v>
      </c>
      <c r="H335" s="91" t="e">
        <f t="shared" si="26"/>
        <v>#DIV/0!</v>
      </c>
    </row>
    <row r="336" spans="1:8" ht="25.5">
      <c r="A336" s="111" t="s">
        <v>1092</v>
      </c>
      <c r="B336" s="122" t="s">
        <v>489</v>
      </c>
      <c r="C336" s="50" t="s">
        <v>613</v>
      </c>
      <c r="D336" s="45" t="s">
        <v>0</v>
      </c>
      <c r="E336" s="141">
        <v>5</v>
      </c>
      <c r="F336" s="139"/>
      <c r="G336" s="155">
        <f t="shared" si="25"/>
        <v>0</v>
      </c>
      <c r="H336" s="91" t="e">
        <f t="shared" si="26"/>
        <v>#DIV/0!</v>
      </c>
    </row>
    <row r="337" spans="1:8" ht="25.5">
      <c r="A337" s="111" t="s">
        <v>1093</v>
      </c>
      <c r="B337" s="122" t="s">
        <v>488</v>
      </c>
      <c r="C337" s="50" t="s">
        <v>183</v>
      </c>
      <c r="D337" s="45" t="s">
        <v>0</v>
      </c>
      <c r="E337" s="141">
        <v>5</v>
      </c>
      <c r="F337" s="139"/>
      <c r="G337" s="155">
        <f t="shared" si="25"/>
        <v>0</v>
      </c>
      <c r="H337" s="91" t="e">
        <f t="shared" si="26"/>
        <v>#DIV/0!</v>
      </c>
    </row>
    <row r="338" spans="1:8" ht="25.5">
      <c r="A338" s="111" t="s">
        <v>1094</v>
      </c>
      <c r="B338" s="122" t="s">
        <v>450</v>
      </c>
      <c r="C338" s="50" t="s">
        <v>155</v>
      </c>
      <c r="D338" s="45" t="s">
        <v>0</v>
      </c>
      <c r="E338" s="141">
        <v>5</v>
      </c>
      <c r="F338" s="139"/>
      <c r="G338" s="155">
        <f t="shared" si="25"/>
        <v>0</v>
      </c>
      <c r="H338" s="91" t="e">
        <f t="shared" si="26"/>
        <v>#DIV/0!</v>
      </c>
    </row>
    <row r="339" spans="1:8" ht="25.5">
      <c r="A339" s="111" t="s">
        <v>1095</v>
      </c>
      <c r="B339" s="122" t="s">
        <v>487</v>
      </c>
      <c r="C339" s="50" t="s">
        <v>182</v>
      </c>
      <c r="D339" s="45" t="s">
        <v>0</v>
      </c>
      <c r="E339" s="141">
        <v>5</v>
      </c>
      <c r="F339" s="139"/>
      <c r="G339" s="155">
        <f t="shared" si="25"/>
        <v>0</v>
      </c>
      <c r="H339" s="91" t="e">
        <f t="shared" si="26"/>
        <v>#DIV/0!</v>
      </c>
    </row>
    <row r="340" spans="1:8" ht="25.5">
      <c r="A340" s="111" t="s">
        <v>1096</v>
      </c>
      <c r="B340" s="122" t="s">
        <v>491</v>
      </c>
      <c r="C340" s="50" t="s">
        <v>184</v>
      </c>
      <c r="D340" s="45" t="s">
        <v>0</v>
      </c>
      <c r="E340" s="141">
        <v>5</v>
      </c>
      <c r="F340" s="139"/>
      <c r="G340" s="155">
        <f t="shared" si="25"/>
        <v>0</v>
      </c>
      <c r="H340" s="91" t="e">
        <f t="shared" si="26"/>
        <v>#DIV/0!</v>
      </c>
    </row>
    <row r="341" spans="1:8" ht="25.5">
      <c r="A341" s="111" t="s">
        <v>1097</v>
      </c>
      <c r="B341" s="122" t="s">
        <v>453</v>
      </c>
      <c r="C341" s="50" t="s">
        <v>158</v>
      </c>
      <c r="D341" s="45" t="s">
        <v>0</v>
      </c>
      <c r="E341" s="141">
        <v>1</v>
      </c>
      <c r="F341" s="139"/>
      <c r="G341" s="155">
        <f t="shared" si="25"/>
        <v>0</v>
      </c>
      <c r="H341" s="91" t="e">
        <f t="shared" si="26"/>
        <v>#DIV/0!</v>
      </c>
    </row>
    <row r="342" spans="1:8" ht="25.5">
      <c r="A342" s="111" t="s">
        <v>1098</v>
      </c>
      <c r="B342" s="122" t="s">
        <v>498</v>
      </c>
      <c r="C342" s="50" t="s">
        <v>189</v>
      </c>
      <c r="D342" s="45" t="s">
        <v>0</v>
      </c>
      <c r="E342" s="141">
        <v>5</v>
      </c>
      <c r="F342" s="139"/>
      <c r="G342" s="155">
        <f t="shared" si="25"/>
        <v>0</v>
      </c>
      <c r="H342" s="91" t="e">
        <f t="shared" si="26"/>
        <v>#DIV/0!</v>
      </c>
    </row>
    <row r="343" spans="1:8" ht="25.5">
      <c r="A343" s="111" t="s">
        <v>1099</v>
      </c>
      <c r="B343" s="122" t="s">
        <v>499</v>
      </c>
      <c r="C343" s="50" t="s">
        <v>190</v>
      </c>
      <c r="D343" s="45" t="s">
        <v>0</v>
      </c>
      <c r="E343" s="141">
        <v>5</v>
      </c>
      <c r="F343" s="139"/>
      <c r="G343" s="155">
        <f t="shared" si="25"/>
        <v>0</v>
      </c>
      <c r="H343" s="91" t="e">
        <f t="shared" si="26"/>
        <v>#DIV/0!</v>
      </c>
    </row>
    <row r="344" spans="1:8" ht="25.5">
      <c r="A344" s="111" t="s">
        <v>1100</v>
      </c>
      <c r="B344" s="122" t="s">
        <v>448</v>
      </c>
      <c r="C344" s="50" t="s">
        <v>606</v>
      </c>
      <c r="D344" s="45" t="s">
        <v>0</v>
      </c>
      <c r="E344" s="141">
        <v>5</v>
      </c>
      <c r="F344" s="139"/>
      <c r="G344" s="155">
        <f t="shared" si="25"/>
        <v>0</v>
      </c>
      <c r="H344" s="91" t="e">
        <f t="shared" si="26"/>
        <v>#DIV/0!</v>
      </c>
    </row>
    <row r="345" spans="1:8" ht="25.5">
      <c r="A345" s="111" t="s">
        <v>1101</v>
      </c>
      <c r="B345" s="122" t="s">
        <v>429</v>
      </c>
      <c r="C345" s="50" t="s">
        <v>135</v>
      </c>
      <c r="D345" s="45" t="s">
        <v>27</v>
      </c>
      <c r="E345" s="141">
        <v>4</v>
      </c>
      <c r="F345" s="139"/>
      <c r="G345" s="155">
        <f t="shared" si="25"/>
        <v>0</v>
      </c>
      <c r="H345" s="91" t="e">
        <f t="shared" si="26"/>
        <v>#DIV/0!</v>
      </c>
    </row>
    <row r="346" spans="1:8" ht="25.5">
      <c r="A346" s="111" t="s">
        <v>1102</v>
      </c>
      <c r="B346" s="122" t="s">
        <v>447</v>
      </c>
      <c r="C346" s="50" t="s">
        <v>153</v>
      </c>
      <c r="D346" s="45" t="s">
        <v>0</v>
      </c>
      <c r="E346" s="141">
        <v>5</v>
      </c>
      <c r="F346" s="139"/>
      <c r="G346" s="155">
        <f t="shared" si="25"/>
        <v>0</v>
      </c>
      <c r="H346" s="91" t="e">
        <f t="shared" si="26"/>
        <v>#DIV/0!</v>
      </c>
    </row>
    <row r="347" spans="1:8" ht="25.5">
      <c r="A347" s="111" t="s">
        <v>1103</v>
      </c>
      <c r="B347" s="122" t="s">
        <v>466</v>
      </c>
      <c r="C347" s="50" t="s">
        <v>163</v>
      </c>
      <c r="D347" s="45" t="s">
        <v>5</v>
      </c>
      <c r="E347" s="141">
        <v>50</v>
      </c>
      <c r="F347" s="139"/>
      <c r="G347" s="155">
        <f t="shared" si="25"/>
        <v>0</v>
      </c>
      <c r="H347" s="91" t="e">
        <f t="shared" si="26"/>
        <v>#DIV/0!</v>
      </c>
    </row>
    <row r="348" spans="1:8" ht="25.5">
      <c r="A348" s="111" t="s">
        <v>1104</v>
      </c>
      <c r="B348" s="122" t="s">
        <v>452</v>
      </c>
      <c r="C348" s="50" t="s">
        <v>157</v>
      </c>
      <c r="D348" s="45" t="s">
        <v>0</v>
      </c>
      <c r="E348" s="141">
        <v>1</v>
      </c>
      <c r="F348" s="139"/>
      <c r="G348" s="155">
        <f t="shared" si="25"/>
        <v>0</v>
      </c>
      <c r="H348" s="91" t="e">
        <f t="shared" si="26"/>
        <v>#DIV/0!</v>
      </c>
    </row>
    <row r="349" spans="1:8" ht="12.75">
      <c r="A349" s="44"/>
      <c r="B349" s="122"/>
      <c r="C349" s="50"/>
      <c r="D349" s="45"/>
      <c r="E349" s="146"/>
      <c r="F349" s="139"/>
      <c r="G349" s="155"/>
      <c r="H349" s="92"/>
    </row>
    <row r="350" spans="1:8" ht="12.75">
      <c r="A350" s="112" t="s">
        <v>1105</v>
      </c>
      <c r="B350" s="121"/>
      <c r="C350" s="113" t="s">
        <v>1106</v>
      </c>
      <c r="D350" s="114"/>
      <c r="E350" s="148"/>
      <c r="F350" s="161"/>
      <c r="G350" s="162">
        <f>SUM(G351:G381)</f>
        <v>0</v>
      </c>
      <c r="H350" s="115"/>
    </row>
    <row r="351" spans="1:8" ht="25.5">
      <c r="A351" s="111" t="s">
        <v>1107</v>
      </c>
      <c r="B351" s="122" t="s">
        <v>455</v>
      </c>
      <c r="C351" s="50" t="s">
        <v>704</v>
      </c>
      <c r="D351" s="45" t="s">
        <v>5</v>
      </c>
      <c r="E351" s="141">
        <v>95</v>
      </c>
      <c r="F351" s="139"/>
      <c r="G351" s="155">
        <f aca="true" t="shared" si="27" ref="G351:G380">ROUND(E351*F351,2)</f>
        <v>0</v>
      </c>
      <c r="H351" s="91" t="e">
        <f aca="true" t="shared" si="28" ref="H351:H380">G351/$G$350</f>
        <v>#DIV/0!</v>
      </c>
    </row>
    <row r="352" spans="1:8" ht="25.5">
      <c r="A352" s="111" t="s">
        <v>1108</v>
      </c>
      <c r="B352" s="122" t="s">
        <v>456</v>
      </c>
      <c r="C352" s="50" t="s">
        <v>705</v>
      </c>
      <c r="D352" s="45" t="s">
        <v>5</v>
      </c>
      <c r="E352" s="141">
        <v>55</v>
      </c>
      <c r="F352" s="139"/>
      <c r="G352" s="155">
        <f t="shared" si="27"/>
        <v>0</v>
      </c>
      <c r="H352" s="91" t="e">
        <f t="shared" si="28"/>
        <v>#DIV/0!</v>
      </c>
    </row>
    <row r="353" spans="1:8" ht="25.5">
      <c r="A353" s="111" t="s">
        <v>1109</v>
      </c>
      <c r="B353" s="122" t="s">
        <v>457</v>
      </c>
      <c r="C353" s="50" t="s">
        <v>706</v>
      </c>
      <c r="D353" s="45" t="s">
        <v>5</v>
      </c>
      <c r="E353" s="141">
        <v>65</v>
      </c>
      <c r="F353" s="139"/>
      <c r="G353" s="155">
        <f t="shared" si="27"/>
        <v>0</v>
      </c>
      <c r="H353" s="91" t="e">
        <f t="shared" si="28"/>
        <v>#DIV/0!</v>
      </c>
    </row>
    <row r="354" spans="1:8" ht="25.5">
      <c r="A354" s="111" t="s">
        <v>1110</v>
      </c>
      <c r="B354" s="122" t="s">
        <v>458</v>
      </c>
      <c r="C354" s="50" t="s">
        <v>707</v>
      </c>
      <c r="D354" s="45" t="s">
        <v>5</v>
      </c>
      <c r="E354" s="141">
        <v>35</v>
      </c>
      <c r="F354" s="139"/>
      <c r="G354" s="155">
        <f t="shared" si="27"/>
        <v>0</v>
      </c>
      <c r="H354" s="91" t="e">
        <f t="shared" si="28"/>
        <v>#DIV/0!</v>
      </c>
    </row>
    <row r="355" spans="1:8" ht="25.5">
      <c r="A355" s="111" t="s">
        <v>1111</v>
      </c>
      <c r="B355" s="122" t="s">
        <v>459</v>
      </c>
      <c r="C355" s="50" t="s">
        <v>708</v>
      </c>
      <c r="D355" s="45" t="s">
        <v>5</v>
      </c>
      <c r="E355" s="141">
        <v>15</v>
      </c>
      <c r="F355" s="139"/>
      <c r="G355" s="155">
        <f t="shared" si="27"/>
        <v>0</v>
      </c>
      <c r="H355" s="91" t="e">
        <f t="shared" si="28"/>
        <v>#DIV/0!</v>
      </c>
    </row>
    <row r="356" spans="1:8" ht="25.5">
      <c r="A356" s="111" t="s">
        <v>1112</v>
      </c>
      <c r="B356" s="122" t="s">
        <v>460</v>
      </c>
      <c r="C356" s="50" t="s">
        <v>709</v>
      </c>
      <c r="D356" s="45" t="s">
        <v>5</v>
      </c>
      <c r="E356" s="141">
        <v>5</v>
      </c>
      <c r="F356" s="139"/>
      <c r="G356" s="155">
        <f t="shared" si="27"/>
        <v>0</v>
      </c>
      <c r="H356" s="91" t="e">
        <f t="shared" si="28"/>
        <v>#DIV/0!</v>
      </c>
    </row>
    <row r="357" spans="1:8" ht="25.5">
      <c r="A357" s="111" t="s">
        <v>1113</v>
      </c>
      <c r="B357" s="122" t="s">
        <v>461</v>
      </c>
      <c r="C357" s="50" t="s">
        <v>710</v>
      </c>
      <c r="D357" s="45" t="s">
        <v>5</v>
      </c>
      <c r="E357" s="141">
        <v>5</v>
      </c>
      <c r="F357" s="139"/>
      <c r="G357" s="155">
        <f t="shared" si="27"/>
        <v>0</v>
      </c>
      <c r="H357" s="91" t="e">
        <f t="shared" si="28"/>
        <v>#DIV/0!</v>
      </c>
    </row>
    <row r="358" spans="1:8" ht="25.5">
      <c r="A358" s="111" t="s">
        <v>1114</v>
      </c>
      <c r="B358" s="122" t="s">
        <v>463</v>
      </c>
      <c r="C358" s="50" t="s">
        <v>160</v>
      </c>
      <c r="D358" s="45" t="s">
        <v>5</v>
      </c>
      <c r="E358" s="141">
        <v>200</v>
      </c>
      <c r="F358" s="139"/>
      <c r="G358" s="155">
        <f t="shared" si="27"/>
        <v>0</v>
      </c>
      <c r="H358" s="91" t="e">
        <f t="shared" si="28"/>
        <v>#DIV/0!</v>
      </c>
    </row>
    <row r="359" spans="1:8" ht="25.5">
      <c r="A359" s="111" t="s">
        <v>1115</v>
      </c>
      <c r="B359" s="122" t="s">
        <v>626</v>
      </c>
      <c r="C359" s="50" t="s">
        <v>627</v>
      </c>
      <c r="D359" s="45" t="s">
        <v>5</v>
      </c>
      <c r="E359" s="141">
        <v>220</v>
      </c>
      <c r="F359" s="139"/>
      <c r="G359" s="155">
        <f t="shared" si="27"/>
        <v>0</v>
      </c>
      <c r="H359" s="91" t="e">
        <f t="shared" si="28"/>
        <v>#DIV/0!</v>
      </c>
    </row>
    <row r="360" spans="1:8" ht="25.5">
      <c r="A360" s="111" t="s">
        <v>1116</v>
      </c>
      <c r="B360" s="122" t="s">
        <v>628</v>
      </c>
      <c r="C360" s="50" t="s">
        <v>629</v>
      </c>
      <c r="D360" s="45" t="s">
        <v>5</v>
      </c>
      <c r="E360" s="141">
        <v>280</v>
      </c>
      <c r="F360" s="139"/>
      <c r="G360" s="155">
        <f t="shared" si="27"/>
        <v>0</v>
      </c>
      <c r="H360" s="91" t="e">
        <f t="shared" si="28"/>
        <v>#DIV/0!</v>
      </c>
    </row>
    <row r="361" spans="1:8" ht="25.5">
      <c r="A361" s="111" t="s">
        <v>1117</v>
      </c>
      <c r="B361" s="122" t="s">
        <v>630</v>
      </c>
      <c r="C361" s="50" t="s">
        <v>631</v>
      </c>
      <c r="D361" s="45" t="s">
        <v>5</v>
      </c>
      <c r="E361" s="141">
        <v>330</v>
      </c>
      <c r="F361" s="139"/>
      <c r="G361" s="155">
        <f t="shared" si="27"/>
        <v>0</v>
      </c>
      <c r="H361" s="91" t="e">
        <f t="shared" si="28"/>
        <v>#DIV/0!</v>
      </c>
    </row>
    <row r="362" spans="1:8" ht="25.5">
      <c r="A362" s="111" t="s">
        <v>1118</v>
      </c>
      <c r="B362" s="122" t="s">
        <v>632</v>
      </c>
      <c r="C362" s="50" t="s">
        <v>633</v>
      </c>
      <c r="D362" s="45" t="s">
        <v>5</v>
      </c>
      <c r="E362" s="141">
        <v>125</v>
      </c>
      <c r="F362" s="139"/>
      <c r="G362" s="155">
        <f t="shared" si="27"/>
        <v>0</v>
      </c>
      <c r="H362" s="91" t="e">
        <f t="shared" si="28"/>
        <v>#DIV/0!</v>
      </c>
    </row>
    <row r="363" spans="1:8" ht="25.5">
      <c r="A363" s="111" t="s">
        <v>1119</v>
      </c>
      <c r="B363" s="122" t="s">
        <v>634</v>
      </c>
      <c r="C363" s="50" t="s">
        <v>635</v>
      </c>
      <c r="D363" s="45" t="s">
        <v>5</v>
      </c>
      <c r="E363" s="141">
        <v>100</v>
      </c>
      <c r="F363" s="139"/>
      <c r="G363" s="155">
        <f t="shared" si="27"/>
        <v>0</v>
      </c>
      <c r="H363" s="91" t="e">
        <f t="shared" si="28"/>
        <v>#DIV/0!</v>
      </c>
    </row>
    <row r="364" spans="1:8" ht="25.5">
      <c r="A364" s="111" t="s">
        <v>1120</v>
      </c>
      <c r="B364" s="122" t="s">
        <v>636</v>
      </c>
      <c r="C364" s="50" t="s">
        <v>637</v>
      </c>
      <c r="D364" s="45" t="s">
        <v>5</v>
      </c>
      <c r="E364" s="141">
        <v>100</v>
      </c>
      <c r="F364" s="139"/>
      <c r="G364" s="155">
        <f t="shared" si="27"/>
        <v>0</v>
      </c>
      <c r="H364" s="91" t="e">
        <f t="shared" si="28"/>
        <v>#DIV/0!</v>
      </c>
    </row>
    <row r="365" spans="1:8" ht="25.5">
      <c r="A365" s="111" t="s">
        <v>1121</v>
      </c>
      <c r="B365" s="122" t="s">
        <v>638</v>
      </c>
      <c r="C365" s="50" t="s">
        <v>639</v>
      </c>
      <c r="D365" s="45" t="s">
        <v>5</v>
      </c>
      <c r="E365" s="141">
        <v>50</v>
      </c>
      <c r="F365" s="139"/>
      <c r="G365" s="155">
        <f t="shared" si="27"/>
        <v>0</v>
      </c>
      <c r="H365" s="91" t="e">
        <f t="shared" si="28"/>
        <v>#DIV/0!</v>
      </c>
    </row>
    <row r="366" spans="1:8" ht="25.5">
      <c r="A366" s="111" t="s">
        <v>1122</v>
      </c>
      <c r="B366" s="122" t="s">
        <v>640</v>
      </c>
      <c r="C366" s="50" t="s">
        <v>641</v>
      </c>
      <c r="D366" s="45" t="s">
        <v>5</v>
      </c>
      <c r="E366" s="141">
        <v>500</v>
      </c>
      <c r="F366" s="139"/>
      <c r="G366" s="155">
        <f t="shared" si="27"/>
        <v>0</v>
      </c>
      <c r="H366" s="91" t="e">
        <f t="shared" si="28"/>
        <v>#DIV/0!</v>
      </c>
    </row>
    <row r="367" spans="1:8" ht="25.5">
      <c r="A367" s="111" t="s">
        <v>1123</v>
      </c>
      <c r="B367" s="122" t="s">
        <v>642</v>
      </c>
      <c r="C367" s="50" t="s">
        <v>643</v>
      </c>
      <c r="D367" s="45" t="s">
        <v>5</v>
      </c>
      <c r="E367" s="141">
        <v>900</v>
      </c>
      <c r="F367" s="139"/>
      <c r="G367" s="155">
        <f t="shared" si="27"/>
        <v>0</v>
      </c>
      <c r="H367" s="91" t="e">
        <f t="shared" si="28"/>
        <v>#DIV/0!</v>
      </c>
    </row>
    <row r="368" spans="1:8" ht="25.5">
      <c r="A368" s="111" t="s">
        <v>1124</v>
      </c>
      <c r="B368" s="122" t="s">
        <v>472</v>
      </c>
      <c r="C368" s="50" t="s">
        <v>168</v>
      </c>
      <c r="D368" s="45" t="s">
        <v>0</v>
      </c>
      <c r="E368" s="141">
        <v>10</v>
      </c>
      <c r="F368" s="139"/>
      <c r="G368" s="155">
        <f t="shared" si="27"/>
        <v>0</v>
      </c>
      <c r="H368" s="91" t="e">
        <f t="shared" si="28"/>
        <v>#DIV/0!</v>
      </c>
    </row>
    <row r="369" spans="1:8" ht="25.5">
      <c r="A369" s="111" t="s">
        <v>1125</v>
      </c>
      <c r="B369" s="122" t="s">
        <v>473</v>
      </c>
      <c r="C369" s="50" t="s">
        <v>169</v>
      </c>
      <c r="D369" s="45" t="s">
        <v>0</v>
      </c>
      <c r="E369" s="141">
        <v>10</v>
      </c>
      <c r="F369" s="139"/>
      <c r="G369" s="155">
        <f t="shared" si="27"/>
        <v>0</v>
      </c>
      <c r="H369" s="91" t="e">
        <f t="shared" si="28"/>
        <v>#DIV/0!</v>
      </c>
    </row>
    <row r="370" spans="1:8" ht="12.75">
      <c r="A370" s="111" t="s">
        <v>1126</v>
      </c>
      <c r="B370" s="124" t="s">
        <v>470</v>
      </c>
      <c r="C370" s="50" t="s">
        <v>166</v>
      </c>
      <c r="D370" s="45" t="s">
        <v>0</v>
      </c>
      <c r="E370" s="141">
        <v>12</v>
      </c>
      <c r="F370" s="139"/>
      <c r="G370" s="155">
        <f t="shared" si="27"/>
        <v>0</v>
      </c>
      <c r="H370" s="91" t="e">
        <f t="shared" si="28"/>
        <v>#DIV/0!</v>
      </c>
    </row>
    <row r="371" spans="1:8" ht="25.5">
      <c r="A371" s="111" t="s">
        <v>1127</v>
      </c>
      <c r="B371" s="124" t="s">
        <v>424</v>
      </c>
      <c r="C371" s="50" t="s">
        <v>130</v>
      </c>
      <c r="D371" s="45" t="s">
        <v>0</v>
      </c>
      <c r="E371" s="141">
        <v>1</v>
      </c>
      <c r="F371" s="139"/>
      <c r="G371" s="155">
        <f t="shared" si="27"/>
        <v>0</v>
      </c>
      <c r="H371" s="91" t="e">
        <f t="shared" si="28"/>
        <v>#DIV/0!</v>
      </c>
    </row>
    <row r="372" spans="1:8" ht="25.5">
      <c r="A372" s="111" t="s">
        <v>1128</v>
      </c>
      <c r="B372" s="124" t="s">
        <v>425</v>
      </c>
      <c r="C372" s="50" t="s">
        <v>131</v>
      </c>
      <c r="D372" s="45" t="s">
        <v>0</v>
      </c>
      <c r="E372" s="141">
        <v>2</v>
      </c>
      <c r="F372" s="139"/>
      <c r="G372" s="155">
        <f t="shared" si="27"/>
        <v>0</v>
      </c>
      <c r="H372" s="91" t="e">
        <f t="shared" si="28"/>
        <v>#DIV/0!</v>
      </c>
    </row>
    <row r="373" spans="1:8" ht="12.75">
      <c r="A373" s="111" t="s">
        <v>1129</v>
      </c>
      <c r="B373" s="124" t="s">
        <v>429</v>
      </c>
      <c r="C373" s="50" t="s">
        <v>135</v>
      </c>
      <c r="D373" s="45" t="s">
        <v>27</v>
      </c>
      <c r="E373" s="141">
        <v>2.2</v>
      </c>
      <c r="F373" s="139"/>
      <c r="G373" s="155">
        <f t="shared" si="27"/>
        <v>0</v>
      </c>
      <c r="H373" s="91" t="e">
        <f t="shared" si="28"/>
        <v>#DIV/0!</v>
      </c>
    </row>
    <row r="374" spans="1:8" ht="25.5">
      <c r="A374" s="111" t="s">
        <v>1130</v>
      </c>
      <c r="B374" s="124" t="s">
        <v>441</v>
      </c>
      <c r="C374" s="50" t="s">
        <v>147</v>
      </c>
      <c r="D374" s="45" t="s">
        <v>0</v>
      </c>
      <c r="E374" s="141">
        <v>6</v>
      </c>
      <c r="F374" s="139"/>
      <c r="G374" s="155">
        <f t="shared" si="27"/>
        <v>0</v>
      </c>
      <c r="H374" s="91" t="e">
        <f t="shared" si="28"/>
        <v>#DIV/0!</v>
      </c>
    </row>
    <row r="375" spans="1:8" ht="25.5">
      <c r="A375" s="111" t="s">
        <v>1131</v>
      </c>
      <c r="B375" s="124" t="s">
        <v>442</v>
      </c>
      <c r="C375" s="50" t="s">
        <v>148</v>
      </c>
      <c r="D375" s="45" t="s">
        <v>0</v>
      </c>
      <c r="E375" s="141">
        <v>4</v>
      </c>
      <c r="F375" s="139"/>
      <c r="G375" s="155">
        <f t="shared" si="27"/>
        <v>0</v>
      </c>
      <c r="H375" s="91" t="e">
        <f t="shared" si="28"/>
        <v>#DIV/0!</v>
      </c>
    </row>
    <row r="376" spans="1:8" ht="12.75">
      <c r="A376" s="111" t="s">
        <v>1190</v>
      </c>
      <c r="B376" s="124" t="s">
        <v>447</v>
      </c>
      <c r="C376" s="50" t="s">
        <v>153</v>
      </c>
      <c r="D376" s="45" t="s">
        <v>0</v>
      </c>
      <c r="E376" s="141">
        <v>10</v>
      </c>
      <c r="F376" s="139"/>
      <c r="G376" s="155">
        <f t="shared" si="27"/>
        <v>0</v>
      </c>
      <c r="H376" s="91" t="e">
        <f t="shared" si="28"/>
        <v>#DIV/0!</v>
      </c>
    </row>
    <row r="377" spans="1:8" ht="25.5">
      <c r="A377" s="111" t="s">
        <v>1191</v>
      </c>
      <c r="B377" s="124" t="s">
        <v>437</v>
      </c>
      <c r="C377" s="50" t="s">
        <v>143</v>
      </c>
      <c r="D377" s="45" t="s">
        <v>0</v>
      </c>
      <c r="E377" s="141">
        <v>2</v>
      </c>
      <c r="F377" s="139"/>
      <c r="G377" s="155">
        <f t="shared" si="27"/>
        <v>0</v>
      </c>
      <c r="H377" s="91" t="e">
        <f t="shared" si="28"/>
        <v>#DIV/0!</v>
      </c>
    </row>
    <row r="378" spans="1:8" ht="25.5">
      <c r="A378" s="111" t="s">
        <v>1192</v>
      </c>
      <c r="B378" s="124" t="s">
        <v>609</v>
      </c>
      <c r="C378" s="50" t="s">
        <v>610</v>
      </c>
      <c r="D378" s="45" t="s">
        <v>0</v>
      </c>
      <c r="E378" s="141">
        <v>6</v>
      </c>
      <c r="F378" s="139"/>
      <c r="G378" s="155">
        <f t="shared" si="27"/>
        <v>0</v>
      </c>
      <c r="H378" s="91" t="e">
        <f t="shared" si="28"/>
        <v>#DIV/0!</v>
      </c>
    </row>
    <row r="379" spans="1:8" ht="25.5">
      <c r="A379" s="111" t="s">
        <v>1193</v>
      </c>
      <c r="B379" s="124" t="s">
        <v>454</v>
      </c>
      <c r="C379" s="50" t="s">
        <v>159</v>
      </c>
      <c r="D379" s="45" t="s">
        <v>0</v>
      </c>
      <c r="E379" s="141">
        <v>3</v>
      </c>
      <c r="F379" s="139"/>
      <c r="G379" s="155">
        <f t="shared" si="27"/>
        <v>0</v>
      </c>
      <c r="H379" s="91" t="e">
        <f t="shared" si="28"/>
        <v>#DIV/0!</v>
      </c>
    </row>
    <row r="380" spans="1:8" ht="12.75">
      <c r="A380" s="111" t="s">
        <v>1194</v>
      </c>
      <c r="B380" s="124" t="s">
        <v>449</v>
      </c>
      <c r="C380" s="50" t="s">
        <v>154</v>
      </c>
      <c r="D380" s="45" t="s">
        <v>0</v>
      </c>
      <c r="E380" s="141">
        <v>3</v>
      </c>
      <c r="F380" s="139"/>
      <c r="G380" s="155">
        <f t="shared" si="27"/>
        <v>0</v>
      </c>
      <c r="H380" s="91" t="e">
        <f t="shared" si="28"/>
        <v>#DIV/0!</v>
      </c>
    </row>
    <row r="381" spans="1:8" ht="12.75">
      <c r="A381" s="44"/>
      <c r="B381" s="122"/>
      <c r="C381" s="50"/>
      <c r="D381" s="45"/>
      <c r="E381" s="146"/>
      <c r="F381" s="139"/>
      <c r="G381" s="155"/>
      <c r="H381" s="92"/>
    </row>
    <row r="382" spans="1:8" ht="12.75">
      <c r="A382" s="112" t="s">
        <v>1132</v>
      </c>
      <c r="B382" s="121"/>
      <c r="C382" s="113" t="s">
        <v>1133</v>
      </c>
      <c r="D382" s="114"/>
      <c r="E382" s="148"/>
      <c r="F382" s="161"/>
      <c r="G382" s="162">
        <f>SUM(G383:G392)</f>
        <v>0</v>
      </c>
      <c r="H382" s="115"/>
    </row>
    <row r="383" spans="1:8" ht="25.5">
      <c r="A383" s="111" t="s">
        <v>1134</v>
      </c>
      <c r="B383" s="125" t="s">
        <v>580</v>
      </c>
      <c r="C383" s="50" t="s">
        <v>581</v>
      </c>
      <c r="D383" s="45" t="s">
        <v>5</v>
      </c>
      <c r="E383" s="141">
        <v>85</v>
      </c>
      <c r="F383" s="139"/>
      <c r="G383" s="155">
        <f aca="true" t="shared" si="29" ref="G383:G391">ROUND(E383*F383,2)</f>
        <v>0</v>
      </c>
      <c r="H383" s="91" t="e">
        <f aca="true" t="shared" si="30" ref="H383:H391">G383/$G$382</f>
        <v>#DIV/0!</v>
      </c>
    </row>
    <row r="384" spans="1:8" ht="25.5">
      <c r="A384" s="111" t="s">
        <v>1135</v>
      </c>
      <c r="B384" s="125" t="s">
        <v>582</v>
      </c>
      <c r="C384" s="50" t="s">
        <v>583</v>
      </c>
      <c r="D384" s="45" t="s">
        <v>5</v>
      </c>
      <c r="E384" s="141">
        <v>45</v>
      </c>
      <c r="F384" s="139"/>
      <c r="G384" s="155">
        <f t="shared" si="29"/>
        <v>0</v>
      </c>
      <c r="H384" s="91" t="e">
        <f t="shared" si="30"/>
        <v>#DIV/0!</v>
      </c>
    </row>
    <row r="385" spans="1:8" ht="25.5">
      <c r="A385" s="111" t="s">
        <v>1136</v>
      </c>
      <c r="B385" s="125" t="s">
        <v>538</v>
      </c>
      <c r="C385" s="50" t="s">
        <v>615</v>
      </c>
      <c r="D385" s="45" t="s">
        <v>5</v>
      </c>
      <c r="E385" s="141">
        <v>70</v>
      </c>
      <c r="F385" s="139"/>
      <c r="G385" s="155">
        <f t="shared" si="29"/>
        <v>0</v>
      </c>
      <c r="H385" s="91" t="e">
        <f t="shared" si="30"/>
        <v>#DIV/0!</v>
      </c>
    </row>
    <row r="386" spans="1:8" ht="25.5">
      <c r="A386" s="111" t="s">
        <v>1137</v>
      </c>
      <c r="B386" s="125" t="s">
        <v>539</v>
      </c>
      <c r="C386" s="50" t="s">
        <v>616</v>
      </c>
      <c r="D386" s="45" t="s">
        <v>5</v>
      </c>
      <c r="E386" s="141">
        <v>45</v>
      </c>
      <c r="F386" s="139"/>
      <c r="G386" s="155">
        <f t="shared" si="29"/>
        <v>0</v>
      </c>
      <c r="H386" s="91" t="e">
        <f t="shared" si="30"/>
        <v>#DIV/0!</v>
      </c>
    </row>
    <row r="387" spans="1:8" ht="12.75">
      <c r="A387" s="111" t="s">
        <v>1138</v>
      </c>
      <c r="B387" s="125" t="s">
        <v>392</v>
      </c>
      <c r="C387" s="50" t="s">
        <v>100</v>
      </c>
      <c r="D387" s="45" t="s">
        <v>4</v>
      </c>
      <c r="E387" s="141">
        <v>50</v>
      </c>
      <c r="F387" s="139"/>
      <c r="G387" s="155">
        <f t="shared" si="29"/>
        <v>0</v>
      </c>
      <c r="H387" s="91" t="e">
        <f t="shared" si="30"/>
        <v>#DIV/0!</v>
      </c>
    </row>
    <row r="388" spans="1:8" ht="25.5">
      <c r="A388" s="111" t="s">
        <v>1139</v>
      </c>
      <c r="B388" s="125" t="s">
        <v>393</v>
      </c>
      <c r="C388" s="50" t="s">
        <v>101</v>
      </c>
      <c r="D388" s="45" t="s">
        <v>5</v>
      </c>
      <c r="E388" s="141">
        <v>75</v>
      </c>
      <c r="F388" s="139"/>
      <c r="G388" s="155">
        <f t="shared" si="29"/>
        <v>0</v>
      </c>
      <c r="H388" s="91" t="e">
        <f t="shared" si="30"/>
        <v>#DIV/0!</v>
      </c>
    </row>
    <row r="389" spans="1:8" ht="25.5">
      <c r="A389" s="111" t="s">
        <v>1140</v>
      </c>
      <c r="B389" s="125" t="s">
        <v>394</v>
      </c>
      <c r="C389" s="50" t="s">
        <v>102</v>
      </c>
      <c r="D389" s="45" t="s">
        <v>5</v>
      </c>
      <c r="E389" s="141">
        <v>50</v>
      </c>
      <c r="F389" s="139"/>
      <c r="G389" s="155">
        <f t="shared" si="29"/>
        <v>0</v>
      </c>
      <c r="H389" s="91" t="e">
        <f t="shared" si="30"/>
        <v>#DIV/0!</v>
      </c>
    </row>
    <row r="390" spans="1:8" ht="25.5">
      <c r="A390" s="111" t="s">
        <v>1141</v>
      </c>
      <c r="B390" s="125" t="s">
        <v>396</v>
      </c>
      <c r="C390" s="50" t="s">
        <v>104</v>
      </c>
      <c r="D390" s="45" t="s">
        <v>5</v>
      </c>
      <c r="E390" s="141">
        <v>50</v>
      </c>
      <c r="F390" s="139"/>
      <c r="G390" s="155">
        <f t="shared" si="29"/>
        <v>0</v>
      </c>
      <c r="H390" s="91" t="e">
        <f t="shared" si="30"/>
        <v>#DIV/0!</v>
      </c>
    </row>
    <row r="391" spans="1:8" ht="25.5">
      <c r="A391" s="111" t="s">
        <v>1142</v>
      </c>
      <c r="B391" s="125" t="s">
        <v>395</v>
      </c>
      <c r="C391" s="50" t="s">
        <v>103</v>
      </c>
      <c r="D391" s="45" t="s">
        <v>5</v>
      </c>
      <c r="E391" s="141">
        <v>75</v>
      </c>
      <c r="F391" s="139"/>
      <c r="G391" s="155">
        <f t="shared" si="29"/>
        <v>0</v>
      </c>
      <c r="H391" s="91" t="e">
        <f t="shared" si="30"/>
        <v>#DIV/0!</v>
      </c>
    </row>
    <row r="392" spans="1:8" ht="12.75">
      <c r="A392" s="44"/>
      <c r="B392" s="122"/>
      <c r="C392" s="50"/>
      <c r="D392" s="45"/>
      <c r="E392" s="146"/>
      <c r="F392" s="139"/>
      <c r="G392" s="155"/>
      <c r="H392" s="91"/>
    </row>
    <row r="393" spans="1:8" ht="12.75">
      <c r="A393" s="112" t="s">
        <v>1143</v>
      </c>
      <c r="B393" s="121"/>
      <c r="C393" s="113" t="s">
        <v>1144</v>
      </c>
      <c r="D393" s="114"/>
      <c r="E393" s="148"/>
      <c r="F393" s="161"/>
      <c r="G393" s="162">
        <f>SUM(G394:G408)</f>
        <v>0</v>
      </c>
      <c r="H393" s="115"/>
    </row>
    <row r="394" spans="1:8" ht="25.5">
      <c r="A394" s="111" t="s">
        <v>1145</v>
      </c>
      <c r="B394" s="122" t="s">
        <v>428</v>
      </c>
      <c r="C394" s="50" t="s">
        <v>134</v>
      </c>
      <c r="D394" s="45" t="s">
        <v>4</v>
      </c>
      <c r="E394" s="141">
        <v>1</v>
      </c>
      <c r="F394" s="139"/>
      <c r="G394" s="155">
        <f aca="true" t="shared" si="31" ref="G394:G407">ROUND(E394*F394,2)</f>
        <v>0</v>
      </c>
      <c r="H394" s="91" t="e">
        <f aca="true" t="shared" si="32" ref="H394:H407">G394/$G$393</f>
        <v>#DIV/0!</v>
      </c>
    </row>
    <row r="395" spans="1:8" ht="12.75">
      <c r="A395" s="111" t="s">
        <v>1146</v>
      </c>
      <c r="B395" s="122" t="s">
        <v>810</v>
      </c>
      <c r="C395" s="50" t="s">
        <v>769</v>
      </c>
      <c r="D395" s="45" t="s">
        <v>0</v>
      </c>
      <c r="E395" s="141">
        <v>1</v>
      </c>
      <c r="F395" s="139"/>
      <c r="G395" s="155">
        <f t="shared" si="31"/>
        <v>0</v>
      </c>
      <c r="H395" s="91" t="e">
        <f t="shared" si="32"/>
        <v>#DIV/0!</v>
      </c>
    </row>
    <row r="396" spans="1:8" ht="12.75">
      <c r="A396" s="111" t="s">
        <v>1147</v>
      </c>
      <c r="B396" s="122" t="s">
        <v>812</v>
      </c>
      <c r="C396" s="50" t="s">
        <v>813</v>
      </c>
      <c r="D396" s="45" t="s">
        <v>0</v>
      </c>
      <c r="E396" s="141">
        <v>1</v>
      </c>
      <c r="F396" s="139"/>
      <c r="G396" s="155">
        <f t="shared" si="31"/>
        <v>0</v>
      </c>
      <c r="H396" s="91" t="e">
        <f t="shared" si="32"/>
        <v>#DIV/0!</v>
      </c>
    </row>
    <row r="397" spans="1:8" ht="12.75">
      <c r="A397" s="111" t="s">
        <v>1148</v>
      </c>
      <c r="B397" s="122" t="s">
        <v>814</v>
      </c>
      <c r="C397" s="50" t="s">
        <v>771</v>
      </c>
      <c r="D397" s="45" t="s">
        <v>0</v>
      </c>
      <c r="E397" s="141">
        <v>1</v>
      </c>
      <c r="F397" s="139"/>
      <c r="G397" s="155">
        <f t="shared" si="31"/>
        <v>0</v>
      </c>
      <c r="H397" s="91" t="e">
        <f t="shared" si="32"/>
        <v>#DIV/0!</v>
      </c>
    </row>
    <row r="398" spans="1:8" ht="12.75">
      <c r="A398" s="111" t="s">
        <v>1149</v>
      </c>
      <c r="B398" s="122" t="s">
        <v>811</v>
      </c>
      <c r="C398" s="50" t="s">
        <v>770</v>
      </c>
      <c r="D398" s="45" t="s">
        <v>0</v>
      </c>
      <c r="E398" s="141">
        <v>1</v>
      </c>
      <c r="F398" s="139"/>
      <c r="G398" s="155">
        <f t="shared" si="31"/>
        <v>0</v>
      </c>
      <c r="H398" s="91" t="e">
        <f t="shared" si="32"/>
        <v>#DIV/0!</v>
      </c>
    </row>
    <row r="399" spans="1:8" ht="25.5">
      <c r="A399" s="111" t="s">
        <v>1150</v>
      </c>
      <c r="B399" s="122" t="s">
        <v>755</v>
      </c>
      <c r="C399" s="50" t="s">
        <v>756</v>
      </c>
      <c r="D399" s="45" t="s">
        <v>0</v>
      </c>
      <c r="E399" s="141">
        <v>1</v>
      </c>
      <c r="F399" s="139"/>
      <c r="G399" s="155">
        <f t="shared" si="31"/>
        <v>0</v>
      </c>
      <c r="H399" s="91" t="e">
        <f t="shared" si="32"/>
        <v>#DIV/0!</v>
      </c>
    </row>
    <row r="400" spans="1:8" ht="25.5">
      <c r="A400" s="111" t="s">
        <v>1151</v>
      </c>
      <c r="B400" s="122" t="s">
        <v>751</v>
      </c>
      <c r="C400" s="50" t="s">
        <v>752</v>
      </c>
      <c r="D400" s="45" t="s">
        <v>0</v>
      </c>
      <c r="E400" s="141">
        <v>1</v>
      </c>
      <c r="F400" s="139"/>
      <c r="G400" s="155">
        <f t="shared" si="31"/>
        <v>0</v>
      </c>
      <c r="H400" s="91" t="e">
        <f t="shared" si="32"/>
        <v>#DIV/0!</v>
      </c>
    </row>
    <row r="401" spans="1:8" ht="12.75">
      <c r="A401" s="111" t="s">
        <v>1152</v>
      </c>
      <c r="B401" s="122" t="s">
        <v>761</v>
      </c>
      <c r="C401" s="50" t="s">
        <v>762</v>
      </c>
      <c r="D401" s="45" t="s">
        <v>0</v>
      </c>
      <c r="E401" s="141">
        <v>1</v>
      </c>
      <c r="F401" s="139"/>
      <c r="G401" s="155">
        <f t="shared" si="31"/>
        <v>0</v>
      </c>
      <c r="H401" s="91" t="e">
        <f t="shared" si="32"/>
        <v>#DIV/0!</v>
      </c>
    </row>
    <row r="402" spans="1:8" ht="12.75">
      <c r="A402" s="111" t="s">
        <v>1153</v>
      </c>
      <c r="B402" s="122" t="s">
        <v>757</v>
      </c>
      <c r="C402" s="50" t="s">
        <v>758</v>
      </c>
      <c r="D402" s="45" t="s">
        <v>0</v>
      </c>
      <c r="E402" s="141">
        <v>1</v>
      </c>
      <c r="F402" s="139"/>
      <c r="G402" s="155">
        <f t="shared" si="31"/>
        <v>0</v>
      </c>
      <c r="H402" s="91" t="e">
        <f t="shared" si="32"/>
        <v>#DIV/0!</v>
      </c>
    </row>
    <row r="403" spans="1:8" ht="12.75">
      <c r="A403" s="111" t="s">
        <v>1154</v>
      </c>
      <c r="B403" s="122" t="s">
        <v>753</v>
      </c>
      <c r="C403" s="50" t="s">
        <v>754</v>
      </c>
      <c r="D403" s="45" t="s">
        <v>0</v>
      </c>
      <c r="E403" s="141">
        <v>1</v>
      </c>
      <c r="F403" s="139"/>
      <c r="G403" s="155">
        <f t="shared" si="31"/>
        <v>0</v>
      </c>
      <c r="H403" s="91" t="e">
        <f t="shared" si="32"/>
        <v>#DIV/0!</v>
      </c>
    </row>
    <row r="404" spans="1:8" ht="12.75">
      <c r="A404" s="111" t="s">
        <v>1155</v>
      </c>
      <c r="B404" s="122" t="s">
        <v>763</v>
      </c>
      <c r="C404" s="50" t="s">
        <v>764</v>
      </c>
      <c r="D404" s="45" t="s">
        <v>0</v>
      </c>
      <c r="E404" s="141">
        <v>1</v>
      </c>
      <c r="F404" s="139"/>
      <c r="G404" s="155">
        <f t="shared" si="31"/>
        <v>0</v>
      </c>
      <c r="H404" s="91" t="e">
        <f t="shared" si="32"/>
        <v>#DIV/0!</v>
      </c>
    </row>
    <row r="405" spans="1:8" ht="12.75">
      <c r="A405" s="111" t="s">
        <v>1156</v>
      </c>
      <c r="B405" s="122" t="s">
        <v>759</v>
      </c>
      <c r="C405" s="50" t="s">
        <v>760</v>
      </c>
      <c r="D405" s="45" t="s">
        <v>0</v>
      </c>
      <c r="E405" s="141">
        <v>1</v>
      </c>
      <c r="F405" s="139"/>
      <c r="G405" s="155">
        <f t="shared" si="31"/>
        <v>0</v>
      </c>
      <c r="H405" s="91" t="e">
        <f t="shared" si="32"/>
        <v>#DIV/0!</v>
      </c>
    </row>
    <row r="406" spans="1:8" ht="12.75">
      <c r="A406" s="111" t="s">
        <v>1157</v>
      </c>
      <c r="B406" s="122" t="s">
        <v>767</v>
      </c>
      <c r="C406" s="50" t="s">
        <v>768</v>
      </c>
      <c r="D406" s="45" t="s">
        <v>0</v>
      </c>
      <c r="E406" s="141">
        <v>1</v>
      </c>
      <c r="F406" s="139"/>
      <c r="G406" s="155">
        <f t="shared" si="31"/>
        <v>0</v>
      </c>
      <c r="H406" s="91" t="e">
        <f t="shared" si="32"/>
        <v>#DIV/0!</v>
      </c>
    </row>
    <row r="407" spans="1:8" ht="12.75">
      <c r="A407" s="111" t="s">
        <v>1158</v>
      </c>
      <c r="B407" s="122" t="s">
        <v>765</v>
      </c>
      <c r="C407" s="50" t="s">
        <v>766</v>
      </c>
      <c r="D407" s="45" t="s">
        <v>0</v>
      </c>
      <c r="E407" s="141">
        <v>1</v>
      </c>
      <c r="F407" s="139"/>
      <c r="G407" s="155">
        <f t="shared" si="31"/>
        <v>0</v>
      </c>
      <c r="H407" s="91" t="e">
        <f t="shared" si="32"/>
        <v>#DIV/0!</v>
      </c>
    </row>
    <row r="408" spans="1:8" ht="12.75">
      <c r="A408" s="44"/>
      <c r="B408" s="122"/>
      <c r="C408" s="50"/>
      <c r="D408" s="45"/>
      <c r="E408" s="146"/>
      <c r="F408" s="139"/>
      <c r="G408" s="155"/>
      <c r="H408" s="92"/>
    </row>
    <row r="409" spans="1:8" ht="12.75">
      <c r="A409" s="112" t="s">
        <v>1159</v>
      </c>
      <c r="B409" s="121"/>
      <c r="C409" s="113" t="s">
        <v>1160</v>
      </c>
      <c r="D409" s="114"/>
      <c r="E409" s="148"/>
      <c r="F409" s="161"/>
      <c r="G409" s="162">
        <f>SUM(G410:G429)</f>
        <v>0</v>
      </c>
      <c r="H409" s="115"/>
    </row>
    <row r="410" spans="1:8" ht="25.5">
      <c r="A410" s="111" t="s">
        <v>1161</v>
      </c>
      <c r="B410" s="122" t="s">
        <v>894</v>
      </c>
      <c r="C410" s="50" t="s">
        <v>895</v>
      </c>
      <c r="D410" s="45" t="s">
        <v>4</v>
      </c>
      <c r="E410" s="141">
        <v>3</v>
      </c>
      <c r="F410" s="139"/>
      <c r="G410" s="155">
        <f aca="true" t="shared" si="33" ref="G410:G428">ROUND(E410*F410,2)</f>
        <v>0</v>
      </c>
      <c r="H410" s="91" t="e">
        <f aca="true" t="shared" si="34" ref="H410:H428">G410/$G$409</f>
        <v>#DIV/0!</v>
      </c>
    </row>
    <row r="411" spans="1:8" ht="12.75">
      <c r="A411" s="111" t="s">
        <v>1162</v>
      </c>
      <c r="B411" s="122" t="s">
        <v>593</v>
      </c>
      <c r="C411" s="50" t="s">
        <v>594</v>
      </c>
      <c r="D411" s="45" t="s">
        <v>0</v>
      </c>
      <c r="E411" s="141">
        <v>30</v>
      </c>
      <c r="F411" s="139"/>
      <c r="G411" s="155">
        <f t="shared" si="33"/>
        <v>0</v>
      </c>
      <c r="H411" s="91" t="e">
        <f t="shared" si="34"/>
        <v>#DIV/0!</v>
      </c>
    </row>
    <row r="412" spans="1:8" ht="12.75">
      <c r="A412" s="111" t="s">
        <v>1163</v>
      </c>
      <c r="B412" s="122" t="s">
        <v>725</v>
      </c>
      <c r="C412" s="50" t="s">
        <v>726</v>
      </c>
      <c r="D412" s="45" t="s">
        <v>4</v>
      </c>
      <c r="E412" s="141">
        <v>3</v>
      </c>
      <c r="F412" s="139"/>
      <c r="G412" s="155">
        <f t="shared" si="33"/>
        <v>0</v>
      </c>
      <c r="H412" s="91" t="e">
        <f t="shared" si="34"/>
        <v>#DIV/0!</v>
      </c>
    </row>
    <row r="413" spans="1:8" ht="12.75">
      <c r="A413" s="111" t="s">
        <v>1164</v>
      </c>
      <c r="B413" s="122" t="s">
        <v>735</v>
      </c>
      <c r="C413" s="50" t="s">
        <v>736</v>
      </c>
      <c r="D413" s="45" t="s">
        <v>4</v>
      </c>
      <c r="E413" s="141">
        <v>2</v>
      </c>
      <c r="F413" s="139"/>
      <c r="G413" s="155">
        <f t="shared" si="33"/>
        <v>0</v>
      </c>
      <c r="H413" s="91" t="e">
        <f t="shared" si="34"/>
        <v>#DIV/0!</v>
      </c>
    </row>
    <row r="414" spans="1:8" ht="12.75">
      <c r="A414" s="111" t="s">
        <v>1165</v>
      </c>
      <c r="B414" s="122" t="s">
        <v>733</v>
      </c>
      <c r="C414" s="50" t="s">
        <v>734</v>
      </c>
      <c r="D414" s="45" t="s">
        <v>4</v>
      </c>
      <c r="E414" s="141">
        <v>2</v>
      </c>
      <c r="F414" s="139"/>
      <c r="G414" s="155">
        <f t="shared" si="33"/>
        <v>0</v>
      </c>
      <c r="H414" s="91" t="e">
        <f t="shared" si="34"/>
        <v>#DIV/0!</v>
      </c>
    </row>
    <row r="415" spans="1:8" ht="12.75">
      <c r="A415" s="111" t="s">
        <v>1166</v>
      </c>
      <c r="B415" s="122" t="s">
        <v>731</v>
      </c>
      <c r="C415" s="50" t="s">
        <v>732</v>
      </c>
      <c r="D415" s="45" t="s">
        <v>4</v>
      </c>
      <c r="E415" s="141">
        <v>2</v>
      </c>
      <c r="F415" s="139"/>
      <c r="G415" s="155">
        <f t="shared" si="33"/>
        <v>0</v>
      </c>
      <c r="H415" s="91" t="e">
        <f t="shared" si="34"/>
        <v>#DIV/0!</v>
      </c>
    </row>
    <row r="416" spans="1:8" ht="12.75">
      <c r="A416" s="111" t="s">
        <v>1167</v>
      </c>
      <c r="B416" s="122" t="s">
        <v>729</v>
      </c>
      <c r="C416" s="50" t="s">
        <v>730</v>
      </c>
      <c r="D416" s="45" t="s">
        <v>4</v>
      </c>
      <c r="E416" s="141">
        <v>2</v>
      </c>
      <c r="F416" s="139"/>
      <c r="G416" s="155">
        <f t="shared" si="33"/>
        <v>0</v>
      </c>
      <c r="H416" s="91" t="e">
        <f t="shared" si="34"/>
        <v>#DIV/0!</v>
      </c>
    </row>
    <row r="417" spans="1:8" ht="12.75">
      <c r="A417" s="111" t="s">
        <v>1168</v>
      </c>
      <c r="B417" s="122" t="s">
        <v>741</v>
      </c>
      <c r="C417" s="50" t="s">
        <v>742</v>
      </c>
      <c r="D417" s="45" t="s">
        <v>4</v>
      </c>
      <c r="E417" s="141">
        <v>2</v>
      </c>
      <c r="F417" s="139"/>
      <c r="G417" s="155">
        <f t="shared" si="33"/>
        <v>0</v>
      </c>
      <c r="H417" s="91" t="e">
        <f t="shared" si="34"/>
        <v>#DIV/0!</v>
      </c>
    </row>
    <row r="418" spans="1:8" ht="12.75">
      <c r="A418" s="111" t="s">
        <v>1169</v>
      </c>
      <c r="B418" s="122" t="s">
        <v>737</v>
      </c>
      <c r="C418" s="50" t="s">
        <v>738</v>
      </c>
      <c r="D418" s="45" t="s">
        <v>4</v>
      </c>
      <c r="E418" s="141">
        <v>2</v>
      </c>
      <c r="F418" s="139"/>
      <c r="G418" s="155">
        <f t="shared" si="33"/>
        <v>0</v>
      </c>
      <c r="H418" s="91" t="e">
        <f t="shared" si="34"/>
        <v>#DIV/0!</v>
      </c>
    </row>
    <row r="419" spans="1:8" ht="12.75">
      <c r="A419" s="111" t="s">
        <v>1170</v>
      </c>
      <c r="B419" s="122" t="s">
        <v>739</v>
      </c>
      <c r="C419" s="50" t="s">
        <v>740</v>
      </c>
      <c r="D419" s="45" t="s">
        <v>4</v>
      </c>
      <c r="E419" s="141">
        <v>2</v>
      </c>
      <c r="F419" s="139"/>
      <c r="G419" s="155">
        <f t="shared" si="33"/>
        <v>0</v>
      </c>
      <c r="H419" s="91" t="e">
        <f t="shared" si="34"/>
        <v>#DIV/0!</v>
      </c>
    </row>
    <row r="420" spans="1:8" ht="12.75">
      <c r="A420" s="111" t="s">
        <v>1171</v>
      </c>
      <c r="B420" s="122" t="s">
        <v>727</v>
      </c>
      <c r="C420" s="50" t="s">
        <v>728</v>
      </c>
      <c r="D420" s="45" t="s">
        <v>4</v>
      </c>
      <c r="E420" s="141">
        <v>2</v>
      </c>
      <c r="F420" s="139"/>
      <c r="G420" s="155">
        <f t="shared" si="33"/>
        <v>0</v>
      </c>
      <c r="H420" s="91" t="e">
        <f t="shared" si="34"/>
        <v>#DIV/0!</v>
      </c>
    </row>
    <row r="421" spans="1:8" ht="12.75">
      <c r="A421" s="111" t="s">
        <v>1172</v>
      </c>
      <c r="B421" s="122" t="s">
        <v>723</v>
      </c>
      <c r="C421" s="50" t="s">
        <v>724</v>
      </c>
      <c r="D421" s="45" t="s">
        <v>4</v>
      </c>
      <c r="E421" s="141">
        <v>4</v>
      </c>
      <c r="F421" s="139"/>
      <c r="G421" s="155">
        <f t="shared" si="33"/>
        <v>0</v>
      </c>
      <c r="H421" s="91" t="e">
        <f t="shared" si="34"/>
        <v>#DIV/0!</v>
      </c>
    </row>
    <row r="422" spans="1:8" ht="12.75">
      <c r="A422" s="111" t="s">
        <v>1173</v>
      </c>
      <c r="B422" s="122" t="s">
        <v>721</v>
      </c>
      <c r="C422" s="50" t="s">
        <v>722</v>
      </c>
      <c r="D422" s="45" t="s">
        <v>4</v>
      </c>
      <c r="E422" s="141">
        <v>4</v>
      </c>
      <c r="F422" s="139"/>
      <c r="G422" s="155">
        <f t="shared" si="33"/>
        <v>0</v>
      </c>
      <c r="H422" s="91" t="e">
        <f t="shared" si="34"/>
        <v>#DIV/0!</v>
      </c>
    </row>
    <row r="423" spans="1:8" ht="12.75">
      <c r="A423" s="111" t="s">
        <v>1174</v>
      </c>
      <c r="B423" s="122" t="s">
        <v>719</v>
      </c>
      <c r="C423" s="50" t="s">
        <v>720</v>
      </c>
      <c r="D423" s="45" t="s">
        <v>4</v>
      </c>
      <c r="E423" s="141">
        <v>4</v>
      </c>
      <c r="F423" s="139"/>
      <c r="G423" s="155">
        <f t="shared" si="33"/>
        <v>0</v>
      </c>
      <c r="H423" s="91" t="e">
        <f t="shared" si="34"/>
        <v>#DIV/0!</v>
      </c>
    </row>
    <row r="424" spans="1:8" ht="25.5">
      <c r="A424" s="111" t="s">
        <v>1175</v>
      </c>
      <c r="B424" s="122" t="s">
        <v>592</v>
      </c>
      <c r="C424" s="50" t="s">
        <v>617</v>
      </c>
      <c r="D424" s="45" t="s">
        <v>4</v>
      </c>
      <c r="E424" s="141">
        <v>2</v>
      </c>
      <c r="F424" s="139"/>
      <c r="G424" s="155">
        <f t="shared" si="33"/>
        <v>0</v>
      </c>
      <c r="H424" s="91" t="e">
        <f t="shared" si="34"/>
        <v>#DIV/0!</v>
      </c>
    </row>
    <row r="425" spans="1:8" ht="12.75">
      <c r="A425" s="111" t="s">
        <v>1176</v>
      </c>
      <c r="B425" s="122" t="s">
        <v>743</v>
      </c>
      <c r="C425" s="50" t="s">
        <v>744</v>
      </c>
      <c r="D425" s="45" t="s">
        <v>4</v>
      </c>
      <c r="E425" s="141">
        <v>2</v>
      </c>
      <c r="F425" s="139"/>
      <c r="G425" s="155">
        <f t="shared" si="33"/>
        <v>0</v>
      </c>
      <c r="H425" s="91" t="e">
        <f t="shared" si="34"/>
        <v>#DIV/0!</v>
      </c>
    </row>
    <row r="426" spans="1:8" ht="12.75">
      <c r="A426" s="111" t="s">
        <v>1177</v>
      </c>
      <c r="B426" s="122" t="s">
        <v>745</v>
      </c>
      <c r="C426" s="50" t="s">
        <v>746</v>
      </c>
      <c r="D426" s="45" t="s">
        <v>4</v>
      </c>
      <c r="E426" s="141">
        <v>2</v>
      </c>
      <c r="F426" s="139"/>
      <c r="G426" s="155">
        <f t="shared" si="33"/>
        <v>0</v>
      </c>
      <c r="H426" s="91" t="e">
        <f t="shared" si="34"/>
        <v>#DIV/0!</v>
      </c>
    </row>
    <row r="427" spans="1:8" ht="12.75">
      <c r="A427" s="111" t="s">
        <v>1178</v>
      </c>
      <c r="B427" s="122" t="s">
        <v>747</v>
      </c>
      <c r="C427" s="50" t="s">
        <v>748</v>
      </c>
      <c r="D427" s="45" t="s">
        <v>0</v>
      </c>
      <c r="E427" s="141">
        <v>1</v>
      </c>
      <c r="F427" s="139"/>
      <c r="G427" s="155">
        <f t="shared" si="33"/>
        <v>0</v>
      </c>
      <c r="H427" s="91" t="e">
        <f t="shared" si="34"/>
        <v>#DIV/0!</v>
      </c>
    </row>
    <row r="428" spans="1:8" ht="12.75">
      <c r="A428" s="111" t="s">
        <v>1179</v>
      </c>
      <c r="B428" s="122" t="s">
        <v>749</v>
      </c>
      <c r="C428" s="50" t="s">
        <v>750</v>
      </c>
      <c r="D428" s="45" t="s">
        <v>0</v>
      </c>
      <c r="E428" s="141">
        <v>1</v>
      </c>
      <c r="F428" s="139"/>
      <c r="G428" s="155">
        <f t="shared" si="33"/>
        <v>0</v>
      </c>
      <c r="H428" s="91" t="e">
        <f t="shared" si="34"/>
        <v>#DIV/0!</v>
      </c>
    </row>
    <row r="429" spans="1:8" ht="12.75">
      <c r="A429" s="44"/>
      <c r="B429" s="104"/>
      <c r="C429" s="50"/>
      <c r="D429" s="45"/>
      <c r="E429" s="146"/>
      <c r="F429" s="139"/>
      <c r="G429" s="155"/>
      <c r="H429" s="92"/>
    </row>
    <row r="430" spans="1:8" ht="12.75">
      <c r="A430" s="41" t="s">
        <v>778</v>
      </c>
      <c r="B430" s="309"/>
      <c r="C430" s="89" t="s">
        <v>1265</v>
      </c>
      <c r="D430" s="93"/>
      <c r="E430" s="138"/>
      <c r="F430" s="156"/>
      <c r="G430" s="160">
        <f>SUM(G431:G446)</f>
        <v>0</v>
      </c>
      <c r="H430" s="90" t="e">
        <f>G430/$G$535</f>
        <v>#DIV/0!</v>
      </c>
    </row>
    <row r="431" spans="1:19" s="76" customFormat="1" ht="25.5">
      <c r="A431" s="111" t="s">
        <v>1015</v>
      </c>
      <c r="B431" s="63" t="s">
        <v>802</v>
      </c>
      <c r="C431" s="50" t="s">
        <v>887</v>
      </c>
      <c r="D431" s="45" t="s">
        <v>6</v>
      </c>
      <c r="E431" s="146">
        <v>4</v>
      </c>
      <c r="F431" s="139"/>
      <c r="G431" s="158">
        <f aca="true" t="shared" si="35" ref="G431:G445">ROUND(E431*F431,2)</f>
        <v>0</v>
      </c>
      <c r="H431" s="96" t="e">
        <f>G431/$G$430</f>
        <v>#DIV/0!</v>
      </c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</row>
    <row r="432" spans="1:19" s="76" customFormat="1" ht="25.5">
      <c r="A432" s="111" t="s">
        <v>1016</v>
      </c>
      <c r="B432" s="59" t="s">
        <v>801</v>
      </c>
      <c r="C432" s="50" t="s">
        <v>886</v>
      </c>
      <c r="D432" s="45" t="s">
        <v>6</v>
      </c>
      <c r="E432" s="146">
        <v>4</v>
      </c>
      <c r="F432" s="139"/>
      <c r="G432" s="158">
        <f t="shared" si="35"/>
        <v>0</v>
      </c>
      <c r="H432" s="96" t="e">
        <f>G432/$G$430</f>
        <v>#DIV/0!</v>
      </c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</row>
    <row r="433" spans="1:19" s="76" customFormat="1" ht="12.75">
      <c r="A433" s="111" t="s">
        <v>1273</v>
      </c>
      <c r="B433" s="171" t="s">
        <v>547</v>
      </c>
      <c r="C433" s="50" t="s">
        <v>224</v>
      </c>
      <c r="D433" s="45" t="s">
        <v>5</v>
      </c>
      <c r="E433" s="172">
        <v>1</v>
      </c>
      <c r="F433" s="139"/>
      <c r="G433" s="158">
        <f t="shared" si="35"/>
        <v>0</v>
      </c>
      <c r="H433" s="91" t="e">
        <f aca="true" t="shared" si="36" ref="H433:H441">G433/$G$409</f>
        <v>#DIV/0!</v>
      </c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</row>
    <row r="434" spans="1:19" s="76" customFormat="1" ht="12.75">
      <c r="A434" s="111" t="s">
        <v>1017</v>
      </c>
      <c r="B434" s="133" t="s">
        <v>548</v>
      </c>
      <c r="C434" s="50" t="s">
        <v>225</v>
      </c>
      <c r="D434" s="45" t="s">
        <v>0</v>
      </c>
      <c r="E434" s="172">
        <v>1</v>
      </c>
      <c r="F434" s="139"/>
      <c r="G434" s="158">
        <f t="shared" si="35"/>
        <v>0</v>
      </c>
      <c r="H434" s="91" t="e">
        <f t="shared" si="36"/>
        <v>#DIV/0!</v>
      </c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</row>
    <row r="435" spans="1:19" s="76" customFormat="1" ht="12.75">
      <c r="A435" s="111" t="s">
        <v>1018</v>
      </c>
      <c r="B435" s="171" t="s">
        <v>549</v>
      </c>
      <c r="C435" s="50" t="s">
        <v>226</v>
      </c>
      <c r="D435" s="45" t="s">
        <v>0</v>
      </c>
      <c r="E435" s="172">
        <v>1</v>
      </c>
      <c r="F435" s="139"/>
      <c r="G435" s="158">
        <f t="shared" si="35"/>
        <v>0</v>
      </c>
      <c r="H435" s="91" t="e">
        <f t="shared" si="36"/>
        <v>#DIV/0!</v>
      </c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</row>
    <row r="436" spans="1:19" s="76" customFormat="1" ht="12.75">
      <c r="A436" s="111" t="s">
        <v>1019</v>
      </c>
      <c r="B436" s="171" t="s">
        <v>550</v>
      </c>
      <c r="C436" s="50" t="s">
        <v>227</v>
      </c>
      <c r="D436" s="45" t="s">
        <v>0</v>
      </c>
      <c r="E436" s="172">
        <v>1</v>
      </c>
      <c r="F436" s="139"/>
      <c r="G436" s="158">
        <f t="shared" si="35"/>
        <v>0</v>
      </c>
      <c r="H436" s="91" t="e">
        <f t="shared" si="36"/>
        <v>#DIV/0!</v>
      </c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</row>
    <row r="437" spans="1:19" s="76" customFormat="1" ht="12.75">
      <c r="A437" s="111" t="s">
        <v>1020</v>
      </c>
      <c r="B437" s="171" t="s">
        <v>551</v>
      </c>
      <c r="C437" s="50" t="s">
        <v>228</v>
      </c>
      <c r="D437" s="45" t="s">
        <v>0</v>
      </c>
      <c r="E437" s="172">
        <v>1</v>
      </c>
      <c r="F437" s="139"/>
      <c r="G437" s="158">
        <f t="shared" si="35"/>
        <v>0</v>
      </c>
      <c r="H437" s="91" t="e">
        <f t="shared" si="36"/>
        <v>#DIV/0!</v>
      </c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</row>
    <row r="438" spans="1:19" s="76" customFormat="1" ht="12.75">
      <c r="A438" s="111" t="s">
        <v>1021</v>
      </c>
      <c r="B438" s="171" t="s">
        <v>546</v>
      </c>
      <c r="C438" s="50" t="s">
        <v>223</v>
      </c>
      <c r="D438" s="45" t="s">
        <v>0</v>
      </c>
      <c r="E438" s="172">
        <v>1</v>
      </c>
      <c r="F438" s="139"/>
      <c r="G438" s="158">
        <f t="shared" si="35"/>
        <v>0</v>
      </c>
      <c r="H438" s="91" t="e">
        <f t="shared" si="36"/>
        <v>#DIV/0!</v>
      </c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</row>
    <row r="439" spans="1:19" s="76" customFormat="1" ht="12.75">
      <c r="A439" s="111" t="s">
        <v>1022</v>
      </c>
      <c r="B439" s="134" t="s">
        <v>553</v>
      </c>
      <c r="C439" s="50" t="s">
        <v>230</v>
      </c>
      <c r="D439" s="45" t="s">
        <v>0</v>
      </c>
      <c r="E439" s="172">
        <v>1</v>
      </c>
      <c r="F439" s="139"/>
      <c r="G439" s="158">
        <f t="shared" si="35"/>
        <v>0</v>
      </c>
      <c r="H439" s="91" t="e">
        <f t="shared" si="36"/>
        <v>#DIV/0!</v>
      </c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</row>
    <row r="440" spans="1:19" s="76" customFormat="1" ht="27.75" customHeight="1">
      <c r="A440" s="111" t="s">
        <v>1274</v>
      </c>
      <c r="B440" s="171" t="s">
        <v>554</v>
      </c>
      <c r="C440" s="50" t="s">
        <v>231</v>
      </c>
      <c r="D440" s="45" t="s">
        <v>0</v>
      </c>
      <c r="E440" s="172">
        <v>6</v>
      </c>
      <c r="F440" s="139"/>
      <c r="G440" s="158">
        <f t="shared" si="35"/>
        <v>0</v>
      </c>
      <c r="H440" s="91" t="e">
        <f t="shared" si="36"/>
        <v>#DIV/0!</v>
      </c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</row>
    <row r="441" spans="1:19" s="76" customFormat="1" ht="12.75">
      <c r="A441" s="111" t="s">
        <v>1275</v>
      </c>
      <c r="B441" s="171" t="s">
        <v>556</v>
      </c>
      <c r="C441" s="50" t="s">
        <v>233</v>
      </c>
      <c r="D441" s="45" t="s">
        <v>0</v>
      </c>
      <c r="E441" s="172">
        <v>4</v>
      </c>
      <c r="F441" s="139"/>
      <c r="G441" s="158">
        <f t="shared" si="35"/>
        <v>0</v>
      </c>
      <c r="H441" s="91" t="e">
        <f t="shared" si="36"/>
        <v>#DIV/0!</v>
      </c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</row>
    <row r="442" spans="1:19" s="76" customFormat="1" ht="12.75">
      <c r="A442" s="111" t="s">
        <v>1276</v>
      </c>
      <c r="B442" s="63" t="s">
        <v>557</v>
      </c>
      <c r="C442" s="50" t="s">
        <v>234</v>
      </c>
      <c r="D442" s="45" t="s">
        <v>0</v>
      </c>
      <c r="E442" s="146">
        <v>6</v>
      </c>
      <c r="F442" s="139"/>
      <c r="G442" s="158">
        <f t="shared" si="35"/>
        <v>0</v>
      </c>
      <c r="H442" s="96" t="e">
        <f>G442/$G$430</f>
        <v>#DIV/0!</v>
      </c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</row>
    <row r="443" spans="1:19" s="76" customFormat="1" ht="12.75">
      <c r="A443" s="111" t="s">
        <v>1277</v>
      </c>
      <c r="B443" s="63" t="s">
        <v>559</v>
      </c>
      <c r="C443" s="50" t="s">
        <v>584</v>
      </c>
      <c r="D443" s="45" t="s">
        <v>0</v>
      </c>
      <c r="E443" s="146">
        <v>4</v>
      </c>
      <c r="F443" s="139"/>
      <c r="G443" s="158">
        <f t="shared" si="35"/>
        <v>0</v>
      </c>
      <c r="H443" s="96" t="e">
        <f>G443/$G$430</f>
        <v>#DIV/0!</v>
      </c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</row>
    <row r="444" spans="1:19" s="76" customFormat="1" ht="12.75">
      <c r="A444" s="111" t="s">
        <v>1278</v>
      </c>
      <c r="B444" s="171" t="s">
        <v>555</v>
      </c>
      <c r="C444" s="50" t="s">
        <v>232</v>
      </c>
      <c r="D444" s="45" t="s">
        <v>0</v>
      </c>
      <c r="E444" s="172">
        <v>2</v>
      </c>
      <c r="F444" s="139"/>
      <c r="G444" s="158">
        <f t="shared" si="35"/>
        <v>0</v>
      </c>
      <c r="H444" s="96" t="e">
        <f>G444/$G$430</f>
        <v>#DIV/0!</v>
      </c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</row>
    <row r="445" spans="1:19" s="76" customFormat="1" ht="12.75">
      <c r="A445" s="111" t="s">
        <v>1279</v>
      </c>
      <c r="B445" s="171" t="s">
        <v>558</v>
      </c>
      <c r="C445" s="50" t="s">
        <v>235</v>
      </c>
      <c r="D445" s="45" t="s">
        <v>0</v>
      </c>
      <c r="E445" s="172">
        <v>2</v>
      </c>
      <c r="F445" s="139"/>
      <c r="G445" s="158">
        <f t="shared" si="35"/>
        <v>0</v>
      </c>
      <c r="H445" s="96" t="e">
        <f>G445/$G$430</f>
        <v>#DIV/0!</v>
      </c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</row>
    <row r="446" spans="1:19" s="76" customFormat="1" ht="12.75">
      <c r="A446" s="111"/>
      <c r="B446" s="63"/>
      <c r="C446" s="50"/>
      <c r="D446" s="45"/>
      <c r="E446" s="146"/>
      <c r="F446" s="139"/>
      <c r="G446" s="158"/>
      <c r="H446" s="96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</row>
    <row r="447" spans="1:8" ht="12.75">
      <c r="A447" s="41" t="s">
        <v>1023</v>
      </c>
      <c r="B447" s="309"/>
      <c r="C447" s="89" t="s">
        <v>1266</v>
      </c>
      <c r="D447" s="93"/>
      <c r="E447" s="138"/>
      <c r="F447" s="156"/>
      <c r="G447" s="160">
        <f>SUM(G448:G456)</f>
        <v>0</v>
      </c>
      <c r="H447" s="90" t="e">
        <f>G447/$G$535</f>
        <v>#DIV/0!</v>
      </c>
    </row>
    <row r="448" spans="1:19" s="76" customFormat="1" ht="12.75">
      <c r="A448" s="111" t="s">
        <v>1024</v>
      </c>
      <c r="B448" s="63" t="s">
        <v>387</v>
      </c>
      <c r="C448" s="50" t="s">
        <v>604</v>
      </c>
      <c r="D448" s="45" t="s">
        <v>0</v>
      </c>
      <c r="E448" s="146">
        <v>18</v>
      </c>
      <c r="F448" s="139"/>
      <c r="G448" s="158">
        <f aca="true" t="shared" si="37" ref="G448:G455">ROUND(E448*F448,2)</f>
        <v>0</v>
      </c>
      <c r="H448" s="96" t="e">
        <f aca="true" t="shared" si="38" ref="H448:H455">G448/$G$430</f>
        <v>#DIV/0!</v>
      </c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</row>
    <row r="449" spans="1:19" s="76" customFormat="1" ht="25.5">
      <c r="A449" s="111" t="s">
        <v>1280</v>
      </c>
      <c r="B449" s="63" t="s">
        <v>620</v>
      </c>
      <c r="C449" s="50" t="s">
        <v>621</v>
      </c>
      <c r="D449" s="45" t="s">
        <v>0</v>
      </c>
      <c r="E449" s="146">
        <v>4</v>
      </c>
      <c r="F449" s="139"/>
      <c r="G449" s="158">
        <f t="shared" si="37"/>
        <v>0</v>
      </c>
      <c r="H449" s="96" t="e">
        <f t="shared" si="38"/>
        <v>#DIV/0!</v>
      </c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</row>
    <row r="450" spans="1:19" s="76" customFormat="1" ht="25.5">
      <c r="A450" s="111" t="s">
        <v>1281</v>
      </c>
      <c r="B450" s="63" t="s">
        <v>388</v>
      </c>
      <c r="C450" s="50" t="s">
        <v>96</v>
      </c>
      <c r="D450" s="45" t="s">
        <v>0</v>
      </c>
      <c r="E450" s="146">
        <v>2</v>
      </c>
      <c r="F450" s="139"/>
      <c r="G450" s="158">
        <f t="shared" si="37"/>
        <v>0</v>
      </c>
      <c r="H450" s="96" t="e">
        <f t="shared" si="38"/>
        <v>#DIV/0!</v>
      </c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</row>
    <row r="451" spans="1:19" s="76" customFormat="1" ht="12.75">
      <c r="A451" s="111" t="s">
        <v>1282</v>
      </c>
      <c r="B451" s="63" t="s">
        <v>569</v>
      </c>
      <c r="C451" s="50" t="s">
        <v>243</v>
      </c>
      <c r="D451" s="45" t="s">
        <v>0</v>
      </c>
      <c r="E451" s="146">
        <v>25</v>
      </c>
      <c r="F451" s="139"/>
      <c r="G451" s="158">
        <f t="shared" si="37"/>
        <v>0</v>
      </c>
      <c r="H451" s="96" t="e">
        <f t="shared" si="38"/>
        <v>#DIV/0!</v>
      </c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</row>
    <row r="452" spans="1:19" s="76" customFormat="1" ht="12.75">
      <c r="A452" s="111" t="s">
        <v>1283</v>
      </c>
      <c r="B452" s="63" t="s">
        <v>570</v>
      </c>
      <c r="C452" s="50" t="s">
        <v>244</v>
      </c>
      <c r="D452" s="45" t="s">
        <v>4</v>
      </c>
      <c r="E452" s="146">
        <v>0.16000000000000003</v>
      </c>
      <c r="F452" s="139"/>
      <c r="G452" s="158">
        <f t="shared" si="37"/>
        <v>0</v>
      </c>
      <c r="H452" s="96" t="e">
        <f t="shared" si="38"/>
        <v>#DIV/0!</v>
      </c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</row>
    <row r="453" spans="1:19" s="76" customFormat="1" ht="12.75">
      <c r="A453" s="111" t="s">
        <v>1284</v>
      </c>
      <c r="B453" s="63" t="s">
        <v>571</v>
      </c>
      <c r="C453" s="50" t="s">
        <v>245</v>
      </c>
      <c r="D453" s="45" t="s">
        <v>4</v>
      </c>
      <c r="E453" s="146">
        <v>13.8</v>
      </c>
      <c r="F453" s="139"/>
      <c r="G453" s="158">
        <f t="shared" si="37"/>
        <v>0</v>
      </c>
      <c r="H453" s="96" t="e">
        <f t="shared" si="38"/>
        <v>#DIV/0!</v>
      </c>
      <c r="I453" s="1"/>
      <c r="J453" s="2"/>
      <c r="K453" s="2"/>
      <c r="L453" s="2"/>
      <c r="M453" s="2"/>
      <c r="N453" s="2"/>
      <c r="O453" s="2"/>
      <c r="P453" s="2"/>
      <c r="Q453" s="2"/>
      <c r="R453" s="2"/>
      <c r="S453" s="2"/>
    </row>
    <row r="454" spans="1:19" s="76" customFormat="1" ht="25.5">
      <c r="A454" s="111" t="s">
        <v>1285</v>
      </c>
      <c r="B454" s="63" t="s">
        <v>772</v>
      </c>
      <c r="C454" s="50" t="s">
        <v>773</v>
      </c>
      <c r="D454" s="45" t="s">
        <v>0</v>
      </c>
      <c r="E454" s="146">
        <v>10</v>
      </c>
      <c r="F454" s="139"/>
      <c r="G454" s="158">
        <f t="shared" si="37"/>
        <v>0</v>
      </c>
      <c r="H454" s="96" t="e">
        <f t="shared" si="38"/>
        <v>#DIV/0!</v>
      </c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</row>
    <row r="455" spans="1:19" s="76" customFormat="1" ht="12.75">
      <c r="A455" s="111" t="s">
        <v>1286</v>
      </c>
      <c r="B455" s="63" t="s">
        <v>572</v>
      </c>
      <c r="C455" s="50" t="s">
        <v>246</v>
      </c>
      <c r="D455" s="45" t="s">
        <v>0</v>
      </c>
      <c r="E455" s="146">
        <v>36</v>
      </c>
      <c r="F455" s="139"/>
      <c r="G455" s="158">
        <f t="shared" si="37"/>
        <v>0</v>
      </c>
      <c r="H455" s="96" t="e">
        <f t="shared" si="38"/>
        <v>#DIV/0!</v>
      </c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</row>
    <row r="456" spans="1:19" s="76" customFormat="1" ht="12.75">
      <c r="A456" s="111"/>
      <c r="B456" s="59"/>
      <c r="C456" s="50"/>
      <c r="D456" s="45"/>
      <c r="E456" s="146"/>
      <c r="F456" s="139"/>
      <c r="G456" s="158"/>
      <c r="H456" s="96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</row>
    <row r="457" spans="1:8" ht="12.75">
      <c r="A457" s="41" t="s">
        <v>1036</v>
      </c>
      <c r="B457" s="309"/>
      <c r="C457" s="89" t="s">
        <v>1267</v>
      </c>
      <c r="D457" s="93"/>
      <c r="E457" s="138"/>
      <c r="F457" s="156"/>
      <c r="G457" s="160">
        <f>SUM(G458:G477)</f>
        <v>0</v>
      </c>
      <c r="H457" s="90" t="e">
        <f>G457/$G$535</f>
        <v>#DIV/0!</v>
      </c>
    </row>
    <row r="458" spans="1:8" ht="63.75">
      <c r="A458" s="168" t="s">
        <v>1037</v>
      </c>
      <c r="B458" s="277" t="s">
        <v>837</v>
      </c>
      <c r="C458" s="50" t="s">
        <v>847</v>
      </c>
      <c r="D458" s="45" t="s">
        <v>1187</v>
      </c>
      <c r="E458" s="140">
        <v>6</v>
      </c>
      <c r="F458" s="139"/>
      <c r="G458" s="157">
        <f>F458*E458</f>
        <v>0</v>
      </c>
      <c r="H458" s="91" t="e">
        <f>G458/$G$144</f>
        <v>#DIV/0!</v>
      </c>
    </row>
    <row r="459" spans="1:11" ht="76.5">
      <c r="A459" s="168" t="s">
        <v>1228</v>
      </c>
      <c r="B459" s="277" t="s">
        <v>838</v>
      </c>
      <c r="C459" s="50" t="s">
        <v>848</v>
      </c>
      <c r="D459" s="45" t="s">
        <v>835</v>
      </c>
      <c r="E459" s="140">
        <v>8</v>
      </c>
      <c r="F459" s="139"/>
      <c r="G459" s="157">
        <f>F459*E459</f>
        <v>0</v>
      </c>
      <c r="H459" s="91" t="e">
        <f>G459/$G$144</f>
        <v>#DIV/0!</v>
      </c>
      <c r="I459" s="78"/>
      <c r="J459" s="78"/>
      <c r="K459" s="78"/>
    </row>
    <row r="460" spans="1:19" s="76" customFormat="1" ht="12.75">
      <c r="A460" s="168" t="s">
        <v>1287</v>
      </c>
      <c r="B460" s="273" t="s">
        <v>533</v>
      </c>
      <c r="C460" s="50" t="s">
        <v>213</v>
      </c>
      <c r="D460" s="45" t="s">
        <v>5</v>
      </c>
      <c r="E460" s="172">
        <v>115</v>
      </c>
      <c r="F460" s="139"/>
      <c r="G460" s="158">
        <f aca="true" t="shared" si="39" ref="G460:G476">ROUND(E460*F460,2)</f>
        <v>0</v>
      </c>
      <c r="H460" s="96" t="e">
        <f aca="true" t="shared" si="40" ref="H460:H476">G460/$G$430</f>
        <v>#DIV/0!</v>
      </c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</row>
    <row r="461" spans="1:19" s="76" customFormat="1" ht="12.75">
      <c r="A461" s="168" t="s">
        <v>1288</v>
      </c>
      <c r="B461" s="174" t="s">
        <v>535</v>
      </c>
      <c r="C461" s="50" t="s">
        <v>215</v>
      </c>
      <c r="D461" s="45" t="s">
        <v>5</v>
      </c>
      <c r="E461" s="146">
        <v>55</v>
      </c>
      <c r="F461" s="139"/>
      <c r="G461" s="158">
        <f t="shared" si="39"/>
        <v>0</v>
      </c>
      <c r="H461" s="96" t="e">
        <f t="shared" si="40"/>
        <v>#DIV/0!</v>
      </c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</row>
    <row r="462" spans="1:19" s="76" customFormat="1" ht="12.75">
      <c r="A462" s="168" t="s">
        <v>1289</v>
      </c>
      <c r="B462" s="174" t="s">
        <v>536</v>
      </c>
      <c r="C462" s="50" t="s">
        <v>216</v>
      </c>
      <c r="D462" s="45" t="s">
        <v>5</v>
      </c>
      <c r="E462" s="146">
        <v>35</v>
      </c>
      <c r="F462" s="139"/>
      <c r="G462" s="158">
        <f t="shared" si="39"/>
        <v>0</v>
      </c>
      <c r="H462" s="96" t="e">
        <f t="shared" si="40"/>
        <v>#DIV/0!</v>
      </c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</row>
    <row r="463" spans="1:19" s="76" customFormat="1" ht="12.75">
      <c r="A463" s="168" t="s">
        <v>1290</v>
      </c>
      <c r="B463" s="174" t="s">
        <v>537</v>
      </c>
      <c r="C463" s="50" t="s">
        <v>217</v>
      </c>
      <c r="D463" s="45" t="s">
        <v>5</v>
      </c>
      <c r="E463" s="146">
        <v>25</v>
      </c>
      <c r="F463" s="139"/>
      <c r="G463" s="158">
        <f t="shared" si="39"/>
        <v>0</v>
      </c>
      <c r="H463" s="96" t="e">
        <f t="shared" si="40"/>
        <v>#DIV/0!</v>
      </c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</row>
    <row r="464" spans="1:19" s="76" customFormat="1" ht="12.75">
      <c r="A464" s="168" t="s">
        <v>1291</v>
      </c>
      <c r="B464" s="279" t="s">
        <v>1038</v>
      </c>
      <c r="C464" s="175" t="s">
        <v>1394</v>
      </c>
      <c r="D464" s="45" t="s">
        <v>5</v>
      </c>
      <c r="E464" s="146">
        <v>230</v>
      </c>
      <c r="F464" s="139"/>
      <c r="G464" s="158">
        <f t="shared" si="39"/>
        <v>0</v>
      </c>
      <c r="H464" s="96" t="e">
        <f t="shared" si="40"/>
        <v>#DIV/0!</v>
      </c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</row>
    <row r="465" spans="1:19" s="76" customFormat="1" ht="27" customHeight="1">
      <c r="A465" s="168" t="s">
        <v>1292</v>
      </c>
      <c r="B465" s="273" t="s">
        <v>544</v>
      </c>
      <c r="C465" s="50" t="s">
        <v>222</v>
      </c>
      <c r="D465" s="45" t="s">
        <v>0</v>
      </c>
      <c r="E465" s="146">
        <v>4</v>
      </c>
      <c r="F465" s="139"/>
      <c r="G465" s="158">
        <f t="shared" si="39"/>
        <v>0</v>
      </c>
      <c r="H465" s="96" t="e">
        <f t="shared" si="40"/>
        <v>#DIV/0!</v>
      </c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</row>
    <row r="466" spans="1:19" s="76" customFormat="1" ht="12.75">
      <c r="A466" s="168" t="s">
        <v>1293</v>
      </c>
      <c r="B466" s="279" t="s">
        <v>1038</v>
      </c>
      <c r="C466" s="173" t="s">
        <v>1268</v>
      </c>
      <c r="D466" s="45" t="s">
        <v>0</v>
      </c>
      <c r="E466" s="146">
        <v>1</v>
      </c>
      <c r="F466" s="139"/>
      <c r="G466" s="158">
        <f t="shared" si="39"/>
        <v>0</v>
      </c>
      <c r="H466" s="96" t="e">
        <f t="shared" si="40"/>
        <v>#DIV/0!</v>
      </c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</row>
    <row r="467" spans="1:19" s="76" customFormat="1" ht="12.75">
      <c r="A467" s="168" t="s">
        <v>351</v>
      </c>
      <c r="B467" s="274" t="s">
        <v>1038</v>
      </c>
      <c r="C467" s="108" t="s">
        <v>1366</v>
      </c>
      <c r="D467" s="315" t="s">
        <v>0</v>
      </c>
      <c r="E467" s="316">
        <v>14</v>
      </c>
      <c r="F467" s="316"/>
      <c r="G467" s="158">
        <f t="shared" si="39"/>
        <v>0</v>
      </c>
      <c r="H467" s="96" t="e">
        <f t="shared" si="40"/>
        <v>#DIV/0!</v>
      </c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</row>
    <row r="468" spans="1:19" s="76" customFormat="1" ht="12.75">
      <c r="A468" s="168" t="s">
        <v>1294</v>
      </c>
      <c r="B468" s="274" t="s">
        <v>1038</v>
      </c>
      <c r="C468" s="108" t="s">
        <v>1369</v>
      </c>
      <c r="D468" s="315" t="s">
        <v>0</v>
      </c>
      <c r="E468" s="316">
        <v>14</v>
      </c>
      <c r="F468" s="316"/>
      <c r="G468" s="158">
        <f>ROUND(E468*F468,2)</f>
        <v>0</v>
      </c>
      <c r="H468" s="96" t="e">
        <f t="shared" si="40"/>
        <v>#DIV/0!</v>
      </c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</row>
    <row r="469" spans="1:19" s="76" customFormat="1" ht="12.75">
      <c r="A469" s="168" t="s">
        <v>354</v>
      </c>
      <c r="B469" s="274" t="s">
        <v>1038</v>
      </c>
      <c r="C469" s="108" t="s">
        <v>1367</v>
      </c>
      <c r="D469" s="315" t="s">
        <v>0</v>
      </c>
      <c r="E469" s="316">
        <v>14</v>
      </c>
      <c r="F469" s="316"/>
      <c r="G469" s="158">
        <f t="shared" si="39"/>
        <v>0</v>
      </c>
      <c r="H469" s="96" t="e">
        <f t="shared" si="40"/>
        <v>#DIV/0!</v>
      </c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</row>
    <row r="470" spans="1:19" s="76" customFormat="1" ht="12.75">
      <c r="A470" s="168" t="s">
        <v>1377</v>
      </c>
      <c r="B470" s="274" t="s">
        <v>1038</v>
      </c>
      <c r="C470" s="108" t="s">
        <v>1368</v>
      </c>
      <c r="D470" s="315" t="s">
        <v>0</v>
      </c>
      <c r="E470" s="316">
        <v>14</v>
      </c>
      <c r="F470" s="316"/>
      <c r="G470" s="158">
        <f t="shared" si="39"/>
        <v>0</v>
      </c>
      <c r="H470" s="96" t="e">
        <f t="shared" si="40"/>
        <v>#DIV/0!</v>
      </c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</row>
    <row r="471" spans="1:19" s="76" customFormat="1" ht="12.75">
      <c r="A471" s="168" t="s">
        <v>1378</v>
      </c>
      <c r="B471" s="279" t="s">
        <v>1038</v>
      </c>
      <c r="C471" s="176" t="s">
        <v>1269</v>
      </c>
      <c r="D471" s="45" t="s">
        <v>0</v>
      </c>
      <c r="E471" s="146">
        <v>1</v>
      </c>
      <c r="F471" s="139"/>
      <c r="G471" s="158">
        <f t="shared" si="39"/>
        <v>0</v>
      </c>
      <c r="H471" s="96" t="e">
        <f t="shared" si="40"/>
        <v>#DIV/0!</v>
      </c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</row>
    <row r="472" spans="1:19" s="76" customFormat="1" ht="12.75">
      <c r="A472" s="168" t="s">
        <v>1379</v>
      </c>
      <c r="B472" s="279" t="s">
        <v>1038</v>
      </c>
      <c r="C472" s="173" t="s">
        <v>1270</v>
      </c>
      <c r="D472" s="45" t="s">
        <v>0</v>
      </c>
      <c r="E472" s="146">
        <v>1</v>
      </c>
      <c r="F472" s="139"/>
      <c r="G472" s="158">
        <f t="shared" si="39"/>
        <v>0</v>
      </c>
      <c r="H472" s="96" t="e">
        <f t="shared" si="40"/>
        <v>#DIV/0!</v>
      </c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</row>
    <row r="473" spans="1:19" s="76" customFormat="1" ht="12.75">
      <c r="A473" s="168" t="s">
        <v>1380</v>
      </c>
      <c r="B473" s="279" t="s">
        <v>1038</v>
      </c>
      <c r="C473" s="173" t="s">
        <v>1271</v>
      </c>
      <c r="D473" s="45" t="s">
        <v>0</v>
      </c>
      <c r="E473" s="146">
        <v>1</v>
      </c>
      <c r="F473" s="139"/>
      <c r="G473" s="158">
        <f t="shared" si="39"/>
        <v>0</v>
      </c>
      <c r="H473" s="96" t="e">
        <f t="shared" si="40"/>
        <v>#DIV/0!</v>
      </c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</row>
    <row r="474" spans="1:19" s="76" customFormat="1" ht="12.75">
      <c r="A474" s="168" t="s">
        <v>1381</v>
      </c>
      <c r="B474" s="279" t="s">
        <v>1038</v>
      </c>
      <c r="C474" s="173" t="s">
        <v>1272</v>
      </c>
      <c r="D474" s="45" t="s">
        <v>0</v>
      </c>
      <c r="E474" s="146">
        <v>1</v>
      </c>
      <c r="F474" s="139"/>
      <c r="G474" s="158">
        <f t="shared" si="39"/>
        <v>0</v>
      </c>
      <c r="H474" s="96" t="e">
        <f t="shared" si="40"/>
        <v>#DIV/0!</v>
      </c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</row>
    <row r="475" spans="1:19" s="76" customFormat="1" ht="12.75">
      <c r="A475" s="168" t="s">
        <v>1382</v>
      </c>
      <c r="B475" s="274" t="s">
        <v>1038</v>
      </c>
      <c r="C475" s="108" t="s">
        <v>1370</v>
      </c>
      <c r="D475" s="45" t="s">
        <v>0</v>
      </c>
      <c r="E475" s="146">
        <v>1</v>
      </c>
      <c r="F475" s="316"/>
      <c r="G475" s="158">
        <f t="shared" si="39"/>
        <v>0</v>
      </c>
      <c r="H475" s="96" t="e">
        <f t="shared" si="40"/>
        <v>#DIV/0!</v>
      </c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</row>
    <row r="476" spans="1:19" s="76" customFormat="1" ht="12.75">
      <c r="A476" s="168" t="s">
        <v>1383</v>
      </c>
      <c r="B476" s="274" t="s">
        <v>1038</v>
      </c>
      <c r="C476" s="108" t="s">
        <v>1371</v>
      </c>
      <c r="D476" s="45" t="s">
        <v>0</v>
      </c>
      <c r="E476" s="146">
        <v>1</v>
      </c>
      <c r="F476" s="316"/>
      <c r="G476" s="158">
        <f t="shared" si="39"/>
        <v>0</v>
      </c>
      <c r="H476" s="96" t="e">
        <f t="shared" si="40"/>
        <v>#DIV/0!</v>
      </c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</row>
    <row r="477" spans="1:8" ht="12.75">
      <c r="A477" s="44"/>
      <c r="B477" s="104"/>
      <c r="C477" s="50"/>
      <c r="D477" s="45"/>
      <c r="E477" s="146"/>
      <c r="F477" s="139"/>
      <c r="G477" s="155"/>
      <c r="H477" s="92"/>
    </row>
    <row r="478" spans="1:8" ht="12.75">
      <c r="A478" s="41" t="s">
        <v>1225</v>
      </c>
      <c r="B478" s="309"/>
      <c r="C478" s="89" t="s">
        <v>117</v>
      </c>
      <c r="D478" s="93"/>
      <c r="E478" s="138"/>
      <c r="F478" s="156"/>
      <c r="G478" s="159">
        <f>SUM(G479:G480)</f>
        <v>0</v>
      </c>
      <c r="H478" s="90" t="e">
        <f>G478/$G$535</f>
        <v>#DIV/0!</v>
      </c>
    </row>
    <row r="479" spans="1:8" ht="25.5">
      <c r="A479" s="111" t="s">
        <v>1295</v>
      </c>
      <c r="B479" s="59" t="s">
        <v>410</v>
      </c>
      <c r="C479" s="50" t="s">
        <v>411</v>
      </c>
      <c r="D479" s="45" t="s">
        <v>0</v>
      </c>
      <c r="E479" s="146">
        <v>1</v>
      </c>
      <c r="F479" s="139"/>
      <c r="G479" s="155">
        <f>ROUND(E479*F479,2)</f>
        <v>0</v>
      </c>
      <c r="H479" s="91" t="e">
        <f>G479/G478</f>
        <v>#DIV/0!</v>
      </c>
    </row>
    <row r="480" spans="1:8" ht="12.75">
      <c r="A480" s="44"/>
      <c r="B480" s="59"/>
      <c r="C480" s="50"/>
      <c r="D480" s="45"/>
      <c r="E480" s="146"/>
      <c r="F480" s="139"/>
      <c r="G480" s="155"/>
      <c r="H480" s="91"/>
    </row>
    <row r="481" spans="1:8" ht="12.75">
      <c r="A481" s="41" t="s">
        <v>1296</v>
      </c>
      <c r="B481" s="309"/>
      <c r="C481" s="89" t="s">
        <v>1226</v>
      </c>
      <c r="D481" s="93"/>
      <c r="E481" s="138"/>
      <c r="F481" s="156"/>
      <c r="G481" s="159">
        <f>G482+G526</f>
        <v>0</v>
      </c>
      <c r="H481" s="90" t="e">
        <f>G481/$G$535</f>
        <v>#DIV/0!</v>
      </c>
    </row>
    <row r="482" spans="1:8" s="1" customFormat="1" ht="12.75">
      <c r="A482" s="282" t="s">
        <v>1297</v>
      </c>
      <c r="B482" s="127"/>
      <c r="C482" s="126" t="s">
        <v>1251</v>
      </c>
      <c r="D482" s="128"/>
      <c r="E482" s="150"/>
      <c r="F482" s="164"/>
      <c r="G482" s="165">
        <f>SUM(G483:G525)</f>
        <v>0</v>
      </c>
      <c r="H482" s="129"/>
    </row>
    <row r="483" spans="1:8" ht="12.75">
      <c r="A483" s="111" t="s">
        <v>1298</v>
      </c>
      <c r="B483" s="130" t="s">
        <v>407</v>
      </c>
      <c r="C483" s="50" t="s">
        <v>115</v>
      </c>
      <c r="D483" s="45" t="s">
        <v>0</v>
      </c>
      <c r="E483" s="151">
        <v>15</v>
      </c>
      <c r="F483" s="139"/>
      <c r="G483" s="155">
        <f aca="true" t="shared" si="41" ref="G483:G524">ROUND(E483*F483,2)</f>
        <v>0</v>
      </c>
      <c r="H483" s="91" t="e">
        <f aca="true" t="shared" si="42" ref="H483:H524">G483/$G$482</f>
        <v>#DIV/0!</v>
      </c>
    </row>
    <row r="484" spans="1:8" ht="12.75">
      <c r="A484" s="111" t="s">
        <v>1299</v>
      </c>
      <c r="B484" s="130" t="s">
        <v>408</v>
      </c>
      <c r="C484" s="50" t="s">
        <v>116</v>
      </c>
      <c r="D484" s="45" t="s">
        <v>6</v>
      </c>
      <c r="E484" s="151">
        <v>8</v>
      </c>
      <c r="F484" s="139"/>
      <c r="G484" s="155">
        <f t="shared" si="41"/>
        <v>0</v>
      </c>
      <c r="H484" s="91" t="e">
        <f t="shared" si="42"/>
        <v>#DIV/0!</v>
      </c>
    </row>
    <row r="485" spans="1:8" ht="25.5">
      <c r="A485" s="111" t="s">
        <v>1300</v>
      </c>
      <c r="B485" s="130" t="s">
        <v>409</v>
      </c>
      <c r="C485" s="50" t="s">
        <v>605</v>
      </c>
      <c r="D485" s="45" t="s">
        <v>0</v>
      </c>
      <c r="E485" s="151">
        <v>3</v>
      </c>
      <c r="F485" s="139"/>
      <c r="G485" s="155">
        <f t="shared" si="41"/>
        <v>0</v>
      </c>
      <c r="H485" s="91" t="e">
        <f t="shared" si="42"/>
        <v>#DIV/0!</v>
      </c>
    </row>
    <row r="486" spans="1:8" ht="12.75">
      <c r="A486" s="111" t="s">
        <v>1301</v>
      </c>
      <c r="B486" s="130" t="s">
        <v>412</v>
      </c>
      <c r="C486" s="50" t="s">
        <v>118</v>
      </c>
      <c r="D486" s="45" t="s">
        <v>0</v>
      </c>
      <c r="E486" s="151">
        <v>2</v>
      </c>
      <c r="F486" s="139"/>
      <c r="G486" s="155">
        <f t="shared" si="41"/>
        <v>0</v>
      </c>
      <c r="H486" s="91" t="e">
        <f t="shared" si="42"/>
        <v>#DIV/0!</v>
      </c>
    </row>
    <row r="487" spans="1:8" ht="12.75">
      <c r="A487" s="111" t="s">
        <v>1302</v>
      </c>
      <c r="B487" s="130" t="s">
        <v>413</v>
      </c>
      <c r="C487" s="50" t="s">
        <v>119</v>
      </c>
      <c r="D487" s="45" t="s">
        <v>5</v>
      </c>
      <c r="E487" s="151">
        <v>30</v>
      </c>
      <c r="F487" s="139"/>
      <c r="G487" s="155">
        <f t="shared" si="41"/>
        <v>0</v>
      </c>
      <c r="H487" s="91" t="e">
        <f t="shared" si="42"/>
        <v>#DIV/0!</v>
      </c>
    </row>
    <row r="488" spans="1:8" ht="12.75">
      <c r="A488" s="111" t="s">
        <v>1303</v>
      </c>
      <c r="B488" s="130" t="s">
        <v>414</v>
      </c>
      <c r="C488" s="50" t="s">
        <v>120</v>
      </c>
      <c r="D488" s="45" t="s">
        <v>0</v>
      </c>
      <c r="E488" s="151">
        <v>6</v>
      </c>
      <c r="F488" s="139"/>
      <c r="G488" s="155">
        <f t="shared" si="41"/>
        <v>0</v>
      </c>
      <c r="H488" s="91" t="e">
        <f t="shared" si="42"/>
        <v>#DIV/0!</v>
      </c>
    </row>
    <row r="489" spans="1:8" ht="12.75">
      <c r="A489" s="111" t="s">
        <v>1304</v>
      </c>
      <c r="B489" s="130" t="s">
        <v>415</v>
      </c>
      <c r="C489" s="50" t="s">
        <v>121</v>
      </c>
      <c r="D489" s="45" t="s">
        <v>0</v>
      </c>
      <c r="E489" s="151">
        <v>20</v>
      </c>
      <c r="F489" s="139"/>
      <c r="G489" s="155">
        <f t="shared" si="41"/>
        <v>0</v>
      </c>
      <c r="H489" s="91" t="e">
        <f t="shared" si="42"/>
        <v>#DIV/0!</v>
      </c>
    </row>
    <row r="490" spans="1:8" ht="12.75">
      <c r="A490" s="111" t="s">
        <v>1305</v>
      </c>
      <c r="B490" s="130" t="s">
        <v>416</v>
      </c>
      <c r="C490" s="50" t="s">
        <v>122</v>
      </c>
      <c r="D490" s="45" t="s">
        <v>0</v>
      </c>
      <c r="E490" s="151">
        <v>10</v>
      </c>
      <c r="F490" s="139"/>
      <c r="G490" s="155">
        <f t="shared" si="41"/>
        <v>0</v>
      </c>
      <c r="H490" s="91" t="e">
        <f t="shared" si="42"/>
        <v>#DIV/0!</v>
      </c>
    </row>
    <row r="491" spans="1:8" ht="25.5">
      <c r="A491" s="111" t="s">
        <v>1306</v>
      </c>
      <c r="B491" s="130" t="s">
        <v>417</v>
      </c>
      <c r="C491" s="50" t="s">
        <v>123</v>
      </c>
      <c r="D491" s="45" t="s">
        <v>0</v>
      </c>
      <c r="E491" s="151">
        <v>1</v>
      </c>
      <c r="F491" s="139"/>
      <c r="G491" s="155">
        <f t="shared" si="41"/>
        <v>0</v>
      </c>
      <c r="H491" s="91" t="e">
        <f t="shared" si="42"/>
        <v>#DIV/0!</v>
      </c>
    </row>
    <row r="492" spans="1:8" ht="12.75">
      <c r="A492" s="111" t="s">
        <v>1307</v>
      </c>
      <c r="B492" s="130" t="s">
        <v>418</v>
      </c>
      <c r="C492" s="50" t="s">
        <v>124</v>
      </c>
      <c r="D492" s="45" t="s">
        <v>93</v>
      </c>
      <c r="E492" s="151">
        <v>1</v>
      </c>
      <c r="F492" s="139"/>
      <c r="G492" s="155">
        <f t="shared" si="41"/>
        <v>0</v>
      </c>
      <c r="H492" s="91" t="e">
        <f t="shared" si="42"/>
        <v>#DIV/0!</v>
      </c>
    </row>
    <row r="493" spans="1:8" ht="25.5">
      <c r="A493" s="111" t="s">
        <v>1308</v>
      </c>
      <c r="B493" s="130" t="s">
        <v>419</v>
      </c>
      <c r="C493" s="50" t="s">
        <v>125</v>
      </c>
      <c r="D493" s="45" t="s">
        <v>0</v>
      </c>
      <c r="E493" s="151">
        <v>1</v>
      </c>
      <c r="F493" s="139"/>
      <c r="G493" s="155">
        <f t="shared" si="41"/>
        <v>0</v>
      </c>
      <c r="H493" s="91" t="e">
        <f t="shared" si="42"/>
        <v>#DIV/0!</v>
      </c>
    </row>
    <row r="494" spans="1:8" ht="12.75">
      <c r="A494" s="111" t="s">
        <v>1309</v>
      </c>
      <c r="B494" s="130" t="s">
        <v>420</v>
      </c>
      <c r="C494" s="50" t="s">
        <v>126</v>
      </c>
      <c r="D494" s="45" t="s">
        <v>93</v>
      </c>
      <c r="E494" s="151">
        <v>1</v>
      </c>
      <c r="F494" s="139"/>
      <c r="G494" s="155">
        <f t="shared" si="41"/>
        <v>0</v>
      </c>
      <c r="H494" s="91" t="e">
        <f t="shared" si="42"/>
        <v>#DIV/0!</v>
      </c>
    </row>
    <row r="495" spans="1:8" ht="12.75">
      <c r="A495" s="111" t="s">
        <v>1310</v>
      </c>
      <c r="B495" s="130" t="s">
        <v>421</v>
      </c>
      <c r="C495" s="50" t="s">
        <v>127</v>
      </c>
      <c r="D495" s="45" t="s">
        <v>0</v>
      </c>
      <c r="E495" s="151">
        <v>1</v>
      </c>
      <c r="F495" s="139"/>
      <c r="G495" s="155">
        <f t="shared" si="41"/>
        <v>0</v>
      </c>
      <c r="H495" s="91" t="e">
        <f t="shared" si="42"/>
        <v>#DIV/0!</v>
      </c>
    </row>
    <row r="496" spans="1:8" ht="12.75">
      <c r="A496" s="111" t="s">
        <v>1311</v>
      </c>
      <c r="B496" s="130" t="s">
        <v>422</v>
      </c>
      <c r="C496" s="50" t="s">
        <v>128</v>
      </c>
      <c r="D496" s="45" t="s">
        <v>0</v>
      </c>
      <c r="E496" s="151">
        <v>1</v>
      </c>
      <c r="F496" s="139"/>
      <c r="G496" s="155">
        <f t="shared" si="41"/>
        <v>0</v>
      </c>
      <c r="H496" s="91" t="e">
        <f t="shared" si="42"/>
        <v>#DIV/0!</v>
      </c>
    </row>
    <row r="497" spans="1:8" ht="25.5">
      <c r="A497" s="111" t="s">
        <v>1312</v>
      </c>
      <c r="B497" s="130" t="s">
        <v>423</v>
      </c>
      <c r="C497" s="50" t="s">
        <v>129</v>
      </c>
      <c r="D497" s="45" t="s">
        <v>0</v>
      </c>
      <c r="E497" s="151">
        <v>1</v>
      </c>
      <c r="F497" s="139"/>
      <c r="G497" s="155">
        <f t="shared" si="41"/>
        <v>0</v>
      </c>
      <c r="H497" s="91" t="e">
        <f t="shared" si="42"/>
        <v>#DIV/0!</v>
      </c>
    </row>
    <row r="498" spans="1:8" ht="25.5">
      <c r="A498" s="111" t="s">
        <v>1313</v>
      </c>
      <c r="B498" s="130" t="s">
        <v>428</v>
      </c>
      <c r="C498" s="50" t="s">
        <v>134</v>
      </c>
      <c r="D498" s="45" t="s">
        <v>4</v>
      </c>
      <c r="E498" s="151">
        <v>1</v>
      </c>
      <c r="F498" s="139"/>
      <c r="G498" s="155">
        <f t="shared" si="41"/>
        <v>0</v>
      </c>
      <c r="H498" s="91" t="e">
        <f t="shared" si="42"/>
        <v>#DIV/0!</v>
      </c>
    </row>
    <row r="499" spans="1:8" ht="25.5">
      <c r="A499" s="111" t="s">
        <v>1314</v>
      </c>
      <c r="B499" s="130" t="s">
        <v>438</v>
      </c>
      <c r="C499" s="50" t="s">
        <v>144</v>
      </c>
      <c r="D499" s="45" t="s">
        <v>0</v>
      </c>
      <c r="E499" s="151">
        <v>1</v>
      </c>
      <c r="F499" s="139"/>
      <c r="G499" s="155">
        <f t="shared" si="41"/>
        <v>0</v>
      </c>
      <c r="H499" s="91" t="e">
        <f t="shared" si="42"/>
        <v>#DIV/0!</v>
      </c>
    </row>
    <row r="500" spans="1:8" ht="25.5">
      <c r="A500" s="111" t="s">
        <v>1315</v>
      </c>
      <c r="B500" s="130" t="s">
        <v>439</v>
      </c>
      <c r="C500" s="50" t="s">
        <v>145</v>
      </c>
      <c r="D500" s="45" t="s">
        <v>0</v>
      </c>
      <c r="E500" s="151">
        <v>1</v>
      </c>
      <c r="F500" s="139"/>
      <c r="G500" s="155">
        <f t="shared" si="41"/>
        <v>0</v>
      </c>
      <c r="H500" s="91" t="e">
        <f t="shared" si="42"/>
        <v>#DIV/0!</v>
      </c>
    </row>
    <row r="501" spans="1:8" ht="12.75">
      <c r="A501" s="111" t="s">
        <v>1316</v>
      </c>
      <c r="B501" s="130" t="s">
        <v>431</v>
      </c>
      <c r="C501" s="50" t="s">
        <v>137</v>
      </c>
      <c r="D501" s="45" t="s">
        <v>0</v>
      </c>
      <c r="E501" s="151">
        <v>3</v>
      </c>
      <c r="F501" s="139"/>
      <c r="G501" s="155">
        <f t="shared" si="41"/>
        <v>0</v>
      </c>
      <c r="H501" s="91" t="e">
        <f t="shared" si="42"/>
        <v>#DIV/0!</v>
      </c>
    </row>
    <row r="502" spans="1:8" ht="12.75">
      <c r="A502" s="111" t="s">
        <v>1317</v>
      </c>
      <c r="B502" s="130" t="s">
        <v>432</v>
      </c>
      <c r="C502" s="50" t="s">
        <v>138</v>
      </c>
      <c r="D502" s="45" t="s">
        <v>0</v>
      </c>
      <c r="E502" s="151">
        <v>3</v>
      </c>
      <c r="F502" s="139"/>
      <c r="G502" s="155">
        <f t="shared" si="41"/>
        <v>0</v>
      </c>
      <c r="H502" s="91" t="e">
        <f t="shared" si="42"/>
        <v>#DIV/0!</v>
      </c>
    </row>
    <row r="503" spans="1:8" ht="25.5">
      <c r="A503" s="111" t="s">
        <v>1318</v>
      </c>
      <c r="B503" s="130" t="s">
        <v>433</v>
      </c>
      <c r="C503" s="50" t="s">
        <v>139</v>
      </c>
      <c r="D503" s="45" t="s">
        <v>0</v>
      </c>
      <c r="E503" s="151">
        <v>1</v>
      </c>
      <c r="F503" s="139"/>
      <c r="G503" s="155">
        <f t="shared" si="41"/>
        <v>0</v>
      </c>
      <c r="H503" s="91" t="e">
        <f t="shared" si="42"/>
        <v>#DIV/0!</v>
      </c>
    </row>
    <row r="504" spans="1:8" ht="25.5">
      <c r="A504" s="111" t="s">
        <v>1319</v>
      </c>
      <c r="B504" s="130" t="s">
        <v>434</v>
      </c>
      <c r="C504" s="50" t="s">
        <v>140</v>
      </c>
      <c r="D504" s="45" t="s">
        <v>0</v>
      </c>
      <c r="E504" s="151">
        <v>2</v>
      </c>
      <c r="F504" s="139"/>
      <c r="G504" s="155">
        <f t="shared" si="41"/>
        <v>0</v>
      </c>
      <c r="H504" s="91" t="e">
        <f t="shared" si="42"/>
        <v>#DIV/0!</v>
      </c>
    </row>
    <row r="505" spans="1:8" ht="25.5">
      <c r="A505" s="111" t="s">
        <v>1320</v>
      </c>
      <c r="B505" s="130" t="s">
        <v>435</v>
      </c>
      <c r="C505" s="50" t="s">
        <v>141</v>
      </c>
      <c r="D505" s="45" t="s">
        <v>0</v>
      </c>
      <c r="E505" s="151">
        <v>4</v>
      </c>
      <c r="F505" s="139"/>
      <c r="G505" s="155">
        <f t="shared" si="41"/>
        <v>0</v>
      </c>
      <c r="H505" s="91" t="e">
        <f t="shared" si="42"/>
        <v>#DIV/0!</v>
      </c>
    </row>
    <row r="506" spans="1:8" ht="25.5">
      <c r="A506" s="111" t="s">
        <v>1321</v>
      </c>
      <c r="B506" s="130" t="s">
        <v>444</v>
      </c>
      <c r="C506" s="50" t="s">
        <v>150</v>
      </c>
      <c r="D506" s="45" t="s">
        <v>0</v>
      </c>
      <c r="E506" s="151">
        <v>2</v>
      </c>
      <c r="F506" s="139"/>
      <c r="G506" s="155">
        <f t="shared" si="41"/>
        <v>0</v>
      </c>
      <c r="H506" s="91" t="e">
        <f t="shared" si="42"/>
        <v>#DIV/0!</v>
      </c>
    </row>
    <row r="507" spans="1:8" ht="12.75">
      <c r="A507" s="111" t="s">
        <v>1322</v>
      </c>
      <c r="B507" s="130" t="s">
        <v>446</v>
      </c>
      <c r="C507" s="50" t="s">
        <v>152</v>
      </c>
      <c r="D507" s="45" t="s">
        <v>0</v>
      </c>
      <c r="E507" s="151">
        <v>3</v>
      </c>
      <c r="F507" s="139"/>
      <c r="G507" s="155">
        <f t="shared" si="41"/>
        <v>0</v>
      </c>
      <c r="H507" s="91" t="e">
        <f t="shared" si="42"/>
        <v>#DIV/0!</v>
      </c>
    </row>
    <row r="508" spans="1:8" ht="12.75">
      <c r="A508" s="111" t="s">
        <v>1323</v>
      </c>
      <c r="B508" s="130" t="s">
        <v>451</v>
      </c>
      <c r="C508" s="50" t="s">
        <v>156</v>
      </c>
      <c r="D508" s="45" t="s">
        <v>0</v>
      </c>
      <c r="E508" s="151">
        <v>1</v>
      </c>
      <c r="F508" s="139"/>
      <c r="G508" s="155">
        <f t="shared" si="41"/>
        <v>0</v>
      </c>
      <c r="H508" s="91" t="e">
        <f t="shared" si="42"/>
        <v>#DIV/0!</v>
      </c>
    </row>
    <row r="509" spans="1:8" ht="12.75">
      <c r="A509" s="111" t="s">
        <v>1324</v>
      </c>
      <c r="B509" s="130" t="s">
        <v>455</v>
      </c>
      <c r="C509" s="50" t="s">
        <v>704</v>
      </c>
      <c r="D509" s="45" t="s">
        <v>5</v>
      </c>
      <c r="E509" s="151">
        <v>10</v>
      </c>
      <c r="F509" s="139"/>
      <c r="G509" s="155">
        <f t="shared" si="41"/>
        <v>0</v>
      </c>
      <c r="H509" s="91" t="e">
        <f t="shared" si="42"/>
        <v>#DIV/0!</v>
      </c>
    </row>
    <row r="510" spans="1:8" ht="12.75">
      <c r="A510" s="111" t="s">
        <v>1325</v>
      </c>
      <c r="B510" s="130" t="s">
        <v>467</v>
      </c>
      <c r="C510" s="50" t="s">
        <v>164</v>
      </c>
      <c r="D510" s="45" t="s">
        <v>5</v>
      </c>
      <c r="E510" s="151">
        <v>50</v>
      </c>
      <c r="F510" s="139"/>
      <c r="G510" s="155">
        <f t="shared" si="41"/>
        <v>0</v>
      </c>
      <c r="H510" s="91" t="e">
        <f t="shared" si="42"/>
        <v>#DIV/0!</v>
      </c>
    </row>
    <row r="511" spans="1:8" ht="12.75">
      <c r="A511" s="111" t="s">
        <v>1326</v>
      </c>
      <c r="B511" s="130" t="s">
        <v>469</v>
      </c>
      <c r="C511" s="50" t="s">
        <v>165</v>
      </c>
      <c r="D511" s="45" t="s">
        <v>0</v>
      </c>
      <c r="E511" s="151">
        <v>10</v>
      </c>
      <c r="F511" s="139"/>
      <c r="G511" s="155">
        <f t="shared" si="41"/>
        <v>0</v>
      </c>
      <c r="H511" s="91" t="e">
        <f t="shared" si="42"/>
        <v>#DIV/0!</v>
      </c>
    </row>
    <row r="512" spans="1:8" ht="12.75">
      <c r="A512" s="111" t="s">
        <v>1327</v>
      </c>
      <c r="B512" s="130" t="s">
        <v>471</v>
      </c>
      <c r="C512" s="50" t="s">
        <v>167</v>
      </c>
      <c r="D512" s="45" t="s">
        <v>0</v>
      </c>
      <c r="E512" s="151">
        <v>50</v>
      </c>
      <c r="F512" s="139"/>
      <c r="G512" s="155">
        <f t="shared" si="41"/>
        <v>0</v>
      </c>
      <c r="H512" s="91" t="e">
        <f t="shared" si="42"/>
        <v>#DIV/0!</v>
      </c>
    </row>
    <row r="513" spans="1:8" ht="25.5">
      <c r="A513" s="111" t="s">
        <v>1328</v>
      </c>
      <c r="B513" s="130" t="s">
        <v>479</v>
      </c>
      <c r="C513" s="50" t="s">
        <v>173</v>
      </c>
      <c r="D513" s="45" t="s">
        <v>0</v>
      </c>
      <c r="E513" s="151">
        <v>1</v>
      </c>
      <c r="F513" s="139"/>
      <c r="G513" s="155">
        <f t="shared" si="41"/>
        <v>0</v>
      </c>
      <c r="H513" s="91" t="e">
        <f t="shared" si="42"/>
        <v>#DIV/0!</v>
      </c>
    </row>
    <row r="514" spans="1:8" ht="12.75">
      <c r="A514" s="111" t="s">
        <v>1329</v>
      </c>
      <c r="B514" s="130" t="s">
        <v>482</v>
      </c>
      <c r="C514" s="50" t="s">
        <v>177</v>
      </c>
      <c r="D514" s="45" t="s">
        <v>6</v>
      </c>
      <c r="E514" s="151">
        <v>6</v>
      </c>
      <c r="F514" s="139"/>
      <c r="G514" s="155">
        <f t="shared" si="41"/>
        <v>0</v>
      </c>
      <c r="H514" s="91" t="e">
        <f t="shared" si="42"/>
        <v>#DIV/0!</v>
      </c>
    </row>
    <row r="515" spans="1:8" ht="12.75">
      <c r="A515" s="111" t="s">
        <v>1330</v>
      </c>
      <c r="B515" s="130" t="s">
        <v>484</v>
      </c>
      <c r="C515" s="50" t="s">
        <v>179</v>
      </c>
      <c r="D515" s="45" t="s">
        <v>6</v>
      </c>
      <c r="E515" s="151">
        <v>4</v>
      </c>
      <c r="F515" s="139"/>
      <c r="G515" s="155">
        <f t="shared" si="41"/>
        <v>0</v>
      </c>
      <c r="H515" s="91" t="e">
        <f t="shared" si="42"/>
        <v>#DIV/0!</v>
      </c>
    </row>
    <row r="516" spans="1:8" ht="12.75">
      <c r="A516" s="111" t="s">
        <v>1331</v>
      </c>
      <c r="B516" s="130" t="s">
        <v>485</v>
      </c>
      <c r="C516" s="50" t="s">
        <v>180</v>
      </c>
      <c r="D516" s="45" t="s">
        <v>6</v>
      </c>
      <c r="E516" s="151">
        <v>16</v>
      </c>
      <c r="F516" s="139"/>
      <c r="G516" s="155">
        <f t="shared" si="41"/>
        <v>0</v>
      </c>
      <c r="H516" s="91" t="e">
        <f t="shared" si="42"/>
        <v>#DIV/0!</v>
      </c>
    </row>
    <row r="517" spans="1:8" ht="12.75">
      <c r="A517" s="111" t="s">
        <v>1332</v>
      </c>
      <c r="B517" s="130" t="s">
        <v>486</v>
      </c>
      <c r="C517" s="50" t="s">
        <v>181</v>
      </c>
      <c r="D517" s="45" t="s">
        <v>0</v>
      </c>
      <c r="E517" s="151">
        <v>2</v>
      </c>
      <c r="F517" s="139"/>
      <c r="G517" s="155">
        <f t="shared" si="41"/>
        <v>0</v>
      </c>
      <c r="H517" s="91" t="e">
        <f t="shared" si="42"/>
        <v>#DIV/0!</v>
      </c>
    </row>
    <row r="518" spans="1:8" ht="25.5">
      <c r="A518" s="111" t="s">
        <v>1333</v>
      </c>
      <c r="B518" s="130" t="s">
        <v>492</v>
      </c>
      <c r="C518" s="50" t="s">
        <v>185</v>
      </c>
      <c r="D518" s="45" t="s">
        <v>0</v>
      </c>
      <c r="E518" s="151">
        <v>1</v>
      </c>
      <c r="F518" s="139"/>
      <c r="G518" s="155">
        <f t="shared" si="41"/>
        <v>0</v>
      </c>
      <c r="H518" s="91" t="e">
        <f t="shared" si="42"/>
        <v>#DIV/0!</v>
      </c>
    </row>
    <row r="519" spans="1:8" ht="12.75">
      <c r="A519" s="111" t="s">
        <v>1334</v>
      </c>
      <c r="B519" s="130" t="s">
        <v>500</v>
      </c>
      <c r="C519" s="50" t="s">
        <v>191</v>
      </c>
      <c r="D519" s="45" t="s">
        <v>0</v>
      </c>
      <c r="E519" s="151">
        <v>6</v>
      </c>
      <c r="F519" s="139"/>
      <c r="G519" s="155">
        <f t="shared" si="41"/>
        <v>0</v>
      </c>
      <c r="H519" s="91" t="e">
        <f t="shared" si="42"/>
        <v>#DIV/0!</v>
      </c>
    </row>
    <row r="520" spans="1:8" ht="25.5">
      <c r="A520" s="111" t="s">
        <v>1335</v>
      </c>
      <c r="B520" s="130" t="s">
        <v>501</v>
      </c>
      <c r="C520" s="50" t="s">
        <v>579</v>
      </c>
      <c r="D520" s="45" t="s">
        <v>0</v>
      </c>
      <c r="E520" s="151">
        <v>2</v>
      </c>
      <c r="F520" s="139"/>
      <c r="G520" s="155">
        <f t="shared" si="41"/>
        <v>0</v>
      </c>
      <c r="H520" s="91" t="e">
        <f t="shared" si="42"/>
        <v>#DIV/0!</v>
      </c>
    </row>
    <row r="521" spans="1:8" ht="25.5">
      <c r="A521" s="111" t="s">
        <v>1336</v>
      </c>
      <c r="B521" s="130" t="s">
        <v>862</v>
      </c>
      <c r="C521" s="50" t="s">
        <v>863</v>
      </c>
      <c r="D521" s="45" t="s">
        <v>0</v>
      </c>
      <c r="E521" s="151">
        <v>6</v>
      </c>
      <c r="F521" s="139"/>
      <c r="G521" s="155">
        <f t="shared" si="41"/>
        <v>0</v>
      </c>
      <c r="H521" s="91" t="e">
        <f t="shared" si="42"/>
        <v>#DIV/0!</v>
      </c>
    </row>
    <row r="522" spans="1:8" ht="25.5">
      <c r="A522" s="111" t="s">
        <v>1337</v>
      </c>
      <c r="B522" s="130" t="s">
        <v>503</v>
      </c>
      <c r="C522" s="50" t="s">
        <v>807</v>
      </c>
      <c r="D522" s="45" t="s">
        <v>0</v>
      </c>
      <c r="E522" s="151">
        <v>4</v>
      </c>
      <c r="F522" s="139"/>
      <c r="G522" s="155">
        <f t="shared" si="41"/>
        <v>0</v>
      </c>
      <c r="H522" s="91" t="e">
        <f t="shared" si="42"/>
        <v>#DIV/0!</v>
      </c>
    </row>
    <row r="523" spans="1:8" ht="12.75">
      <c r="A523" s="111" t="s">
        <v>1338</v>
      </c>
      <c r="B523" s="130" t="s">
        <v>509</v>
      </c>
      <c r="C523" s="50" t="s">
        <v>194</v>
      </c>
      <c r="D523" s="45" t="s">
        <v>0</v>
      </c>
      <c r="E523" s="151">
        <v>9</v>
      </c>
      <c r="F523" s="139"/>
      <c r="G523" s="155">
        <f t="shared" si="41"/>
        <v>0</v>
      </c>
      <c r="H523" s="91" t="e">
        <f t="shared" si="42"/>
        <v>#DIV/0!</v>
      </c>
    </row>
    <row r="524" spans="1:8" ht="12.75">
      <c r="A524" s="111" t="s">
        <v>1339</v>
      </c>
      <c r="B524" s="130" t="s">
        <v>558</v>
      </c>
      <c r="C524" s="50" t="s">
        <v>235</v>
      </c>
      <c r="D524" s="45" t="s">
        <v>0</v>
      </c>
      <c r="E524" s="151">
        <v>1</v>
      </c>
      <c r="F524" s="139"/>
      <c r="G524" s="155">
        <f t="shared" si="41"/>
        <v>0</v>
      </c>
      <c r="H524" s="91" t="e">
        <f t="shared" si="42"/>
        <v>#DIV/0!</v>
      </c>
    </row>
    <row r="525" spans="1:8" ht="12.75">
      <c r="A525" s="44"/>
      <c r="B525" s="130"/>
      <c r="C525" s="50"/>
      <c r="D525" s="45"/>
      <c r="E525" s="151"/>
      <c r="F525" s="139"/>
      <c r="G525" s="155"/>
      <c r="H525" s="91"/>
    </row>
    <row r="526" spans="1:8" ht="12.75">
      <c r="A526" s="280" t="s">
        <v>1340</v>
      </c>
      <c r="B526" s="131"/>
      <c r="C526" s="132" t="s">
        <v>1227</v>
      </c>
      <c r="D526" s="131"/>
      <c r="E526" s="152"/>
      <c r="F526" s="152"/>
      <c r="G526" s="165">
        <f>SUM(G527:G529)</f>
        <v>0</v>
      </c>
      <c r="H526" s="287"/>
    </row>
    <row r="527" spans="1:8" ht="25.5">
      <c r="A527" s="111" t="s">
        <v>1341</v>
      </c>
      <c r="B527" s="130" t="s">
        <v>463</v>
      </c>
      <c r="C527" s="50" t="s">
        <v>160</v>
      </c>
      <c r="D527" s="45" t="s">
        <v>5</v>
      </c>
      <c r="E527" s="151">
        <v>350</v>
      </c>
      <c r="F527" s="139"/>
      <c r="G527" s="155">
        <f>ROUND(E527*F527,2)</f>
        <v>0</v>
      </c>
      <c r="H527" s="91" t="e">
        <f>G527/$G$526</f>
        <v>#DIV/0!</v>
      </c>
    </row>
    <row r="528" spans="1:8" ht="12.75">
      <c r="A528" s="111" t="s">
        <v>1342</v>
      </c>
      <c r="B528" s="130" t="s">
        <v>468</v>
      </c>
      <c r="C528" s="50" t="s">
        <v>803</v>
      </c>
      <c r="D528" s="45" t="s">
        <v>5</v>
      </c>
      <c r="E528" s="151">
        <v>2440</v>
      </c>
      <c r="F528" s="139"/>
      <c r="G528" s="155">
        <f>ROUND(E528*F528,2)</f>
        <v>0</v>
      </c>
      <c r="H528" s="91" t="e">
        <f>G528/$G$526</f>
        <v>#DIV/0!</v>
      </c>
    </row>
    <row r="529" spans="1:8" ht="12.75">
      <c r="A529" s="44"/>
      <c r="B529" s="104"/>
      <c r="C529" s="50"/>
      <c r="D529" s="45"/>
      <c r="E529" s="146"/>
      <c r="F529" s="139"/>
      <c r="G529" s="155"/>
      <c r="H529" s="92"/>
    </row>
    <row r="530" spans="1:8" ht="12.75">
      <c r="A530" s="41" t="s">
        <v>1343</v>
      </c>
      <c r="B530" s="309"/>
      <c r="C530" s="89" t="s">
        <v>1350</v>
      </c>
      <c r="D530" s="93"/>
      <c r="E530" s="138"/>
      <c r="F530" s="156"/>
      <c r="G530" s="159">
        <f>SUM(G531:G534)</f>
        <v>0</v>
      </c>
      <c r="H530" s="90" t="e">
        <f>G530/$G$535</f>
        <v>#DIV/0!</v>
      </c>
    </row>
    <row r="531" spans="1:8" ht="12.75">
      <c r="A531" s="111" t="s">
        <v>1344</v>
      </c>
      <c r="B531" s="82" t="s">
        <v>405</v>
      </c>
      <c r="C531" s="50" t="s">
        <v>113</v>
      </c>
      <c r="D531" s="45" t="s">
        <v>4</v>
      </c>
      <c r="E531" s="146">
        <v>100</v>
      </c>
      <c r="F531" s="139"/>
      <c r="G531" s="155">
        <f>ROUND(E531*F531,2)</f>
        <v>0</v>
      </c>
      <c r="H531" s="91" t="e">
        <f>G531/$G$530</f>
        <v>#DIV/0!</v>
      </c>
    </row>
    <row r="532" spans="1:8" ht="12.75">
      <c r="A532" s="111" t="s">
        <v>1351</v>
      </c>
      <c r="B532" s="82" t="s">
        <v>406</v>
      </c>
      <c r="C532" s="50" t="s">
        <v>114</v>
      </c>
      <c r="D532" s="45" t="s">
        <v>4</v>
      </c>
      <c r="E532" s="146">
        <v>15</v>
      </c>
      <c r="F532" s="139"/>
      <c r="G532" s="155">
        <f>ROUND(E532*F532,2)</f>
        <v>0</v>
      </c>
      <c r="H532" s="91" t="e">
        <f>G532/$G$530</f>
        <v>#DIV/0!</v>
      </c>
    </row>
    <row r="533" spans="1:8" ht="12.75">
      <c r="A533" s="111" t="s">
        <v>1352</v>
      </c>
      <c r="B533" s="59" t="s">
        <v>561</v>
      </c>
      <c r="C533" s="50" t="s">
        <v>237</v>
      </c>
      <c r="D533" s="45" t="s">
        <v>4</v>
      </c>
      <c r="E533" s="146">
        <v>730</v>
      </c>
      <c r="F533" s="139"/>
      <c r="G533" s="155">
        <f>ROUND(E533*F533,2)</f>
        <v>0</v>
      </c>
      <c r="H533" s="91" t="e">
        <f>G533/$G$530</f>
        <v>#DIV/0!</v>
      </c>
    </row>
    <row r="534" spans="1:8" ht="13.5" thickBot="1">
      <c r="A534" s="302"/>
      <c r="B534" s="283"/>
      <c r="C534" s="285"/>
      <c r="D534" s="284"/>
      <c r="E534" s="303"/>
      <c r="F534" s="172"/>
      <c r="G534" s="304"/>
      <c r="H534" s="305"/>
    </row>
    <row r="535" spans="1:8" ht="12.75">
      <c r="A535" s="336" t="s">
        <v>254</v>
      </c>
      <c r="B535" s="337"/>
      <c r="C535" s="337"/>
      <c r="D535" s="337"/>
      <c r="E535" s="337"/>
      <c r="F535" s="337"/>
      <c r="G535" s="306">
        <f>G13+G22+G35+G76+G85+G106+G112+G131+G144+G181+G189+G194+G240+G278+G430+G447+G457+G478+G481+G530</f>
        <v>0</v>
      </c>
      <c r="H535" s="332"/>
    </row>
    <row r="536" spans="1:8" ht="15" customHeight="1">
      <c r="A536" s="342" t="s">
        <v>1356</v>
      </c>
      <c r="B536" s="343"/>
      <c r="C536" s="343"/>
      <c r="D536" s="343"/>
      <c r="E536" s="343"/>
      <c r="F536" s="307">
        <v>0.2212</v>
      </c>
      <c r="G536" s="300">
        <f>ROUND(G535*F536,2)</f>
        <v>0</v>
      </c>
      <c r="H536" s="333"/>
    </row>
    <row r="537" spans="1:8" ht="15.75" customHeight="1" thickBot="1">
      <c r="A537" s="338" t="s">
        <v>255</v>
      </c>
      <c r="B537" s="339"/>
      <c r="C537" s="339"/>
      <c r="D537" s="339"/>
      <c r="E537" s="339"/>
      <c r="F537" s="339"/>
      <c r="G537" s="301">
        <f>ROUND(G535+G536,2)</f>
        <v>0</v>
      </c>
      <c r="H537" s="334"/>
    </row>
    <row r="538" ht="12.75">
      <c r="H538" s="102"/>
    </row>
    <row r="539" ht="12.75">
      <c r="H539" s="102"/>
    </row>
    <row r="540" ht="12.75">
      <c r="H540" s="103"/>
    </row>
    <row r="541" ht="12.75">
      <c r="H541" s="102"/>
    </row>
    <row r="542" ht="12.75">
      <c r="H542" s="102"/>
    </row>
    <row r="543" ht="12.75">
      <c r="H543" s="102"/>
    </row>
    <row r="544" ht="12.75">
      <c r="H544" s="103"/>
    </row>
    <row r="545" ht="12.75">
      <c r="H545" s="102"/>
    </row>
    <row r="546" ht="12.75">
      <c r="H546" s="102"/>
    </row>
    <row r="547" ht="12.75">
      <c r="H547" s="102"/>
    </row>
    <row r="548" ht="12.75">
      <c r="H548" s="102"/>
    </row>
    <row r="549" ht="12.75">
      <c r="H549" s="102"/>
    </row>
    <row r="550" ht="12.75">
      <c r="H550" s="102"/>
    </row>
    <row r="551" ht="12.75">
      <c r="H551" s="102"/>
    </row>
    <row r="552" ht="12.75">
      <c r="H552" s="103"/>
    </row>
    <row r="553" ht="12.75">
      <c r="H553" s="102"/>
    </row>
    <row r="554" ht="12.75">
      <c r="H554" s="102"/>
    </row>
    <row r="555" ht="12.75">
      <c r="H555" s="102"/>
    </row>
    <row r="556" ht="12.75">
      <c r="H556" s="102"/>
    </row>
    <row r="557" ht="12.75">
      <c r="H557" s="102"/>
    </row>
    <row r="558" ht="12.75">
      <c r="H558" s="30"/>
    </row>
    <row r="559" ht="12.75">
      <c r="H559" s="30"/>
    </row>
    <row r="564" ht="12.75">
      <c r="H564" s="30"/>
    </row>
    <row r="565" ht="12.75">
      <c r="H565" s="30"/>
    </row>
    <row r="566" ht="12.75">
      <c r="H566" s="30"/>
    </row>
    <row r="567" ht="12.75">
      <c r="H567" s="30"/>
    </row>
    <row r="568" ht="12.75">
      <c r="H568" s="30"/>
    </row>
    <row r="569" ht="12.75">
      <c r="H569" s="30"/>
    </row>
  </sheetData>
  <sheetProtection/>
  <autoFilter ref="A12:H539"/>
  <mergeCells count="9">
    <mergeCell ref="H535:H537"/>
    <mergeCell ref="K190:L192"/>
    <mergeCell ref="A535:F535"/>
    <mergeCell ref="A537:F537"/>
    <mergeCell ref="C6:G6"/>
    <mergeCell ref="C7:G7"/>
    <mergeCell ref="A6:B6"/>
    <mergeCell ref="A7:B7"/>
    <mergeCell ref="A536:E536"/>
  </mergeCells>
  <printOptions horizontalCentered="1"/>
  <pageMargins left="0.7086614173228347" right="0.3937007874015748" top="0.5905511811023623" bottom="0.5905511811023623" header="0.31496062992125984" footer="0.31496062992125984"/>
  <pageSetup horizontalDpi="1200" verticalDpi="1200" orientation="portrait" paperSize="9" scale="68" r:id="rId4"/>
  <headerFooter>
    <oddFooter>&amp;L&amp;Z&amp;F&amp;F&amp;R&amp;P de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C21" sqref="C21"/>
    </sheetView>
  </sheetViews>
  <sheetFormatPr defaultColWidth="9.140625" defaultRowHeight="15"/>
  <cols>
    <col min="1" max="1" width="2.00390625" style="7" customWidth="1"/>
    <col min="2" max="2" width="9.57421875" style="9" customWidth="1"/>
    <col min="3" max="3" width="83.57421875" style="9" customWidth="1"/>
    <col min="4" max="4" width="21.28125" style="33" customWidth="1"/>
    <col min="5" max="5" width="9.140625" style="7" customWidth="1"/>
    <col min="6" max="6" width="14.28125" style="7" bestFit="1" customWidth="1"/>
    <col min="7" max="16384" width="9.140625" style="7" customWidth="1"/>
  </cols>
  <sheetData>
    <row r="1" spans="1:7" ht="15">
      <c r="A1" s="3"/>
      <c r="B1" s="4"/>
      <c r="C1" s="24"/>
      <c r="D1" s="32"/>
      <c r="E1" s="5"/>
      <c r="F1" s="6"/>
      <c r="G1" s="6"/>
    </row>
    <row r="2" spans="2:7" ht="18">
      <c r="B2" s="20"/>
      <c r="C2" s="8" t="s">
        <v>247</v>
      </c>
      <c r="E2" s="9"/>
      <c r="F2" s="8"/>
      <c r="G2" s="8"/>
    </row>
    <row r="3" spans="2:7" ht="15">
      <c r="B3" s="21"/>
      <c r="C3" s="10" t="s">
        <v>248</v>
      </c>
      <c r="D3" s="34"/>
      <c r="E3" s="10"/>
      <c r="F3" s="10"/>
      <c r="G3" s="10"/>
    </row>
    <row r="4" spans="2:7" ht="15">
      <c r="B4" s="21"/>
      <c r="C4" s="10" t="s">
        <v>249</v>
      </c>
      <c r="D4" s="34"/>
      <c r="E4" s="10"/>
      <c r="F4" s="10"/>
      <c r="G4" s="10"/>
    </row>
    <row r="5" spans="1:7" ht="15">
      <c r="A5" s="3"/>
      <c r="B5" s="4"/>
      <c r="C5" s="10"/>
      <c r="D5" s="35"/>
      <c r="E5" s="11"/>
      <c r="F5" s="12"/>
      <c r="G5" s="6"/>
    </row>
    <row r="6" spans="1:7" s="31" customFormat="1" ht="15">
      <c r="A6" s="348" t="s">
        <v>250</v>
      </c>
      <c r="B6" s="348"/>
      <c r="C6" s="250" t="str">
        <f>planilha!C6</f>
        <v>Reforma do Centro Cirúrgico do Hospital Mandaqui</v>
      </c>
      <c r="D6" s="251"/>
      <c r="E6" s="252"/>
      <c r="F6" s="252"/>
      <c r="G6" s="253"/>
    </row>
    <row r="7" spans="1:7" s="31" customFormat="1" ht="33.75" customHeight="1">
      <c r="A7" s="350" t="s">
        <v>256</v>
      </c>
      <c r="B7" s="350"/>
      <c r="C7" s="349" t="str">
        <f>planilha!C7</f>
        <v>Conjunto Hospitalar Mandaqui está localizado na Rua Voluntários da Pátria, nº 4301 – Santana – São Paulo</v>
      </c>
      <c r="D7" s="349"/>
      <c r="E7" s="254"/>
      <c r="F7" s="255"/>
      <c r="G7" s="6"/>
    </row>
    <row r="8" spans="1:7" ht="3.75" customHeight="1">
      <c r="A8" s="13"/>
      <c r="B8" s="13"/>
      <c r="C8" s="25"/>
      <c r="D8" s="36"/>
      <c r="E8" s="11"/>
      <c r="F8" s="12"/>
      <c r="G8" s="6"/>
    </row>
    <row r="9" spans="2:7" ht="15">
      <c r="B9" s="351" t="str">
        <f>planilha!C9</f>
        <v>Fonte de Preços Unitários: Boletim 175 - Vigência: a partir de 01/03/19</v>
      </c>
      <c r="C9" s="351"/>
      <c r="D9" s="351"/>
      <c r="E9" s="351"/>
      <c r="F9" s="12"/>
      <c r="G9" s="6"/>
    </row>
    <row r="10" spans="1:7" ht="15.75">
      <c r="A10" s="14"/>
      <c r="F10" s="12"/>
      <c r="G10" s="6"/>
    </row>
    <row r="11" ht="15.75">
      <c r="C11" s="15" t="s">
        <v>257</v>
      </c>
    </row>
    <row r="12" spans="1:7" ht="10.5" customHeight="1" thickBot="1">
      <c r="A12" s="13"/>
      <c r="B12" s="13"/>
      <c r="C12" s="25"/>
      <c r="D12" s="36"/>
      <c r="E12" s="11"/>
      <c r="F12" s="12"/>
      <c r="G12" s="6"/>
    </row>
    <row r="13" spans="2:4" s="256" customFormat="1" ht="24.75" customHeight="1" thickBot="1">
      <c r="B13" s="263" t="s">
        <v>258</v>
      </c>
      <c r="C13" s="264" t="s">
        <v>259</v>
      </c>
      <c r="D13" s="265" t="s">
        <v>260</v>
      </c>
    </row>
    <row r="14" spans="2:4" ht="15">
      <c r="B14" s="260" t="s">
        <v>670</v>
      </c>
      <c r="C14" s="261" t="s">
        <v>664</v>
      </c>
      <c r="D14" s="262">
        <f>VLOOKUP(B14,planilha!$A$13:$G$533,7,FALSE)</f>
        <v>0</v>
      </c>
    </row>
    <row r="15" spans="2:4" ht="15">
      <c r="B15" s="257" t="s">
        <v>671</v>
      </c>
      <c r="C15" s="258" t="s">
        <v>1246</v>
      </c>
      <c r="D15" s="259">
        <f>VLOOKUP(B15,planilha!$A$13:$G$533,7,FALSE)</f>
        <v>0</v>
      </c>
    </row>
    <row r="16" spans="2:4" ht="18" customHeight="1">
      <c r="B16" s="257" t="s">
        <v>672</v>
      </c>
      <c r="C16" s="258" t="s">
        <v>663</v>
      </c>
      <c r="D16" s="259">
        <f>VLOOKUP(B16,planilha!$A$13:$G$533,7,FALSE)</f>
        <v>0</v>
      </c>
    </row>
    <row r="17" spans="2:4" ht="15">
      <c r="B17" s="257" t="s">
        <v>673</v>
      </c>
      <c r="C17" s="258" t="s">
        <v>1247</v>
      </c>
      <c r="D17" s="259">
        <f>VLOOKUP(B17,planilha!$A$13:$G$533,7,FALSE)</f>
        <v>0</v>
      </c>
    </row>
    <row r="18" spans="2:4" ht="15">
      <c r="B18" s="257" t="s">
        <v>688</v>
      </c>
      <c r="C18" s="258" t="s">
        <v>1395</v>
      </c>
      <c r="D18" s="259">
        <f>VLOOKUP(B18,planilha!$A$13:$G$533,7,FALSE)</f>
        <v>0</v>
      </c>
    </row>
    <row r="19" spans="2:4" ht="15">
      <c r="B19" s="257" t="s">
        <v>674</v>
      </c>
      <c r="C19" s="258" t="s">
        <v>1248</v>
      </c>
      <c r="D19" s="259">
        <f>VLOOKUP(B19,planilha!$A$13:$G$533,7,FALSE)</f>
        <v>0</v>
      </c>
    </row>
    <row r="20" spans="2:4" ht="15">
      <c r="B20" s="257" t="s">
        <v>675</v>
      </c>
      <c r="C20" s="258" t="s">
        <v>665</v>
      </c>
      <c r="D20" s="259">
        <f>VLOOKUP(B20,planilha!$A$13:$G$533,7,FALSE)</f>
        <v>0</v>
      </c>
    </row>
    <row r="21" spans="2:4" ht="15">
      <c r="B21" s="257" t="s">
        <v>676</v>
      </c>
      <c r="C21" s="258" t="s">
        <v>1349</v>
      </c>
      <c r="D21" s="259">
        <f>VLOOKUP(B21,planilha!$A$13:$G$533,7,FALSE)</f>
        <v>0</v>
      </c>
    </row>
    <row r="22" spans="2:6" ht="15">
      <c r="B22" s="257" t="s">
        <v>677</v>
      </c>
      <c r="C22" s="258" t="s">
        <v>1249</v>
      </c>
      <c r="D22" s="259">
        <f>VLOOKUP(B22,planilha!$A$13:$G$533,7,FALSE)</f>
        <v>0</v>
      </c>
      <c r="F22" s="70"/>
    </row>
    <row r="23" spans="2:4" ht="15">
      <c r="B23" s="257" t="s">
        <v>678</v>
      </c>
      <c r="C23" s="258" t="s">
        <v>1250</v>
      </c>
      <c r="D23" s="259">
        <f>VLOOKUP(B23,planilha!$A$13:$G$533,7,FALSE)</f>
        <v>0</v>
      </c>
    </row>
    <row r="24" spans="2:4" ht="15">
      <c r="B24" s="257" t="s">
        <v>679</v>
      </c>
      <c r="C24" s="258" t="s">
        <v>666</v>
      </c>
      <c r="D24" s="259">
        <f>VLOOKUP(B24,planilha!$A$13:$G$533,7,FALSE)</f>
        <v>0</v>
      </c>
    </row>
    <row r="25" spans="2:4" ht="15">
      <c r="B25" s="257" t="s">
        <v>680</v>
      </c>
      <c r="C25" s="258" t="s">
        <v>667</v>
      </c>
      <c r="D25" s="259">
        <f>VLOOKUP(B25,planilha!$A$13:$G$533,7,FALSE)</f>
        <v>0</v>
      </c>
    </row>
    <row r="26" spans="2:4" ht="15">
      <c r="B26" s="257" t="s">
        <v>669</v>
      </c>
      <c r="C26" s="258" t="s">
        <v>668</v>
      </c>
      <c r="D26" s="259">
        <f>VLOOKUP(B26,planilha!$A$13:$G$533,7,FALSE)</f>
        <v>0</v>
      </c>
    </row>
    <row r="27" spans="2:4" ht="15">
      <c r="B27" s="257" t="s">
        <v>681</v>
      </c>
      <c r="C27" s="258" t="s">
        <v>585</v>
      </c>
      <c r="D27" s="259">
        <f>VLOOKUP(B27,planilha!$A$13:$G$533,7,FALSE)</f>
        <v>0</v>
      </c>
    </row>
    <row r="28" spans="2:4" ht="15">
      <c r="B28" s="257" t="s">
        <v>778</v>
      </c>
      <c r="C28" s="258" t="s">
        <v>1265</v>
      </c>
      <c r="D28" s="259">
        <f>VLOOKUP(B28,planilha!$A$13:$G$533,7,FALSE)</f>
        <v>0</v>
      </c>
    </row>
    <row r="29" spans="2:4" ht="15">
      <c r="B29" s="257" t="s">
        <v>1023</v>
      </c>
      <c r="C29" s="258" t="s">
        <v>1266</v>
      </c>
      <c r="D29" s="259">
        <f>VLOOKUP(B29,planilha!$A$13:$G$533,7,FALSE)</f>
        <v>0</v>
      </c>
    </row>
    <row r="30" spans="2:4" ht="15">
      <c r="B30" s="257" t="s">
        <v>1036</v>
      </c>
      <c r="C30" s="258" t="s">
        <v>1267</v>
      </c>
      <c r="D30" s="259">
        <f>VLOOKUP(B30,planilha!$A$13:$G$533,7,FALSE)</f>
        <v>0</v>
      </c>
    </row>
    <row r="31" spans="2:4" ht="15">
      <c r="B31" s="257" t="s">
        <v>1225</v>
      </c>
      <c r="C31" s="258" t="s">
        <v>117</v>
      </c>
      <c r="D31" s="259">
        <f>VLOOKUP(B31,planilha!$A$13:$G$533,7,FALSE)</f>
        <v>0</v>
      </c>
    </row>
    <row r="32" spans="2:4" ht="15">
      <c r="B32" s="260" t="s">
        <v>1296</v>
      </c>
      <c r="C32" s="258" t="s">
        <v>1226</v>
      </c>
      <c r="D32" s="259">
        <f>VLOOKUP(B32,planilha!$A$13:$G$533,7,FALSE)</f>
        <v>0</v>
      </c>
    </row>
    <row r="33" spans="2:4" ht="15">
      <c r="B33" s="260" t="s">
        <v>1343</v>
      </c>
      <c r="C33" s="258" t="s">
        <v>1350</v>
      </c>
      <c r="D33" s="259">
        <f>VLOOKUP(B33,planilha!$A$13:$G$533,7,FALSE)</f>
        <v>0</v>
      </c>
    </row>
    <row r="34" spans="2:4" ht="15.75" thickBot="1">
      <c r="B34" s="260"/>
      <c r="C34" s="258"/>
      <c r="D34" s="259"/>
    </row>
    <row r="35" spans="2:4" ht="15.75">
      <c r="B35" s="352" t="s">
        <v>254</v>
      </c>
      <c r="C35" s="353"/>
      <c r="D35" s="37">
        <f>SUM(D14:D34)</f>
        <v>0</v>
      </c>
    </row>
    <row r="36" spans="2:4" ht="15.75">
      <c r="B36" s="344" t="s">
        <v>1025</v>
      </c>
      <c r="C36" s="345"/>
      <c r="D36" s="38">
        <f>ROUND(D35*0.2212,2)</f>
        <v>0</v>
      </c>
    </row>
    <row r="37" spans="2:4" ht="16.5" thickBot="1">
      <c r="B37" s="346" t="s">
        <v>255</v>
      </c>
      <c r="C37" s="347"/>
      <c r="D37" s="39">
        <f>D35+D36</f>
        <v>0</v>
      </c>
    </row>
  </sheetData>
  <sheetProtection/>
  <mergeCells count="7">
    <mergeCell ref="B36:C36"/>
    <mergeCell ref="B37:C37"/>
    <mergeCell ref="A6:B6"/>
    <mergeCell ref="C7:D7"/>
    <mergeCell ref="A7:B7"/>
    <mergeCell ref="B9:E9"/>
    <mergeCell ref="B35:C35"/>
  </mergeCells>
  <printOptions horizontalCentered="1"/>
  <pageMargins left="0.7086614173228347" right="0.3937007874015748" top="0.5905511811023623" bottom="0.5905511811023623" header="0.31496062992125984" footer="0.31496062992125984"/>
  <pageSetup horizontalDpi="1200" verticalDpi="1200" orientation="portrait" paperSize="9" scale="75" r:id="rId2"/>
  <headerFooter>
    <oddFooter>&amp;L&amp;Z&amp;F&amp;F&amp;R&amp;P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79"/>
  <sheetViews>
    <sheetView zoomScale="70" zoomScaleNormal="70" zoomScalePageLayoutView="0" workbookViewId="0" topLeftCell="A1">
      <pane xSplit="3" ySplit="11" topLeftCell="I19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D23" sqref="D23"/>
    </sheetView>
  </sheetViews>
  <sheetFormatPr defaultColWidth="9.140625" defaultRowHeight="15"/>
  <cols>
    <col min="1" max="1" width="9.8515625" style="178" customWidth="1"/>
    <col min="2" max="2" width="52.57421875" style="179" customWidth="1"/>
    <col min="3" max="3" width="19.8515625" style="180" bestFit="1" customWidth="1"/>
    <col min="4" max="15" width="15.421875" style="179" customWidth="1"/>
    <col min="16" max="16" width="17.421875" style="179" customWidth="1"/>
    <col min="17" max="24" width="20.7109375" style="179" customWidth="1"/>
    <col min="25" max="16384" width="9.140625" style="178" customWidth="1"/>
  </cols>
  <sheetData>
    <row r="2" spans="2:24" ht="25.5" customHeight="1">
      <c r="B2" s="8" t="s">
        <v>247</v>
      </c>
      <c r="C2" s="26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2:24" ht="14.25">
      <c r="B3" s="177" t="s">
        <v>248</v>
      </c>
      <c r="C3" s="23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2:24" ht="14.25">
      <c r="B4" s="177" t="s">
        <v>249</v>
      </c>
      <c r="C4" s="23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</row>
    <row r="5" ht="14.25"/>
    <row r="6" spans="1:24" ht="15.75">
      <c r="A6" s="266" t="s">
        <v>250</v>
      </c>
      <c r="B6" s="40" t="str">
        <f>planilha!C6</f>
        <v>Reforma do Centro Cirúrgico do Hospital Mandaqui</v>
      </c>
      <c r="C6" s="40"/>
      <c r="D6" s="40"/>
      <c r="E6" s="22"/>
      <c r="F6" s="267"/>
      <c r="G6" s="267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</row>
    <row r="7" spans="1:24" ht="15.75">
      <c r="A7" s="268" t="s">
        <v>256</v>
      </c>
      <c r="B7" s="40" t="str">
        <f>planilha!C7</f>
        <v>Conjunto Hospitalar Mandaqui está localizado na Rua Voluntários da Pátria, nº 4301 – Santana – São Paulo</v>
      </c>
      <c r="C7" s="40"/>
      <c r="D7" s="40"/>
      <c r="E7" s="22"/>
      <c r="F7" s="267"/>
      <c r="G7" s="267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</row>
    <row r="8" spans="1:24" ht="9" customHeight="1">
      <c r="A8" s="17"/>
      <c r="B8" s="28"/>
      <c r="C8" s="27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" ht="14.25">
      <c r="A9" s="214"/>
      <c r="B9" s="215" t="str">
        <f>planilha!C9</f>
        <v>Fonte de Preços Unitários: Boletim 175 - Vigência: a partir de 01/03/19</v>
      </c>
    </row>
    <row r="10" spans="1:24" ht="16.5" thickBot="1">
      <c r="A10" s="17"/>
      <c r="B10" s="28"/>
      <c r="C10" s="27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s="225" customFormat="1" ht="33.75" customHeight="1" thickBot="1">
      <c r="A11" s="216" t="s">
        <v>258</v>
      </c>
      <c r="B11" s="217" t="s">
        <v>259</v>
      </c>
      <c r="C11" s="222" t="s">
        <v>260</v>
      </c>
      <c r="D11" s="221" t="s">
        <v>261</v>
      </c>
      <c r="E11" s="218" t="s">
        <v>262</v>
      </c>
      <c r="F11" s="218" t="s">
        <v>263</v>
      </c>
      <c r="G11" s="218" t="s">
        <v>264</v>
      </c>
      <c r="H11" s="218" t="s">
        <v>265</v>
      </c>
      <c r="I11" s="218" t="s">
        <v>266</v>
      </c>
      <c r="J11" s="218" t="s">
        <v>267</v>
      </c>
      <c r="K11" s="218" t="s">
        <v>268</v>
      </c>
      <c r="L11" s="218" t="s">
        <v>682</v>
      </c>
      <c r="M11" s="219" t="s">
        <v>683</v>
      </c>
      <c r="N11" s="219" t="s">
        <v>815</v>
      </c>
      <c r="O11" s="219" t="s">
        <v>816</v>
      </c>
      <c r="P11" s="220" t="s">
        <v>775</v>
      </c>
      <c r="Q11" s="223"/>
      <c r="R11" s="223"/>
      <c r="S11" s="223"/>
      <c r="T11" s="223"/>
      <c r="U11" s="223"/>
      <c r="V11" s="223"/>
      <c r="W11" s="223"/>
      <c r="X11" s="224"/>
    </row>
    <row r="12" spans="1:24" ht="16.5" customHeight="1">
      <c r="A12" s="362" t="s">
        <v>670</v>
      </c>
      <c r="B12" s="363" t="s">
        <v>664</v>
      </c>
      <c r="C12" s="364">
        <f>VLOOKUP(A12,planilha!$A$13:$H$538,7,FALSE)</f>
        <v>0</v>
      </c>
      <c r="D12" s="226">
        <v>0</v>
      </c>
      <c r="E12" s="227">
        <v>0</v>
      </c>
      <c r="F12" s="227">
        <v>0</v>
      </c>
      <c r="G12" s="227">
        <v>0</v>
      </c>
      <c r="H12" s="227">
        <v>0</v>
      </c>
      <c r="I12" s="227">
        <v>0</v>
      </c>
      <c r="J12" s="227">
        <v>0</v>
      </c>
      <c r="K12" s="227">
        <v>0</v>
      </c>
      <c r="L12" s="227">
        <v>0</v>
      </c>
      <c r="M12" s="227">
        <v>0</v>
      </c>
      <c r="N12" s="227">
        <v>0</v>
      </c>
      <c r="O12" s="227">
        <v>0</v>
      </c>
      <c r="P12" s="246">
        <f aca="true" t="shared" si="0" ref="P12:P39">SUM(D12:O12)</f>
        <v>0</v>
      </c>
      <c r="Q12" s="184"/>
      <c r="R12" s="184"/>
      <c r="S12" s="184"/>
      <c r="T12" s="184"/>
      <c r="U12" s="184"/>
      <c r="V12" s="184"/>
      <c r="W12" s="184"/>
      <c r="X12" s="185"/>
    </row>
    <row r="13" spans="1:25" ht="16.5" customHeight="1">
      <c r="A13" s="360"/>
      <c r="B13" s="361"/>
      <c r="C13" s="359"/>
      <c r="D13" s="193">
        <f>$C$12*D12</f>
        <v>0</v>
      </c>
      <c r="E13" s="200">
        <f aca="true" t="shared" si="1" ref="E13:O13">$C$12*E12</f>
        <v>0</v>
      </c>
      <c r="F13" s="200">
        <f t="shared" si="1"/>
        <v>0</v>
      </c>
      <c r="G13" s="200">
        <f t="shared" si="1"/>
        <v>0</v>
      </c>
      <c r="H13" s="200">
        <f t="shared" si="1"/>
        <v>0</v>
      </c>
      <c r="I13" s="200">
        <f t="shared" si="1"/>
        <v>0</v>
      </c>
      <c r="J13" s="200">
        <f t="shared" si="1"/>
        <v>0</v>
      </c>
      <c r="K13" s="200">
        <f t="shared" si="1"/>
        <v>0</v>
      </c>
      <c r="L13" s="200">
        <f t="shared" si="1"/>
        <v>0</v>
      </c>
      <c r="M13" s="200">
        <f t="shared" si="1"/>
        <v>0</v>
      </c>
      <c r="N13" s="200">
        <f t="shared" si="1"/>
        <v>0</v>
      </c>
      <c r="O13" s="205">
        <f t="shared" si="1"/>
        <v>0</v>
      </c>
      <c r="P13" s="247">
        <f t="shared" si="0"/>
        <v>0</v>
      </c>
      <c r="Q13" s="186"/>
      <c r="R13" s="186"/>
      <c r="S13" s="186"/>
      <c r="T13" s="186"/>
      <c r="U13" s="186"/>
      <c r="V13" s="186"/>
      <c r="W13" s="186"/>
      <c r="X13" s="187"/>
      <c r="Y13" s="188"/>
    </row>
    <row r="14" spans="1:24" ht="16.5" customHeight="1">
      <c r="A14" s="354" t="s">
        <v>671</v>
      </c>
      <c r="B14" s="356" t="s">
        <v>1246</v>
      </c>
      <c r="C14" s="358">
        <f>VLOOKUP(A14,planilha!$A$13:$H$538,7,FALSE)</f>
        <v>0</v>
      </c>
      <c r="D14" s="189">
        <v>0</v>
      </c>
      <c r="E14" s="190">
        <v>0</v>
      </c>
      <c r="F14" s="190">
        <v>0</v>
      </c>
      <c r="G14" s="190">
        <v>0</v>
      </c>
      <c r="H14" s="190">
        <v>0</v>
      </c>
      <c r="I14" s="190">
        <v>0</v>
      </c>
      <c r="J14" s="190">
        <v>0</v>
      </c>
      <c r="K14" s="190">
        <v>0</v>
      </c>
      <c r="L14" s="190">
        <v>0</v>
      </c>
      <c r="M14" s="190">
        <v>0</v>
      </c>
      <c r="N14" s="190">
        <v>0</v>
      </c>
      <c r="O14" s="190">
        <v>0</v>
      </c>
      <c r="P14" s="248">
        <f t="shared" si="0"/>
        <v>0</v>
      </c>
      <c r="Q14" s="184"/>
      <c r="R14" s="184"/>
      <c r="S14" s="184"/>
      <c r="T14" s="184"/>
      <c r="U14" s="184"/>
      <c r="V14" s="184"/>
      <c r="W14" s="184"/>
      <c r="X14" s="192"/>
    </row>
    <row r="15" spans="1:24" ht="16.5" customHeight="1">
      <c r="A15" s="360"/>
      <c r="B15" s="361"/>
      <c r="C15" s="359"/>
      <c r="D15" s="193">
        <f>D14*$C$14</f>
        <v>0</v>
      </c>
      <c r="E15" s="200">
        <f aca="true" t="shared" si="2" ref="E15:O15">E14*$C$14</f>
        <v>0</v>
      </c>
      <c r="F15" s="200">
        <f t="shared" si="2"/>
        <v>0</v>
      </c>
      <c r="G15" s="200">
        <f t="shared" si="2"/>
        <v>0</v>
      </c>
      <c r="H15" s="200">
        <f t="shared" si="2"/>
        <v>0</v>
      </c>
      <c r="I15" s="200">
        <f t="shared" si="2"/>
        <v>0</v>
      </c>
      <c r="J15" s="200">
        <f t="shared" si="2"/>
        <v>0</v>
      </c>
      <c r="K15" s="200">
        <f t="shared" si="2"/>
        <v>0</v>
      </c>
      <c r="L15" s="200">
        <f t="shared" si="2"/>
        <v>0</v>
      </c>
      <c r="M15" s="200">
        <f t="shared" si="2"/>
        <v>0</v>
      </c>
      <c r="N15" s="200">
        <f t="shared" si="2"/>
        <v>0</v>
      </c>
      <c r="O15" s="205">
        <f t="shared" si="2"/>
        <v>0</v>
      </c>
      <c r="P15" s="247">
        <f t="shared" si="0"/>
        <v>0</v>
      </c>
      <c r="Q15" s="186"/>
      <c r="R15" s="186"/>
      <c r="S15" s="186"/>
      <c r="T15" s="186"/>
      <c r="U15" s="186"/>
      <c r="V15" s="186"/>
      <c r="W15" s="186"/>
      <c r="X15" s="187"/>
    </row>
    <row r="16" spans="1:24" ht="16.5" customHeight="1">
      <c r="A16" s="354" t="s">
        <v>672</v>
      </c>
      <c r="B16" s="356" t="s">
        <v>663</v>
      </c>
      <c r="C16" s="358">
        <f>VLOOKUP(A16,planilha!$A$13:$H$538,7,FALSE)</f>
        <v>0</v>
      </c>
      <c r="D16" s="182">
        <v>0</v>
      </c>
      <c r="E16" s="183">
        <v>0</v>
      </c>
      <c r="F16" s="183">
        <v>0</v>
      </c>
      <c r="G16" s="183">
        <v>0</v>
      </c>
      <c r="H16" s="183">
        <v>0</v>
      </c>
      <c r="I16" s="183">
        <v>0</v>
      </c>
      <c r="J16" s="183">
        <v>0</v>
      </c>
      <c r="K16" s="183">
        <v>0</v>
      </c>
      <c r="L16" s="183">
        <v>0</v>
      </c>
      <c r="M16" s="183">
        <v>0</v>
      </c>
      <c r="N16" s="197"/>
      <c r="O16" s="195"/>
      <c r="P16" s="248">
        <f t="shared" si="0"/>
        <v>0</v>
      </c>
      <c r="Q16" s="184"/>
      <c r="R16" s="184"/>
      <c r="S16" s="184"/>
      <c r="T16" s="184"/>
      <c r="U16" s="184"/>
      <c r="V16" s="184"/>
      <c r="W16" s="184"/>
      <c r="X16" s="192"/>
    </row>
    <row r="17" spans="1:24" ht="16.5" customHeight="1">
      <c r="A17" s="360"/>
      <c r="B17" s="361"/>
      <c r="C17" s="359"/>
      <c r="D17" s="193">
        <f>$C$16*D16</f>
        <v>0</v>
      </c>
      <c r="E17" s="200">
        <f aca="true" t="shared" si="3" ref="E17:M17">$C$16*E16</f>
        <v>0</v>
      </c>
      <c r="F17" s="200">
        <f t="shared" si="3"/>
        <v>0</v>
      </c>
      <c r="G17" s="200">
        <f t="shared" si="3"/>
        <v>0</v>
      </c>
      <c r="H17" s="200">
        <f t="shared" si="3"/>
        <v>0</v>
      </c>
      <c r="I17" s="200">
        <f t="shared" si="3"/>
        <v>0</v>
      </c>
      <c r="J17" s="200">
        <f t="shared" si="3"/>
        <v>0</v>
      </c>
      <c r="K17" s="200">
        <f t="shared" si="3"/>
        <v>0</v>
      </c>
      <c r="L17" s="200">
        <f t="shared" si="3"/>
        <v>0</v>
      </c>
      <c r="M17" s="200">
        <f t="shared" si="3"/>
        <v>0</v>
      </c>
      <c r="N17" s="200"/>
      <c r="O17" s="205"/>
      <c r="P17" s="247">
        <f t="shared" si="0"/>
        <v>0</v>
      </c>
      <c r="Q17" s="186"/>
      <c r="R17" s="186"/>
      <c r="S17" s="186"/>
      <c r="T17" s="186"/>
      <c r="U17" s="186"/>
      <c r="V17" s="186"/>
      <c r="W17" s="186"/>
      <c r="X17" s="187"/>
    </row>
    <row r="18" spans="1:24" ht="16.5" customHeight="1">
      <c r="A18" s="354" t="s">
        <v>673</v>
      </c>
      <c r="B18" s="356" t="s">
        <v>1247</v>
      </c>
      <c r="C18" s="358">
        <f>VLOOKUP(A18,planilha!$A$13:$H$538,7,FALSE)</f>
        <v>0</v>
      </c>
      <c r="D18" s="196"/>
      <c r="E18" s="190">
        <v>0</v>
      </c>
      <c r="F18" s="190">
        <v>0</v>
      </c>
      <c r="G18" s="190">
        <v>0</v>
      </c>
      <c r="H18" s="197"/>
      <c r="I18" s="197"/>
      <c r="J18" s="198"/>
      <c r="K18" s="198"/>
      <c r="L18" s="198"/>
      <c r="M18" s="198"/>
      <c r="N18" s="197"/>
      <c r="O18" s="195"/>
      <c r="P18" s="248">
        <f t="shared" si="0"/>
        <v>0</v>
      </c>
      <c r="Q18" s="199"/>
      <c r="R18" s="199"/>
      <c r="S18" s="199"/>
      <c r="T18" s="199"/>
      <c r="U18" s="199"/>
      <c r="V18" s="199"/>
      <c r="W18" s="199"/>
      <c r="X18" s="192"/>
    </row>
    <row r="19" spans="1:24" ht="16.5" customHeight="1">
      <c r="A19" s="360"/>
      <c r="B19" s="361"/>
      <c r="C19" s="359"/>
      <c r="D19" s="196"/>
      <c r="E19" s="200">
        <f>C18*E18</f>
        <v>0</v>
      </c>
      <c r="F19" s="200">
        <f>C18*F18</f>
        <v>0</v>
      </c>
      <c r="G19" s="200">
        <f>C18*G18</f>
        <v>0</v>
      </c>
      <c r="H19" s="201"/>
      <c r="I19" s="201"/>
      <c r="J19" s="198"/>
      <c r="K19" s="198"/>
      <c r="L19" s="198"/>
      <c r="M19" s="198"/>
      <c r="N19" s="197"/>
      <c r="O19" s="195"/>
      <c r="P19" s="247">
        <f t="shared" si="0"/>
        <v>0</v>
      </c>
      <c r="Q19" s="202"/>
      <c r="R19" s="202"/>
      <c r="S19" s="202"/>
      <c r="T19" s="202"/>
      <c r="U19" s="202"/>
      <c r="V19" s="202"/>
      <c r="W19" s="202"/>
      <c r="X19" s="187"/>
    </row>
    <row r="20" spans="1:24" ht="16.5" customHeight="1">
      <c r="A20" s="354" t="s">
        <v>688</v>
      </c>
      <c r="B20" s="356" t="s">
        <v>1395</v>
      </c>
      <c r="C20" s="358">
        <f>VLOOKUP(A20,planilha!$A$13:$H$538,7,FALSE)</f>
        <v>0</v>
      </c>
      <c r="D20" s="196"/>
      <c r="E20" s="198"/>
      <c r="F20" s="183">
        <v>0</v>
      </c>
      <c r="G20" s="183">
        <v>0</v>
      </c>
      <c r="H20" s="183">
        <v>0</v>
      </c>
      <c r="I20" s="183">
        <v>0</v>
      </c>
      <c r="J20" s="183">
        <v>0</v>
      </c>
      <c r="K20" s="198"/>
      <c r="L20" s="198"/>
      <c r="M20" s="198"/>
      <c r="N20" s="197"/>
      <c r="O20" s="195"/>
      <c r="P20" s="248">
        <f t="shared" si="0"/>
        <v>0</v>
      </c>
      <c r="Q20" s="203"/>
      <c r="R20" s="203"/>
      <c r="S20" s="203"/>
      <c r="T20" s="203"/>
      <c r="U20" s="203"/>
      <c r="V20" s="203"/>
      <c r="W20" s="203"/>
      <c r="X20" s="192"/>
    </row>
    <row r="21" spans="1:24" ht="16.5" customHeight="1">
      <c r="A21" s="360"/>
      <c r="B21" s="361"/>
      <c r="C21" s="359"/>
      <c r="D21" s="196"/>
      <c r="E21" s="198"/>
      <c r="F21" s="200">
        <f>$C$20*F20</f>
        <v>0</v>
      </c>
      <c r="G21" s="200">
        <f>$C$20*G20</f>
        <v>0</v>
      </c>
      <c r="H21" s="200">
        <f>$C$20*H20</f>
        <v>0</v>
      </c>
      <c r="I21" s="200">
        <f>$C$20*I20</f>
        <v>0</v>
      </c>
      <c r="J21" s="200">
        <f>$C$20*J20</f>
        <v>0</v>
      </c>
      <c r="K21" s="198"/>
      <c r="L21" s="198"/>
      <c r="M21" s="198"/>
      <c r="N21" s="197"/>
      <c r="O21" s="195"/>
      <c r="P21" s="247">
        <f t="shared" si="0"/>
        <v>0</v>
      </c>
      <c r="Q21" s="202"/>
      <c r="R21" s="202"/>
      <c r="S21" s="202"/>
      <c r="T21" s="202"/>
      <c r="U21" s="202"/>
      <c r="V21" s="202"/>
      <c r="W21" s="202"/>
      <c r="X21" s="187"/>
    </row>
    <row r="22" spans="1:24" ht="16.5" customHeight="1">
      <c r="A22" s="354" t="s">
        <v>674</v>
      </c>
      <c r="B22" s="356" t="s">
        <v>1248</v>
      </c>
      <c r="C22" s="358">
        <f>VLOOKUP(A22,planilha!$A$13:$H$538,7,FALSE)</f>
        <v>0</v>
      </c>
      <c r="D22" s="196"/>
      <c r="E22" s="198"/>
      <c r="F22" s="198"/>
      <c r="G22" s="190">
        <v>0</v>
      </c>
      <c r="H22" s="190">
        <v>0</v>
      </c>
      <c r="I22" s="190">
        <v>0</v>
      </c>
      <c r="J22" s="190">
        <v>0</v>
      </c>
      <c r="K22" s="190">
        <v>0</v>
      </c>
      <c r="L22" s="204"/>
      <c r="M22" s="198"/>
      <c r="N22" s="197"/>
      <c r="O22" s="195"/>
      <c r="P22" s="248">
        <f t="shared" si="0"/>
        <v>0</v>
      </c>
      <c r="Q22" s="203"/>
      <c r="R22" s="203"/>
      <c r="S22" s="203"/>
      <c r="T22" s="203"/>
      <c r="U22" s="203"/>
      <c r="V22" s="203"/>
      <c r="W22" s="203"/>
      <c r="X22" s="192"/>
    </row>
    <row r="23" spans="1:24" ht="16.5" customHeight="1">
      <c r="A23" s="360"/>
      <c r="B23" s="361"/>
      <c r="C23" s="359"/>
      <c r="D23" s="196"/>
      <c r="E23" s="198"/>
      <c r="F23" s="198"/>
      <c r="G23" s="200">
        <f>C22*G22</f>
        <v>0</v>
      </c>
      <c r="H23" s="200">
        <f>C22*H22</f>
        <v>0</v>
      </c>
      <c r="I23" s="200">
        <f>C22*I22</f>
        <v>0</v>
      </c>
      <c r="J23" s="200">
        <f>C22*J22</f>
        <v>0</v>
      </c>
      <c r="K23" s="200">
        <f>C22*K22</f>
        <v>0</v>
      </c>
      <c r="L23" s="198"/>
      <c r="M23" s="198"/>
      <c r="N23" s="197"/>
      <c r="O23" s="195"/>
      <c r="P23" s="247">
        <f t="shared" si="0"/>
        <v>0</v>
      </c>
      <c r="Q23" s="202"/>
      <c r="R23" s="202"/>
      <c r="S23" s="202"/>
      <c r="T23" s="202"/>
      <c r="U23" s="202"/>
      <c r="V23" s="202"/>
      <c r="W23" s="202"/>
      <c r="X23" s="187"/>
    </row>
    <row r="24" spans="1:24" ht="16.5" customHeight="1">
      <c r="A24" s="354" t="s">
        <v>675</v>
      </c>
      <c r="B24" s="356" t="s">
        <v>665</v>
      </c>
      <c r="C24" s="358">
        <f>VLOOKUP(A24,planilha!$A$13:$H$538,7,FALSE)</f>
        <v>0</v>
      </c>
      <c r="D24" s="196"/>
      <c r="E24" s="198"/>
      <c r="F24" s="198"/>
      <c r="G24" s="198"/>
      <c r="H24" s="198"/>
      <c r="I24" s="198"/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195"/>
      <c r="P24" s="248">
        <f t="shared" si="0"/>
        <v>0</v>
      </c>
      <c r="Q24" s="203"/>
      <c r="R24" s="203"/>
      <c r="S24" s="203"/>
      <c r="T24" s="203"/>
      <c r="U24" s="203"/>
      <c r="V24" s="203"/>
      <c r="W24" s="203"/>
      <c r="X24" s="192"/>
    </row>
    <row r="25" spans="1:24" ht="16.5" customHeight="1">
      <c r="A25" s="360"/>
      <c r="B25" s="361"/>
      <c r="C25" s="359"/>
      <c r="D25" s="196"/>
      <c r="E25" s="198"/>
      <c r="F25" s="198"/>
      <c r="G25" s="198"/>
      <c r="H25" s="198"/>
      <c r="I25" s="198"/>
      <c r="J25" s="200">
        <f>$C$24*J24</f>
        <v>0</v>
      </c>
      <c r="K25" s="200">
        <f>$C$24*K24</f>
        <v>0</v>
      </c>
      <c r="L25" s="200">
        <f>$C$24*L24</f>
        <v>0</v>
      </c>
      <c r="M25" s="200">
        <f>$C$24*M24</f>
        <v>0</v>
      </c>
      <c r="N25" s="200">
        <f>$C$24*N24</f>
        <v>0</v>
      </c>
      <c r="O25" s="195"/>
      <c r="P25" s="247">
        <f t="shared" si="0"/>
        <v>0</v>
      </c>
      <c r="Q25" s="202"/>
      <c r="R25" s="202"/>
      <c r="S25" s="202"/>
      <c r="T25" s="202"/>
      <c r="U25" s="202"/>
      <c r="V25" s="202"/>
      <c r="W25" s="202"/>
      <c r="X25" s="187"/>
    </row>
    <row r="26" spans="1:24" ht="16.5" customHeight="1">
      <c r="A26" s="354" t="s">
        <v>676</v>
      </c>
      <c r="B26" s="356" t="s">
        <v>1349</v>
      </c>
      <c r="C26" s="358">
        <f>VLOOKUP(A26,planilha!$A$13:$H$538,7,FALSE)</f>
        <v>0</v>
      </c>
      <c r="D26" s="196"/>
      <c r="E26" s="198"/>
      <c r="F26" s="198"/>
      <c r="G26" s="190">
        <v>0</v>
      </c>
      <c r="H26" s="190">
        <v>0</v>
      </c>
      <c r="I26" s="190">
        <v>0</v>
      </c>
      <c r="J26" s="190">
        <v>0</v>
      </c>
      <c r="K26" s="190">
        <v>0</v>
      </c>
      <c r="L26" s="190">
        <v>0</v>
      </c>
      <c r="M26" s="190">
        <v>0</v>
      </c>
      <c r="N26" s="197"/>
      <c r="O26" s="195"/>
      <c r="P26" s="248">
        <f t="shared" si="0"/>
        <v>0</v>
      </c>
      <c r="Q26" s="203"/>
      <c r="R26" s="203"/>
      <c r="S26" s="203"/>
      <c r="T26" s="203"/>
      <c r="U26" s="203"/>
      <c r="V26" s="203"/>
      <c r="W26" s="203"/>
      <c r="X26" s="192"/>
    </row>
    <row r="27" spans="1:24" ht="16.5" customHeight="1">
      <c r="A27" s="360"/>
      <c r="B27" s="361"/>
      <c r="C27" s="359"/>
      <c r="D27" s="196"/>
      <c r="E27" s="198"/>
      <c r="F27" s="198"/>
      <c r="G27" s="200">
        <f>C26*G26</f>
        <v>0</v>
      </c>
      <c r="H27" s="200">
        <f>C26*H26</f>
        <v>0</v>
      </c>
      <c r="I27" s="200">
        <f>C26*I26</f>
        <v>0</v>
      </c>
      <c r="J27" s="200">
        <f>C26*J26</f>
        <v>0</v>
      </c>
      <c r="K27" s="200">
        <f>C26*K26</f>
        <v>0</v>
      </c>
      <c r="L27" s="200">
        <f>C26*L26</f>
        <v>0</v>
      </c>
      <c r="M27" s="200">
        <f>C26*M26</f>
        <v>0</v>
      </c>
      <c r="N27" s="197"/>
      <c r="O27" s="195"/>
      <c r="P27" s="247">
        <f t="shared" si="0"/>
        <v>0</v>
      </c>
      <c r="Q27" s="202"/>
      <c r="R27" s="202"/>
      <c r="S27" s="202"/>
      <c r="T27" s="202"/>
      <c r="U27" s="202"/>
      <c r="V27" s="202"/>
      <c r="W27" s="202"/>
      <c r="X27" s="187"/>
    </row>
    <row r="28" spans="1:24" ht="16.5" customHeight="1">
      <c r="A28" s="354" t="s">
        <v>677</v>
      </c>
      <c r="B28" s="356" t="s">
        <v>1249</v>
      </c>
      <c r="C28" s="358">
        <f>VLOOKUP(A28,planilha!$A$13:$H$538,7,FALSE)</f>
        <v>0</v>
      </c>
      <c r="D28" s="196"/>
      <c r="E28" s="198"/>
      <c r="F28" s="198"/>
      <c r="G28" s="198"/>
      <c r="H28" s="198"/>
      <c r="I28" s="183">
        <v>0</v>
      </c>
      <c r="J28" s="183">
        <v>0</v>
      </c>
      <c r="K28" s="183">
        <v>0</v>
      </c>
      <c r="L28" s="183">
        <v>0</v>
      </c>
      <c r="M28" s="183">
        <v>0</v>
      </c>
      <c r="N28" s="197"/>
      <c r="O28" s="195"/>
      <c r="P28" s="248">
        <f t="shared" si="0"/>
        <v>0</v>
      </c>
      <c r="Q28" s="203"/>
      <c r="R28" s="203"/>
      <c r="S28" s="203"/>
      <c r="T28" s="203"/>
      <c r="U28" s="203"/>
      <c r="V28" s="203"/>
      <c r="W28" s="203"/>
      <c r="X28" s="192"/>
    </row>
    <row r="29" spans="1:24" ht="16.5" customHeight="1">
      <c r="A29" s="360"/>
      <c r="B29" s="361"/>
      <c r="C29" s="359"/>
      <c r="D29" s="196"/>
      <c r="E29" s="198"/>
      <c r="F29" s="198"/>
      <c r="G29" s="198"/>
      <c r="H29" s="200"/>
      <c r="I29" s="200">
        <f>$C$28*I28</f>
        <v>0</v>
      </c>
      <c r="J29" s="200">
        <f>$C$28*J28</f>
        <v>0</v>
      </c>
      <c r="K29" s="200">
        <f>$C$28*K28</f>
        <v>0</v>
      </c>
      <c r="L29" s="200">
        <f>$C$28*L28</f>
        <v>0</v>
      </c>
      <c r="M29" s="200">
        <f>$C$28*M28</f>
        <v>0</v>
      </c>
      <c r="N29" s="197"/>
      <c r="O29" s="195"/>
      <c r="P29" s="247">
        <f t="shared" si="0"/>
        <v>0</v>
      </c>
      <c r="Q29" s="202"/>
      <c r="R29" s="202"/>
      <c r="S29" s="202"/>
      <c r="T29" s="202"/>
      <c r="U29" s="202"/>
      <c r="V29" s="202"/>
      <c r="W29" s="202"/>
      <c r="X29" s="187"/>
    </row>
    <row r="30" spans="1:24" ht="16.5" customHeight="1">
      <c r="A30" s="354" t="s">
        <v>678</v>
      </c>
      <c r="B30" s="356" t="s">
        <v>1250</v>
      </c>
      <c r="C30" s="358">
        <f>VLOOKUP(A30,planilha!$A$13:$H$538,7,FALSE)</f>
        <v>0</v>
      </c>
      <c r="D30" s="196"/>
      <c r="E30" s="198"/>
      <c r="F30" s="198"/>
      <c r="G30" s="198"/>
      <c r="H30" s="198"/>
      <c r="I30" s="190">
        <v>0</v>
      </c>
      <c r="J30" s="190">
        <v>0</v>
      </c>
      <c r="K30" s="190">
        <v>0</v>
      </c>
      <c r="L30" s="190">
        <v>0</v>
      </c>
      <c r="M30" s="190">
        <v>0</v>
      </c>
      <c r="N30" s="197"/>
      <c r="O30" s="195"/>
      <c r="P30" s="248">
        <f t="shared" si="0"/>
        <v>0</v>
      </c>
      <c r="Q30" s="203"/>
      <c r="R30" s="203"/>
      <c r="S30" s="203"/>
      <c r="T30" s="203"/>
      <c r="U30" s="203"/>
      <c r="V30" s="203"/>
      <c r="W30" s="203"/>
      <c r="X30" s="192"/>
    </row>
    <row r="31" spans="1:24" ht="16.5" customHeight="1">
      <c r="A31" s="360"/>
      <c r="B31" s="361"/>
      <c r="C31" s="359"/>
      <c r="D31" s="196"/>
      <c r="E31" s="198"/>
      <c r="F31" s="198"/>
      <c r="G31" s="198"/>
      <c r="H31" s="198"/>
      <c r="I31" s="200">
        <f>$C$30*I30</f>
        <v>0</v>
      </c>
      <c r="J31" s="200">
        <f>$C$30*J30</f>
        <v>0</v>
      </c>
      <c r="K31" s="200">
        <f>$C$30*K30</f>
        <v>0</v>
      </c>
      <c r="L31" s="200">
        <f>$C$30*L30</f>
        <v>0</v>
      </c>
      <c r="M31" s="200">
        <f>$C$30*M30</f>
        <v>0</v>
      </c>
      <c r="N31" s="197"/>
      <c r="O31" s="195"/>
      <c r="P31" s="247">
        <f t="shared" si="0"/>
        <v>0</v>
      </c>
      <c r="Q31" s="202"/>
      <c r="R31" s="202"/>
      <c r="S31" s="202"/>
      <c r="T31" s="202"/>
      <c r="U31" s="202"/>
      <c r="V31" s="202"/>
      <c r="W31" s="202"/>
      <c r="X31" s="187"/>
    </row>
    <row r="32" spans="1:24" ht="16.5" customHeight="1">
      <c r="A32" s="354" t="s">
        <v>679</v>
      </c>
      <c r="B32" s="356" t="s">
        <v>666</v>
      </c>
      <c r="C32" s="358">
        <f>VLOOKUP(A32,planilha!$A$13:$H$538,7,FALSE)</f>
        <v>0</v>
      </c>
      <c r="D32" s="196"/>
      <c r="E32" s="198"/>
      <c r="F32" s="198"/>
      <c r="G32" s="198"/>
      <c r="H32" s="183">
        <v>0</v>
      </c>
      <c r="I32" s="183">
        <v>0</v>
      </c>
      <c r="J32" s="183">
        <v>0</v>
      </c>
      <c r="K32" s="183">
        <v>0</v>
      </c>
      <c r="L32" s="183">
        <v>0</v>
      </c>
      <c r="M32" s="183">
        <v>0</v>
      </c>
      <c r="N32" s="183">
        <v>0</v>
      </c>
      <c r="O32" s="194">
        <v>0</v>
      </c>
      <c r="P32" s="248">
        <f t="shared" si="0"/>
        <v>0</v>
      </c>
      <c r="Q32" s="203"/>
      <c r="R32" s="203"/>
      <c r="S32" s="203"/>
      <c r="T32" s="203"/>
      <c r="U32" s="203"/>
      <c r="V32" s="203"/>
      <c r="W32" s="203"/>
      <c r="X32" s="192"/>
    </row>
    <row r="33" spans="1:24" ht="16.5" customHeight="1">
      <c r="A33" s="360"/>
      <c r="B33" s="361"/>
      <c r="C33" s="359"/>
      <c r="D33" s="196"/>
      <c r="E33" s="198"/>
      <c r="F33" s="198"/>
      <c r="G33" s="198"/>
      <c r="H33" s="200">
        <f>$C$32*H32</f>
        <v>0</v>
      </c>
      <c r="I33" s="200">
        <f aca="true" t="shared" si="4" ref="I33:O33">$C$32*I32</f>
        <v>0</v>
      </c>
      <c r="J33" s="200">
        <f t="shared" si="4"/>
        <v>0</v>
      </c>
      <c r="K33" s="200">
        <f t="shared" si="4"/>
        <v>0</v>
      </c>
      <c r="L33" s="200">
        <f t="shared" si="4"/>
        <v>0</v>
      </c>
      <c r="M33" s="200">
        <f t="shared" si="4"/>
        <v>0</v>
      </c>
      <c r="N33" s="200">
        <f t="shared" si="4"/>
        <v>0</v>
      </c>
      <c r="O33" s="205">
        <f t="shared" si="4"/>
        <v>0</v>
      </c>
      <c r="P33" s="247">
        <f t="shared" si="0"/>
        <v>0</v>
      </c>
      <c r="Q33" s="186"/>
      <c r="R33" s="186"/>
      <c r="S33" s="186"/>
      <c r="T33" s="186"/>
      <c r="U33" s="186"/>
      <c r="V33" s="186"/>
      <c r="W33" s="186"/>
      <c r="X33" s="187"/>
    </row>
    <row r="34" spans="1:24" ht="16.5" customHeight="1">
      <c r="A34" s="354" t="s">
        <v>680</v>
      </c>
      <c r="B34" s="356" t="s">
        <v>667</v>
      </c>
      <c r="C34" s="358">
        <f>VLOOKUP(A34,planilha!$A$13:$H$538,7,FALSE)</f>
        <v>0</v>
      </c>
      <c r="D34" s="196"/>
      <c r="E34" s="198"/>
      <c r="F34" s="197"/>
      <c r="G34" s="197"/>
      <c r="H34" s="190">
        <v>0</v>
      </c>
      <c r="I34" s="190">
        <v>0</v>
      </c>
      <c r="J34" s="190">
        <v>0</v>
      </c>
      <c r="K34" s="190">
        <v>0</v>
      </c>
      <c r="L34" s="190">
        <v>0</v>
      </c>
      <c r="M34" s="190">
        <v>0</v>
      </c>
      <c r="N34" s="197"/>
      <c r="O34" s="195"/>
      <c r="P34" s="248">
        <f t="shared" si="0"/>
        <v>0</v>
      </c>
      <c r="Q34" s="203"/>
      <c r="R34" s="203"/>
      <c r="S34" s="203"/>
      <c r="T34" s="203"/>
      <c r="U34" s="203"/>
      <c r="V34" s="203"/>
      <c r="W34" s="203"/>
      <c r="X34" s="192"/>
    </row>
    <row r="35" spans="1:24" ht="16.5" customHeight="1">
      <c r="A35" s="360"/>
      <c r="B35" s="361"/>
      <c r="C35" s="359"/>
      <c r="D35" s="196"/>
      <c r="E35" s="198"/>
      <c r="F35" s="201"/>
      <c r="G35" s="201"/>
      <c r="H35" s="200">
        <f aca="true" t="shared" si="5" ref="H35:M35">$C$34*H34</f>
        <v>0</v>
      </c>
      <c r="I35" s="200">
        <f t="shared" si="5"/>
        <v>0</v>
      </c>
      <c r="J35" s="200">
        <f t="shared" si="5"/>
        <v>0</v>
      </c>
      <c r="K35" s="200">
        <f t="shared" si="5"/>
        <v>0</v>
      </c>
      <c r="L35" s="200">
        <f t="shared" si="5"/>
        <v>0</v>
      </c>
      <c r="M35" s="200">
        <f t="shared" si="5"/>
        <v>0</v>
      </c>
      <c r="N35" s="197"/>
      <c r="O35" s="195"/>
      <c r="P35" s="247">
        <f t="shared" si="0"/>
        <v>0</v>
      </c>
      <c r="Q35" s="202"/>
      <c r="R35" s="202"/>
      <c r="S35" s="202"/>
      <c r="T35" s="202"/>
      <c r="U35" s="202"/>
      <c r="V35" s="202"/>
      <c r="W35" s="202"/>
      <c r="X35" s="187"/>
    </row>
    <row r="36" spans="1:24" ht="16.5" customHeight="1">
      <c r="A36" s="354" t="s">
        <v>669</v>
      </c>
      <c r="B36" s="356" t="s">
        <v>668</v>
      </c>
      <c r="C36" s="358">
        <f>VLOOKUP(A36,planilha!$A$13:$H$538,7,FALSE)</f>
        <v>0</v>
      </c>
      <c r="D36" s="196"/>
      <c r="E36" s="198"/>
      <c r="F36" s="198"/>
      <c r="G36" s="198"/>
      <c r="H36" s="183">
        <v>0</v>
      </c>
      <c r="I36" s="183">
        <v>0</v>
      </c>
      <c r="J36" s="183">
        <v>0</v>
      </c>
      <c r="K36" s="183">
        <v>0</v>
      </c>
      <c r="L36" s="183">
        <v>0</v>
      </c>
      <c r="M36" s="183">
        <v>0</v>
      </c>
      <c r="N36" s="183">
        <v>0</v>
      </c>
      <c r="O36" s="194">
        <v>0</v>
      </c>
      <c r="P36" s="248">
        <f t="shared" si="0"/>
        <v>0</v>
      </c>
      <c r="Q36" s="203"/>
      <c r="R36" s="203"/>
      <c r="S36" s="203"/>
      <c r="T36" s="203"/>
      <c r="U36" s="203"/>
      <c r="V36" s="203"/>
      <c r="W36" s="203"/>
      <c r="X36" s="192"/>
    </row>
    <row r="37" spans="1:24" ht="16.5" customHeight="1">
      <c r="A37" s="360"/>
      <c r="B37" s="361"/>
      <c r="C37" s="359"/>
      <c r="D37" s="206"/>
      <c r="E37" s="207"/>
      <c r="F37" s="207"/>
      <c r="G37" s="207"/>
      <c r="H37" s="322">
        <f>$C$36*H36</f>
        <v>0</v>
      </c>
      <c r="I37" s="322">
        <f>$C$36*I36</f>
        <v>0</v>
      </c>
      <c r="J37" s="322">
        <f aca="true" t="shared" si="6" ref="J37:O37">$C$36*J36</f>
        <v>0</v>
      </c>
      <c r="K37" s="322">
        <f t="shared" si="6"/>
        <v>0</v>
      </c>
      <c r="L37" s="322">
        <f t="shared" si="6"/>
        <v>0</v>
      </c>
      <c r="M37" s="322">
        <f t="shared" si="6"/>
        <v>0</v>
      </c>
      <c r="N37" s="322">
        <f t="shared" si="6"/>
        <v>0</v>
      </c>
      <c r="O37" s="323">
        <f t="shared" si="6"/>
        <v>0</v>
      </c>
      <c r="P37" s="247">
        <f>SUM(D37:O37)</f>
        <v>0</v>
      </c>
      <c r="Q37" s="202"/>
      <c r="R37" s="202"/>
      <c r="S37" s="202"/>
      <c r="T37" s="202"/>
      <c r="U37" s="202"/>
      <c r="V37" s="202"/>
      <c r="W37" s="202"/>
      <c r="X37" s="187"/>
    </row>
    <row r="38" spans="1:24" ht="16.5" customHeight="1">
      <c r="A38" s="354" t="s">
        <v>681</v>
      </c>
      <c r="B38" s="356" t="s">
        <v>585</v>
      </c>
      <c r="C38" s="358">
        <f>VLOOKUP(A38,planilha!$A$13:$H$538,7,FALSE)</f>
        <v>0</v>
      </c>
      <c r="D38" s="196"/>
      <c r="E38" s="198"/>
      <c r="F38" s="197"/>
      <c r="G38" s="197"/>
      <c r="H38" s="197"/>
      <c r="I38" s="197"/>
      <c r="J38" s="190">
        <v>0</v>
      </c>
      <c r="K38" s="190">
        <v>0</v>
      </c>
      <c r="L38" s="190">
        <v>0</v>
      </c>
      <c r="M38" s="190">
        <v>0</v>
      </c>
      <c r="N38" s="190">
        <v>0</v>
      </c>
      <c r="O38" s="191">
        <v>0</v>
      </c>
      <c r="P38" s="248">
        <f t="shared" si="0"/>
        <v>0</v>
      </c>
      <c r="Q38" s="203"/>
      <c r="R38" s="203"/>
      <c r="S38" s="203"/>
      <c r="T38" s="203"/>
      <c r="U38" s="203"/>
      <c r="V38" s="203"/>
      <c r="W38" s="203"/>
      <c r="X38" s="192"/>
    </row>
    <row r="39" spans="1:24" ht="16.5" customHeight="1">
      <c r="A39" s="360"/>
      <c r="B39" s="361"/>
      <c r="C39" s="359"/>
      <c r="D39" s="196"/>
      <c r="E39" s="198"/>
      <c r="F39" s="201"/>
      <c r="G39" s="201"/>
      <c r="H39" s="201"/>
      <c r="I39" s="201"/>
      <c r="J39" s="200">
        <f aca="true" t="shared" si="7" ref="J39:O39">$C$38*J38</f>
        <v>0</v>
      </c>
      <c r="K39" s="200">
        <f t="shared" si="7"/>
        <v>0</v>
      </c>
      <c r="L39" s="200">
        <f t="shared" si="7"/>
        <v>0</v>
      </c>
      <c r="M39" s="200">
        <f t="shared" si="7"/>
        <v>0</v>
      </c>
      <c r="N39" s="200">
        <f t="shared" si="7"/>
        <v>0</v>
      </c>
      <c r="O39" s="205">
        <f t="shared" si="7"/>
        <v>0</v>
      </c>
      <c r="P39" s="247">
        <f t="shared" si="0"/>
        <v>0</v>
      </c>
      <c r="Q39" s="202"/>
      <c r="R39" s="202"/>
      <c r="S39" s="202"/>
      <c r="T39" s="202"/>
      <c r="U39" s="202"/>
      <c r="V39" s="202"/>
      <c r="W39" s="202"/>
      <c r="X39" s="187"/>
    </row>
    <row r="40" spans="1:24" ht="16.5" customHeight="1">
      <c r="A40" s="354" t="s">
        <v>778</v>
      </c>
      <c r="B40" s="356" t="s">
        <v>1265</v>
      </c>
      <c r="C40" s="358">
        <f>VLOOKUP(A40,planilha!$A$13:$H$538,7,FALSE)</f>
        <v>0</v>
      </c>
      <c r="D40" s="196"/>
      <c r="E40" s="198"/>
      <c r="F40" s="198"/>
      <c r="G40" s="198"/>
      <c r="H40" s="198"/>
      <c r="I40" s="198"/>
      <c r="J40" s="198"/>
      <c r="K40" s="183">
        <v>0</v>
      </c>
      <c r="L40" s="183">
        <v>0</v>
      </c>
      <c r="M40" s="183">
        <v>0</v>
      </c>
      <c r="N40" s="183">
        <v>0</v>
      </c>
      <c r="O40" s="194">
        <v>0</v>
      </c>
      <c r="P40" s="248">
        <f aca="true" t="shared" si="8" ref="P40:P51">SUM(D40:O40)</f>
        <v>0</v>
      </c>
      <c r="Q40" s="202"/>
      <c r="R40" s="202"/>
      <c r="S40" s="202"/>
      <c r="T40" s="202"/>
      <c r="U40" s="202"/>
      <c r="V40" s="202"/>
      <c r="W40" s="202"/>
      <c r="X40" s="192"/>
    </row>
    <row r="41" spans="1:24" ht="16.5" customHeight="1">
      <c r="A41" s="355"/>
      <c r="B41" s="357"/>
      <c r="C41" s="359"/>
      <c r="D41" s="196"/>
      <c r="E41" s="198"/>
      <c r="F41" s="198"/>
      <c r="G41" s="198"/>
      <c r="H41" s="198"/>
      <c r="I41" s="198"/>
      <c r="J41" s="198"/>
      <c r="K41" s="200">
        <f>$C$40*K40</f>
        <v>0</v>
      </c>
      <c r="L41" s="200">
        <f>$C$40*L40</f>
        <v>0</v>
      </c>
      <c r="M41" s="200">
        <f>$C$40*M40</f>
        <v>0</v>
      </c>
      <c r="N41" s="200">
        <f>$C$40*N40</f>
        <v>0</v>
      </c>
      <c r="O41" s="205">
        <f>$C$40*O40</f>
        <v>0</v>
      </c>
      <c r="P41" s="247">
        <f t="shared" si="8"/>
        <v>0</v>
      </c>
      <c r="Q41" s="202"/>
      <c r="R41" s="202"/>
      <c r="S41" s="202"/>
      <c r="T41" s="202"/>
      <c r="U41" s="202"/>
      <c r="V41" s="202"/>
      <c r="W41" s="202"/>
      <c r="X41" s="187"/>
    </row>
    <row r="42" spans="1:24" ht="16.5" customHeight="1">
      <c r="A42" s="354" t="s">
        <v>1023</v>
      </c>
      <c r="B42" s="356" t="s">
        <v>1266</v>
      </c>
      <c r="C42" s="358">
        <f>VLOOKUP(A42,planilha!$A$13:$H$538,7,FALSE)</f>
        <v>0</v>
      </c>
      <c r="D42" s="196"/>
      <c r="E42" s="198"/>
      <c r="F42" s="198"/>
      <c r="G42" s="198"/>
      <c r="H42" s="198"/>
      <c r="I42" s="198"/>
      <c r="J42" s="198"/>
      <c r="K42" s="198"/>
      <c r="L42" s="198"/>
      <c r="M42" s="200"/>
      <c r="N42" s="190">
        <v>0</v>
      </c>
      <c r="O42" s="191">
        <v>0</v>
      </c>
      <c r="P42" s="248">
        <f t="shared" si="8"/>
        <v>0</v>
      </c>
      <c r="Q42" s="202"/>
      <c r="R42" s="202"/>
      <c r="S42" s="202"/>
      <c r="T42" s="202"/>
      <c r="U42" s="202"/>
      <c r="V42" s="202"/>
      <c r="W42" s="202"/>
      <c r="X42" s="187"/>
    </row>
    <row r="43" spans="1:24" ht="16.5" customHeight="1">
      <c r="A43" s="355"/>
      <c r="B43" s="357"/>
      <c r="C43" s="359"/>
      <c r="D43" s="196"/>
      <c r="E43" s="198"/>
      <c r="F43" s="198"/>
      <c r="G43" s="198"/>
      <c r="H43" s="198"/>
      <c r="I43" s="198"/>
      <c r="J43" s="198"/>
      <c r="K43" s="198"/>
      <c r="L43" s="198"/>
      <c r="M43" s="200"/>
      <c r="N43" s="200">
        <f>$C$42*N42</f>
        <v>0</v>
      </c>
      <c r="O43" s="205">
        <f>$C$42*O42</f>
        <v>0</v>
      </c>
      <c r="P43" s="247">
        <f t="shared" si="8"/>
        <v>0</v>
      </c>
      <c r="Q43" s="202"/>
      <c r="R43" s="202"/>
      <c r="S43" s="202"/>
      <c r="T43" s="202"/>
      <c r="U43" s="202"/>
      <c r="V43" s="202"/>
      <c r="W43" s="202"/>
      <c r="X43" s="187"/>
    </row>
    <row r="44" spans="1:24" ht="16.5" customHeight="1">
      <c r="A44" s="354" t="s">
        <v>1036</v>
      </c>
      <c r="B44" s="356" t="s">
        <v>1267</v>
      </c>
      <c r="C44" s="358">
        <f>VLOOKUP(A44,planilha!$A$13:$H$538,7,FALSE)</f>
        <v>0</v>
      </c>
      <c r="D44" s="196"/>
      <c r="E44" s="198"/>
      <c r="F44" s="198"/>
      <c r="G44" s="198"/>
      <c r="H44" s="198"/>
      <c r="I44" s="198"/>
      <c r="J44" s="183">
        <v>0</v>
      </c>
      <c r="K44" s="183">
        <v>0</v>
      </c>
      <c r="L44" s="183">
        <v>0</v>
      </c>
      <c r="M44" s="183">
        <v>0</v>
      </c>
      <c r="N44" s="183">
        <v>0</v>
      </c>
      <c r="O44" s="194">
        <v>0</v>
      </c>
      <c r="P44" s="248">
        <f aca="true" t="shared" si="9" ref="P44:P49">SUM(D44:O44)</f>
        <v>0</v>
      </c>
      <c r="Q44" s="203"/>
      <c r="R44" s="202"/>
      <c r="S44" s="202"/>
      <c r="T44" s="202"/>
      <c r="U44" s="202"/>
      <c r="V44" s="202"/>
      <c r="W44" s="202"/>
      <c r="X44" s="187"/>
    </row>
    <row r="45" spans="1:24" ht="16.5" customHeight="1">
      <c r="A45" s="355"/>
      <c r="B45" s="357"/>
      <c r="C45" s="359"/>
      <c r="D45" s="196"/>
      <c r="E45" s="198"/>
      <c r="F45" s="198"/>
      <c r="G45" s="198"/>
      <c r="H45" s="198"/>
      <c r="I45" s="198"/>
      <c r="J45" s="200">
        <f aca="true" t="shared" si="10" ref="J45:O45">$C$44*J44</f>
        <v>0</v>
      </c>
      <c r="K45" s="200">
        <f t="shared" si="10"/>
        <v>0</v>
      </c>
      <c r="L45" s="200">
        <f t="shared" si="10"/>
        <v>0</v>
      </c>
      <c r="M45" s="200">
        <f t="shared" si="10"/>
        <v>0</v>
      </c>
      <c r="N45" s="200">
        <f t="shared" si="10"/>
        <v>0</v>
      </c>
      <c r="O45" s="205">
        <f t="shared" si="10"/>
        <v>0</v>
      </c>
      <c r="P45" s="247">
        <f t="shared" si="9"/>
        <v>0</v>
      </c>
      <c r="Q45" s="202"/>
      <c r="R45" s="202"/>
      <c r="S45" s="202"/>
      <c r="T45" s="202"/>
      <c r="U45" s="202"/>
      <c r="V45" s="202"/>
      <c r="W45" s="202"/>
      <c r="X45" s="187"/>
    </row>
    <row r="46" spans="1:24" ht="16.5" customHeight="1">
      <c r="A46" s="354" t="s">
        <v>1225</v>
      </c>
      <c r="B46" s="356" t="s">
        <v>117</v>
      </c>
      <c r="C46" s="358">
        <f>VLOOKUP(A46,planilha!$A$13:$H$538,7,FALSE)</f>
        <v>0</v>
      </c>
      <c r="D46" s="196"/>
      <c r="E46" s="198"/>
      <c r="F46" s="198"/>
      <c r="G46" s="190">
        <v>0</v>
      </c>
      <c r="H46" s="190">
        <v>0</v>
      </c>
      <c r="I46" s="190">
        <v>0</v>
      </c>
      <c r="J46" s="190">
        <v>0</v>
      </c>
      <c r="K46" s="190">
        <v>0</v>
      </c>
      <c r="L46" s="190">
        <v>0</v>
      </c>
      <c r="M46" s="190">
        <v>0</v>
      </c>
      <c r="N46" s="190">
        <v>0</v>
      </c>
      <c r="O46" s="191">
        <v>0</v>
      </c>
      <c r="P46" s="248">
        <f t="shared" si="9"/>
        <v>0</v>
      </c>
      <c r="Q46" s="203"/>
      <c r="R46" s="202"/>
      <c r="S46" s="202"/>
      <c r="T46" s="202"/>
      <c r="U46" s="202"/>
      <c r="V46" s="202"/>
      <c r="W46" s="202"/>
      <c r="X46" s="187"/>
    </row>
    <row r="47" spans="1:24" ht="16.5" customHeight="1">
      <c r="A47" s="355"/>
      <c r="B47" s="357"/>
      <c r="C47" s="359"/>
      <c r="D47" s="196"/>
      <c r="E47" s="198"/>
      <c r="F47" s="198"/>
      <c r="G47" s="200">
        <f aca="true" t="shared" si="11" ref="G47:N47">$C$46*G46</f>
        <v>0</v>
      </c>
      <c r="H47" s="200">
        <f t="shared" si="11"/>
        <v>0</v>
      </c>
      <c r="I47" s="200">
        <f t="shared" si="11"/>
        <v>0</v>
      </c>
      <c r="J47" s="200">
        <f t="shared" si="11"/>
        <v>0</v>
      </c>
      <c r="K47" s="200">
        <f t="shared" si="11"/>
        <v>0</v>
      </c>
      <c r="L47" s="200">
        <f t="shared" si="11"/>
        <v>0</v>
      </c>
      <c r="M47" s="200">
        <f t="shared" si="11"/>
        <v>0</v>
      </c>
      <c r="N47" s="200">
        <f t="shared" si="11"/>
        <v>0</v>
      </c>
      <c r="O47" s="205">
        <f>$C$46*O46</f>
        <v>0</v>
      </c>
      <c r="P47" s="247">
        <f t="shared" si="9"/>
        <v>0</v>
      </c>
      <c r="Q47" s="202"/>
      <c r="R47" s="202"/>
      <c r="S47" s="202"/>
      <c r="T47" s="202"/>
      <c r="U47" s="202"/>
      <c r="V47" s="202"/>
      <c r="W47" s="202"/>
      <c r="X47" s="187"/>
    </row>
    <row r="48" spans="1:24" ht="16.5" customHeight="1">
      <c r="A48" s="354" t="s">
        <v>1296</v>
      </c>
      <c r="B48" s="356" t="s">
        <v>1226</v>
      </c>
      <c r="C48" s="358">
        <f>VLOOKUP(A48,planilha!$A$13:$H$538,7,FALSE)</f>
        <v>0</v>
      </c>
      <c r="D48" s="196"/>
      <c r="E48" s="198"/>
      <c r="F48" s="198"/>
      <c r="G48" s="183">
        <v>0</v>
      </c>
      <c r="H48" s="183">
        <v>0</v>
      </c>
      <c r="I48" s="183">
        <v>0</v>
      </c>
      <c r="J48" s="183">
        <v>0</v>
      </c>
      <c r="K48" s="183">
        <v>0</v>
      </c>
      <c r="L48" s="183">
        <v>0</v>
      </c>
      <c r="M48" s="183">
        <v>0</v>
      </c>
      <c r="N48" s="183">
        <v>0</v>
      </c>
      <c r="O48" s="194">
        <v>0</v>
      </c>
      <c r="P48" s="248">
        <f t="shared" si="9"/>
        <v>0</v>
      </c>
      <c r="Q48" s="203"/>
      <c r="R48" s="202"/>
      <c r="S48" s="202"/>
      <c r="T48" s="202"/>
      <c r="U48" s="202"/>
      <c r="V48" s="202"/>
      <c r="W48" s="202"/>
      <c r="X48" s="187"/>
    </row>
    <row r="49" spans="1:24" ht="16.5" customHeight="1">
      <c r="A49" s="355"/>
      <c r="B49" s="357"/>
      <c r="C49" s="359"/>
      <c r="D49" s="196"/>
      <c r="E49" s="198"/>
      <c r="F49" s="198"/>
      <c r="G49" s="200">
        <f aca="true" t="shared" si="12" ref="G49:N49">$C$48*G48</f>
        <v>0</v>
      </c>
      <c r="H49" s="200">
        <f t="shared" si="12"/>
        <v>0</v>
      </c>
      <c r="I49" s="200">
        <f t="shared" si="12"/>
        <v>0</v>
      </c>
      <c r="J49" s="200">
        <f t="shared" si="12"/>
        <v>0</v>
      </c>
      <c r="K49" s="200">
        <f t="shared" si="12"/>
        <v>0</v>
      </c>
      <c r="L49" s="200">
        <f t="shared" si="12"/>
        <v>0</v>
      </c>
      <c r="M49" s="200">
        <f t="shared" si="12"/>
        <v>0</v>
      </c>
      <c r="N49" s="200">
        <f t="shared" si="12"/>
        <v>0</v>
      </c>
      <c r="O49" s="205">
        <f>$C$48*O48</f>
        <v>0</v>
      </c>
      <c r="P49" s="247">
        <f t="shared" si="9"/>
        <v>0</v>
      </c>
      <c r="Q49" s="202"/>
      <c r="R49" s="202"/>
      <c r="S49" s="202"/>
      <c r="T49" s="202"/>
      <c r="U49" s="202"/>
      <c r="V49" s="202"/>
      <c r="W49" s="202"/>
      <c r="X49" s="187"/>
    </row>
    <row r="50" spans="1:24" ht="16.5" customHeight="1">
      <c r="A50" s="354" t="s">
        <v>1343</v>
      </c>
      <c r="B50" s="356" t="s">
        <v>1350</v>
      </c>
      <c r="C50" s="358">
        <f>VLOOKUP(A50,planilha!$A$13:$H$538,7,FALSE)</f>
        <v>0</v>
      </c>
      <c r="D50" s="196"/>
      <c r="E50" s="198"/>
      <c r="F50" s="198"/>
      <c r="G50" s="198"/>
      <c r="H50" s="198"/>
      <c r="I50" s="198"/>
      <c r="J50" s="198"/>
      <c r="K50" s="190">
        <v>0</v>
      </c>
      <c r="L50" s="190">
        <v>0</v>
      </c>
      <c r="M50" s="190">
        <v>0</v>
      </c>
      <c r="N50" s="190">
        <v>0</v>
      </c>
      <c r="O50" s="191">
        <v>0</v>
      </c>
      <c r="P50" s="248">
        <f t="shared" si="8"/>
        <v>0</v>
      </c>
      <c r="Q50" s="202"/>
      <c r="R50" s="202"/>
      <c r="S50" s="202"/>
      <c r="T50" s="202"/>
      <c r="U50" s="202"/>
      <c r="V50" s="202"/>
      <c r="W50" s="202"/>
      <c r="X50" s="187"/>
    </row>
    <row r="51" spans="1:24" ht="16.5" customHeight="1" thickBot="1">
      <c r="A51" s="355"/>
      <c r="B51" s="357"/>
      <c r="C51" s="359"/>
      <c r="D51" s="228"/>
      <c r="E51" s="229"/>
      <c r="F51" s="229"/>
      <c r="G51" s="229"/>
      <c r="H51" s="229"/>
      <c r="I51" s="229"/>
      <c r="J51" s="229"/>
      <c r="K51" s="324">
        <f>$C$50*K50</f>
        <v>0</v>
      </c>
      <c r="L51" s="324">
        <f>$C$50*L50</f>
        <v>0</v>
      </c>
      <c r="M51" s="324">
        <f>$C$50*M50</f>
        <v>0</v>
      </c>
      <c r="N51" s="324">
        <f>$C$50*N50</f>
        <v>0</v>
      </c>
      <c r="O51" s="325">
        <f>$C$50*O50</f>
        <v>0</v>
      </c>
      <c r="P51" s="249">
        <f t="shared" si="8"/>
        <v>0</v>
      </c>
      <c r="Q51" s="202"/>
      <c r="R51" s="202"/>
      <c r="S51" s="202"/>
      <c r="T51" s="202"/>
      <c r="U51" s="202"/>
      <c r="V51" s="202"/>
      <c r="W51" s="202"/>
      <c r="X51" s="187"/>
    </row>
    <row r="52" spans="1:24" s="235" customFormat="1" ht="21.75" customHeight="1">
      <c r="A52" s="366" t="s">
        <v>254</v>
      </c>
      <c r="B52" s="367"/>
      <c r="C52" s="230">
        <f>SUM(C12:C51)</f>
        <v>0</v>
      </c>
      <c r="D52" s="231">
        <f aca="true" t="shared" si="13" ref="D52:O52">D13+D15+D17+D19+D21+D23+D25+D27+D29+D31+D33+D35+D37+D39+D41+D43+D45+D47+D49+D51</f>
        <v>0</v>
      </c>
      <c r="E52" s="326">
        <f t="shared" si="13"/>
        <v>0</v>
      </c>
      <c r="F52" s="326">
        <f t="shared" si="13"/>
        <v>0</v>
      </c>
      <c r="G52" s="326">
        <f t="shared" si="13"/>
        <v>0</v>
      </c>
      <c r="H52" s="326">
        <f t="shared" si="13"/>
        <v>0</v>
      </c>
      <c r="I52" s="326">
        <f t="shared" si="13"/>
        <v>0</v>
      </c>
      <c r="J52" s="326">
        <f t="shared" si="13"/>
        <v>0</v>
      </c>
      <c r="K52" s="326">
        <f t="shared" si="13"/>
        <v>0</v>
      </c>
      <c r="L52" s="326">
        <f t="shared" si="13"/>
        <v>0</v>
      </c>
      <c r="M52" s="326">
        <f t="shared" si="13"/>
        <v>0</v>
      </c>
      <c r="N52" s="326">
        <f t="shared" si="13"/>
        <v>0</v>
      </c>
      <c r="O52" s="327">
        <f t="shared" si="13"/>
        <v>0</v>
      </c>
      <c r="P52" s="232">
        <f>P41+P39+P37+P35+P33+P31+P29+P27+P25+P23+P21+P19+P17+P15+P13+P43+P45+P47+P49+P51</f>
        <v>0</v>
      </c>
      <c r="Q52" s="233"/>
      <c r="R52" s="233"/>
      <c r="S52" s="233"/>
      <c r="T52" s="233"/>
      <c r="U52" s="233"/>
      <c r="V52" s="233"/>
      <c r="W52" s="233"/>
      <c r="X52" s="234"/>
    </row>
    <row r="53" spans="1:24" s="235" customFormat="1" ht="21.75" customHeight="1">
      <c r="A53" s="368" t="s">
        <v>1025</v>
      </c>
      <c r="B53" s="369"/>
      <c r="C53" s="236">
        <f>C52*0.2212</f>
        <v>0</v>
      </c>
      <c r="D53" s="237">
        <f>D52*0.2212</f>
        <v>0</v>
      </c>
      <c r="E53" s="328">
        <f aca="true" t="shared" si="14" ref="E53:O53">E52*0.2212</f>
        <v>0</v>
      </c>
      <c r="F53" s="328">
        <f t="shared" si="14"/>
        <v>0</v>
      </c>
      <c r="G53" s="328">
        <f t="shared" si="14"/>
        <v>0</v>
      </c>
      <c r="H53" s="328">
        <f t="shared" si="14"/>
        <v>0</v>
      </c>
      <c r="I53" s="328">
        <f t="shared" si="14"/>
        <v>0</v>
      </c>
      <c r="J53" s="328">
        <f t="shared" si="14"/>
        <v>0</v>
      </c>
      <c r="K53" s="328">
        <f t="shared" si="14"/>
        <v>0</v>
      </c>
      <c r="L53" s="328">
        <f t="shared" si="14"/>
        <v>0</v>
      </c>
      <c r="M53" s="328">
        <f t="shared" si="14"/>
        <v>0</v>
      </c>
      <c r="N53" s="328">
        <f t="shared" si="14"/>
        <v>0</v>
      </c>
      <c r="O53" s="329">
        <f t="shared" si="14"/>
        <v>0</v>
      </c>
      <c r="P53" s="238">
        <f>P52*0.2212</f>
        <v>0</v>
      </c>
      <c r="Q53" s="239"/>
      <c r="R53" s="239"/>
      <c r="S53" s="239"/>
      <c r="T53" s="239"/>
      <c r="U53" s="239"/>
      <c r="V53" s="239"/>
      <c r="W53" s="239"/>
      <c r="X53" s="240"/>
    </row>
    <row r="54" spans="1:25" s="235" customFormat="1" ht="21.75" customHeight="1" thickBot="1">
      <c r="A54" s="370" t="s">
        <v>255</v>
      </c>
      <c r="B54" s="371"/>
      <c r="C54" s="241">
        <f>C52+C53</f>
        <v>0</v>
      </c>
      <c r="D54" s="242">
        <f>SUM(D52:D53)</f>
        <v>0</v>
      </c>
      <c r="E54" s="330">
        <f>SUM(E52:E53)+D54</f>
        <v>0</v>
      </c>
      <c r="F54" s="330">
        <f aca="true" t="shared" si="15" ref="F54:O54">SUM(F52:F53)+E54</f>
        <v>0</v>
      </c>
      <c r="G54" s="330">
        <f>SUM(G52:G53)+F54</f>
        <v>0</v>
      </c>
      <c r="H54" s="330">
        <f>SUM(H52:H53)+G54</f>
        <v>0</v>
      </c>
      <c r="I54" s="330">
        <f t="shared" si="15"/>
        <v>0</v>
      </c>
      <c r="J54" s="330">
        <f t="shared" si="15"/>
        <v>0</v>
      </c>
      <c r="K54" s="330">
        <f t="shared" si="15"/>
        <v>0</v>
      </c>
      <c r="L54" s="330">
        <f t="shared" si="15"/>
        <v>0</v>
      </c>
      <c r="M54" s="330">
        <f t="shared" si="15"/>
        <v>0</v>
      </c>
      <c r="N54" s="330">
        <f t="shared" si="15"/>
        <v>0</v>
      </c>
      <c r="O54" s="331">
        <f t="shared" si="15"/>
        <v>0</v>
      </c>
      <c r="P54" s="243">
        <f>SUM(P52:P53)</f>
        <v>0</v>
      </c>
      <c r="Q54" s="244"/>
      <c r="R54" s="244"/>
      <c r="S54" s="244"/>
      <c r="T54" s="244"/>
      <c r="U54" s="244"/>
      <c r="V54" s="244"/>
      <c r="W54" s="244"/>
      <c r="X54" s="240"/>
      <c r="Y54" s="245"/>
    </row>
    <row r="55" spans="1:24" ht="16.5" customHeight="1">
      <c r="A55" s="365"/>
      <c r="B55" s="365"/>
      <c r="C55" s="57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8"/>
      <c r="Q55" s="55"/>
      <c r="R55" s="55"/>
      <c r="S55" s="55"/>
      <c r="T55" s="55"/>
      <c r="U55" s="55"/>
      <c r="V55" s="55"/>
      <c r="W55" s="55"/>
      <c r="X55" s="181"/>
    </row>
    <row r="56" spans="4:24" ht="15.75"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8"/>
      <c r="Q56" s="181"/>
      <c r="R56" s="181"/>
      <c r="S56" s="181"/>
      <c r="T56" s="181"/>
      <c r="U56" s="181"/>
      <c r="V56" s="181"/>
      <c r="W56" s="181"/>
      <c r="X56" s="208"/>
    </row>
    <row r="57" spans="4:24" ht="14.25"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181"/>
      <c r="Q57" s="181"/>
      <c r="R57" s="181"/>
      <c r="S57" s="181"/>
      <c r="T57" s="181"/>
      <c r="U57" s="181"/>
      <c r="V57" s="181"/>
      <c r="W57" s="181"/>
      <c r="X57" s="209"/>
    </row>
    <row r="58" spans="4:24" ht="15"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181"/>
      <c r="Q58" s="181"/>
      <c r="R58" s="181"/>
      <c r="S58" s="181"/>
      <c r="T58" s="181"/>
      <c r="U58" s="181"/>
      <c r="V58" s="181"/>
      <c r="W58" s="181"/>
      <c r="X58" s="181"/>
    </row>
    <row r="59" spans="4:24" ht="14.25"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</row>
    <row r="60" ht="14.25">
      <c r="B60" s="179" t="s">
        <v>774</v>
      </c>
    </row>
    <row r="61" ht="14.25">
      <c r="M61" s="210"/>
    </row>
    <row r="62" spans="3:13" ht="14.25">
      <c r="C62" s="211"/>
      <c r="D62" s="212"/>
      <c r="M62" s="210"/>
    </row>
    <row r="63" spans="3:13" ht="14.25">
      <c r="C63" s="211"/>
      <c r="D63" s="212"/>
      <c r="J63" s="213"/>
      <c r="M63" s="210"/>
    </row>
    <row r="64" spans="3:10" ht="14.25">
      <c r="C64" s="211"/>
      <c r="D64" s="212"/>
      <c r="J64" s="213"/>
    </row>
    <row r="65" spans="3:10" ht="14.25">
      <c r="C65" s="211"/>
      <c r="D65" s="212"/>
      <c r="J65" s="213"/>
    </row>
    <row r="66" spans="3:4" ht="14.25">
      <c r="C66" s="211"/>
      <c r="D66" s="212"/>
    </row>
    <row r="67" spans="3:4" ht="14.25">
      <c r="C67" s="211"/>
      <c r="D67" s="212"/>
    </row>
    <row r="68" spans="3:4" ht="14.25">
      <c r="C68" s="211"/>
      <c r="D68" s="212"/>
    </row>
    <row r="69" spans="3:4" ht="14.25">
      <c r="C69" s="211"/>
      <c r="D69" s="212"/>
    </row>
    <row r="70" spans="3:4" ht="14.25">
      <c r="C70" s="211"/>
      <c r="D70" s="212"/>
    </row>
    <row r="71" spans="3:4" ht="14.25">
      <c r="C71" s="211"/>
      <c r="D71" s="212"/>
    </row>
    <row r="72" spans="3:4" ht="14.25">
      <c r="C72" s="211"/>
      <c r="D72" s="212"/>
    </row>
    <row r="73" spans="3:4" ht="14.25">
      <c r="C73" s="211"/>
      <c r="D73" s="212"/>
    </row>
    <row r="74" spans="3:4" ht="14.25">
      <c r="C74" s="211"/>
      <c r="D74" s="212"/>
    </row>
    <row r="75" spans="3:4" ht="14.25">
      <c r="C75" s="211"/>
      <c r="D75" s="212"/>
    </row>
    <row r="76" spans="3:4" ht="14.25">
      <c r="C76" s="211"/>
      <c r="D76" s="212"/>
    </row>
    <row r="77" spans="3:4" ht="14.25">
      <c r="C77" s="211"/>
      <c r="D77" s="212"/>
    </row>
    <row r="78" spans="3:4" ht="14.25">
      <c r="C78" s="211"/>
      <c r="D78" s="212"/>
    </row>
    <row r="79" ht="14.25">
      <c r="C79" s="211"/>
    </row>
  </sheetData>
  <sheetProtection/>
  <mergeCells count="64">
    <mergeCell ref="A46:A47"/>
    <mergeCell ref="B46:B47"/>
    <mergeCell ref="C46:C47"/>
    <mergeCell ref="A48:A49"/>
    <mergeCell ref="B48:B49"/>
    <mergeCell ref="C48:C49"/>
    <mergeCell ref="A44:A45"/>
    <mergeCell ref="B44:B45"/>
    <mergeCell ref="C44:C45"/>
    <mergeCell ref="C40:C41"/>
    <mergeCell ref="B32:B33"/>
    <mergeCell ref="B34:B35"/>
    <mergeCell ref="B36:B37"/>
    <mergeCell ref="B38:B39"/>
    <mergeCell ref="C36:C37"/>
    <mergeCell ref="C38:C39"/>
    <mergeCell ref="A55:B55"/>
    <mergeCell ref="A52:B52"/>
    <mergeCell ref="A53:B53"/>
    <mergeCell ref="A54:B54"/>
    <mergeCell ref="A32:A33"/>
    <mergeCell ref="A40:A41"/>
    <mergeCell ref="A36:A37"/>
    <mergeCell ref="A38:A39"/>
    <mergeCell ref="B40:B41"/>
    <mergeCell ref="A42:A43"/>
    <mergeCell ref="A28:A29"/>
    <mergeCell ref="C28:C29"/>
    <mergeCell ref="A30:A31"/>
    <mergeCell ref="C30:C31"/>
    <mergeCell ref="A34:A35"/>
    <mergeCell ref="C34:C35"/>
    <mergeCell ref="C32:C33"/>
    <mergeCell ref="B28:B29"/>
    <mergeCell ref="B30:B31"/>
    <mergeCell ref="A24:A25"/>
    <mergeCell ref="B24:B25"/>
    <mergeCell ref="C24:C25"/>
    <mergeCell ref="A26:A27"/>
    <mergeCell ref="B26:B27"/>
    <mergeCell ref="C26:C27"/>
    <mergeCell ref="A18:A19"/>
    <mergeCell ref="B18:B19"/>
    <mergeCell ref="C18:C19"/>
    <mergeCell ref="A20:A21"/>
    <mergeCell ref="B22:B23"/>
    <mergeCell ref="C20:C21"/>
    <mergeCell ref="B20:B21"/>
    <mergeCell ref="A12:A13"/>
    <mergeCell ref="B12:B13"/>
    <mergeCell ref="C12:C13"/>
    <mergeCell ref="A14:A15"/>
    <mergeCell ref="B14:B15"/>
    <mergeCell ref="C14:C15"/>
    <mergeCell ref="A50:A51"/>
    <mergeCell ref="B50:B51"/>
    <mergeCell ref="C50:C51"/>
    <mergeCell ref="B42:B43"/>
    <mergeCell ref="C42:C43"/>
    <mergeCell ref="A16:A17"/>
    <mergeCell ref="B16:B17"/>
    <mergeCell ref="C16:C17"/>
    <mergeCell ref="A22:A23"/>
    <mergeCell ref="C22:C23"/>
  </mergeCells>
  <printOptions horizontalCentered="1"/>
  <pageMargins left="0" right="0" top="0.9055118110236221" bottom="0.5905511811023623" header="0.31496062992125984" footer="0.31496062992125984"/>
  <pageSetup fitToHeight="1" fitToWidth="1" horizontalDpi="600" verticalDpi="600" orientation="landscape" paperSize="9" scale="32" r:id="rId2"/>
  <headerFooter>
    <oddFooter>&amp;L&amp;Z&amp;F&amp;F&amp;R&amp;P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Ambulatório e Centro Cirurgico Rev 175 AFG_R1</dc:title>
  <dc:subject>Emenda Mandaqui - Centro Cirurgico</dc:subject>
  <dc:creator>Fernanda Giroto</dc:creator>
  <cp:keywords/>
  <dc:description/>
  <cp:lastModifiedBy>Fernanda Giroto</cp:lastModifiedBy>
  <cp:lastPrinted>2019-06-14T16:04:35Z</cp:lastPrinted>
  <dcterms:created xsi:type="dcterms:W3CDTF">2016-01-06T14:59:19Z</dcterms:created>
  <dcterms:modified xsi:type="dcterms:W3CDTF">2019-09-17T19:24:03Z</dcterms:modified>
  <cp:category>Licitação</cp:category>
  <cp:version/>
  <cp:contentType/>
  <cp:contentStatus/>
</cp:coreProperties>
</file>