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1840" windowHeight="12000" activeTab="2"/>
  </bookViews>
  <sheets>
    <sheet name="Resumo" sheetId="1" r:id="rId1"/>
    <sheet name="Planilha" sheetId="2" r:id="rId2"/>
    <sheet name="Cronograma" sheetId="3" r:id="rId3"/>
  </sheets>
  <definedNames>
    <definedName name="_xlnm._FilterDatabase" localSheetId="1" hidden="1">'Planilha'!$A$11:$G$507</definedName>
    <definedName name="_xlnm.Print_Area" localSheetId="1">'Planilha'!$A$1:$G$507</definedName>
    <definedName name="_xlnm.Print_Area" localSheetId="0">'Resumo'!$A$1:$D$38</definedName>
    <definedName name="_xlnm.Print_Titles" localSheetId="2">'Cronograma'!$A:$D</definedName>
    <definedName name="_xlnm.Print_Titles" localSheetId="1">'Planilha'!$1:$10</definedName>
  </definedNames>
  <calcPr fullCalcOnLoad="1"/>
</workbook>
</file>

<file path=xl/sharedStrings.xml><?xml version="1.0" encoding="utf-8"?>
<sst xmlns="http://schemas.openxmlformats.org/spreadsheetml/2006/main" count="1836" uniqueCount="1318">
  <si>
    <t>Eletrocalha lisa galvanizada a fogo, 100 x 50 mm, com acessórios</t>
  </si>
  <si>
    <t>Eletrocalha perfurada galvanizada a fogo, 150x100mm, com acessórios</t>
  </si>
  <si>
    <t>Eletrocalha perfurada galvanizada a fogo, 200x100mm, com acessórios</t>
  </si>
  <si>
    <t>Eletrocalha perfurada galvanizada a fogo, 300x100mm, com acessórios</t>
  </si>
  <si>
    <t>Cabo para rede 24 AWG com 4 pares, categoria 6</t>
  </si>
  <si>
    <t>Caixa de tomada em alumínio para piso 4´ x 4´</t>
  </si>
  <si>
    <t>Caixa em alumínio fundido à prova de tempo, umidade, gases, vapores e pó, 445 x 350 x 220 mm</t>
  </si>
  <si>
    <t>Registro de gaveta em latão fundido cromado com canopla, DN= 3/4´ - linha especial</t>
  </si>
  <si>
    <t>Registro de gaveta em latão fundido cromado com canopla, DN= 1´ - linha especial</t>
  </si>
  <si>
    <t>Registro de pressão em latão fundido cromado com canopla, DN= 1/2´ - linha especial</t>
  </si>
  <si>
    <t>Registro de pressão em latão fundido cromado com canopla, DN= 3/4´ - linha especial</t>
  </si>
  <si>
    <t>Elevador para passageiros, uso interno com capacidade mínima de 600 kg para quatro paradas, portas unilaterais</t>
  </si>
  <si>
    <t>Tapume móvel para fechamento de áreas</t>
  </si>
  <si>
    <t>Tinta látex em massa, inclusive preparo</t>
  </si>
  <si>
    <t>Tinta acrílica em massa, inclusive preparo</t>
  </si>
  <si>
    <t>Conjunto motor-bomba (centrífuga), 0,5 cv, monoestágio, Hman= 10 a 20 mca, Q= 7,5 a 1,5 m³/h</t>
  </si>
  <si>
    <t>Abertura de caixa até 25 cm, inclui escavação, compactação, transporte e preparo do sub-leito</t>
  </si>
  <si>
    <t>Material composto de alumínio "ACM" espessura 0,04mm na tonalidade azul - painel</t>
  </si>
  <si>
    <t xml:space="preserve">Sonofletor coaxial diâmtro 8" de 20 W no teto e parede dotado de transformador de acoplamento de 70V </t>
  </si>
  <si>
    <t>Cabo para sistema de alarme de incêndio blindado de 3 vias para acionadores endereçáveis</t>
  </si>
  <si>
    <r>
      <t>Cabo para sistema de alarme de incêndio, sirenes, flexível 2x1,0 mm2 – 750 V - 70</t>
    </r>
    <r>
      <rPr>
        <sz val="10"/>
        <rFont val="Calibri"/>
        <family val="2"/>
      </rPr>
      <t>°</t>
    </r>
    <r>
      <rPr>
        <sz val="10"/>
        <rFont val="Arial"/>
        <family val="2"/>
      </rPr>
      <t xml:space="preserve"> C</t>
    </r>
  </si>
  <si>
    <t>Cabo polarizado para som 2x1,5m² (preto/vermelho)</t>
  </si>
  <si>
    <t>Central de som para montagem de em Rack</t>
  </si>
  <si>
    <t>Rack aberto em chapa de aço nº. 18, profundidade 570 mm, largura 19”, completo com kit de ventilação, régua de tomadas, kit patch panel, bandeja fixa, conforme detalhe projeto, com 20 unidades padrão</t>
  </si>
  <si>
    <t>Rack aberto em chapa de aço nº. 18, profundidade 570 mm, largura 19”, completo com kit de ventilação, régua de tomadas, kit patch panel, bandeja fixa, conforme detalhe projeto, com 44 unidades padrão</t>
  </si>
  <si>
    <t>Caixa de passagem de esgoto 8,00x8,00x1,10m com laje de fundo e tampa, alvenaria de 1/2 revestida e impermeabilizada</t>
  </si>
  <si>
    <t>Caixa de passagem de esgoto 0,80x0,80x1,06m com laje de fundo e tampa, alvenaria de 1/2 revestida e impermeabilizada com septo</t>
  </si>
  <si>
    <t>Caixa de água 2,00x1,20x1,80m com laje de fundo, tampa com placa cimentícia tipo Eterplac, alvenaria 1/2 tijolo revestido p filtros águas pluviais</t>
  </si>
  <si>
    <t>Tanque para hipoclorito em PRFV, Anti-corrosão, volume 100 litros</t>
  </si>
  <si>
    <t>Filtro tipo vortex</t>
  </si>
  <si>
    <t>Reservatório de fibra de vidro - capacidade de 5.000 litros</t>
  </si>
  <si>
    <t>Elevador monta carga</t>
  </si>
  <si>
    <t>Demolições e Retiradas</t>
  </si>
  <si>
    <t>Revestimento em massa, cerâmico, vinílico e metálico</t>
  </si>
  <si>
    <t>Esquadrias de madeira, ferro e alumínio</t>
  </si>
  <si>
    <t>Elétrica, SPDA, Telefonia e Lógica</t>
  </si>
  <si>
    <t>Hidráulica</t>
  </si>
  <si>
    <t>DRS XVI - Sorocaba - Reformas e Adequações na Unidade</t>
  </si>
  <si>
    <t>Rua Comendador Pereira Inácio, 105 - Sorocaba - SP</t>
  </si>
  <si>
    <t>1.1</t>
  </si>
  <si>
    <t>1.2</t>
  </si>
  <si>
    <t>2.1</t>
  </si>
  <si>
    <t>3.1</t>
  </si>
  <si>
    <t>3.2</t>
  </si>
  <si>
    <t>4.1</t>
  </si>
  <si>
    <t>4.2</t>
  </si>
  <si>
    <t>4.3</t>
  </si>
  <si>
    <t>4.4</t>
  </si>
  <si>
    <t>4.5</t>
  </si>
  <si>
    <t>4.6</t>
  </si>
  <si>
    <t>4.7</t>
  </si>
  <si>
    <t>5.1</t>
  </si>
  <si>
    <t>6.1</t>
  </si>
  <si>
    <t>7.2</t>
  </si>
  <si>
    <t>7.3</t>
  </si>
  <si>
    <t>8.1</t>
  </si>
  <si>
    <t>8.2</t>
  </si>
  <si>
    <t>8.3</t>
  </si>
  <si>
    <t>8.4</t>
  </si>
  <si>
    <t>8.5</t>
  </si>
  <si>
    <t>8.6</t>
  </si>
  <si>
    <t>8.7</t>
  </si>
  <si>
    <t>8.8</t>
  </si>
  <si>
    <t>8.9</t>
  </si>
  <si>
    <t>8.10</t>
  </si>
  <si>
    <t>8.11</t>
  </si>
  <si>
    <t>8.12</t>
  </si>
  <si>
    <t>8.13</t>
  </si>
  <si>
    <t>8.14</t>
  </si>
  <si>
    <t>8.15</t>
  </si>
  <si>
    <t>8.16</t>
  </si>
  <si>
    <t>8.17</t>
  </si>
  <si>
    <t>8.18</t>
  </si>
  <si>
    <t>8.19</t>
  </si>
  <si>
    <t>8.20</t>
  </si>
  <si>
    <t>8.21</t>
  </si>
  <si>
    <t>8.22</t>
  </si>
  <si>
    <t>8.23</t>
  </si>
  <si>
    <t>8.24</t>
  </si>
  <si>
    <t>9.1</t>
  </si>
  <si>
    <t>9.2</t>
  </si>
  <si>
    <t>9.3</t>
  </si>
  <si>
    <t>9.4</t>
  </si>
  <si>
    <t>9.5</t>
  </si>
  <si>
    <t>9.6</t>
  </si>
  <si>
    <t>10.1</t>
  </si>
  <si>
    <t>10.2</t>
  </si>
  <si>
    <t>10.3</t>
  </si>
  <si>
    <t>11.1</t>
  </si>
  <si>
    <t>11.2</t>
  </si>
  <si>
    <t>11.3</t>
  </si>
  <si>
    <t>11.4</t>
  </si>
  <si>
    <t>11.5</t>
  </si>
  <si>
    <t>12.1</t>
  </si>
  <si>
    <t>12.2</t>
  </si>
  <si>
    <t>12.3</t>
  </si>
  <si>
    <t>12.4</t>
  </si>
  <si>
    <t>12.5</t>
  </si>
  <si>
    <t>12.6</t>
  </si>
  <si>
    <t>13.1</t>
  </si>
  <si>
    <t>13.2</t>
  </si>
  <si>
    <t>13.3</t>
  </si>
  <si>
    <t>13.4</t>
  </si>
  <si>
    <t>13.5</t>
  </si>
  <si>
    <t>13.6</t>
  </si>
  <si>
    <t>13.7</t>
  </si>
  <si>
    <t>14.1</t>
  </si>
  <si>
    <t>14.2</t>
  </si>
  <si>
    <t>15.1</t>
  </si>
  <si>
    <t>15.2</t>
  </si>
  <si>
    <t>15.3</t>
  </si>
  <si>
    <t>15.4</t>
  </si>
  <si>
    <t>15.5</t>
  </si>
  <si>
    <t>15.6</t>
  </si>
  <si>
    <t>15.7</t>
  </si>
  <si>
    <t>15.8</t>
  </si>
  <si>
    <t>15.9</t>
  </si>
  <si>
    <t>15.10</t>
  </si>
  <si>
    <t>15.11</t>
  </si>
  <si>
    <t>15.12</t>
  </si>
  <si>
    <t>15.13</t>
  </si>
  <si>
    <t>15.14</t>
  </si>
  <si>
    <t>15.15</t>
  </si>
  <si>
    <t>15.16</t>
  </si>
  <si>
    <t>15.17</t>
  </si>
  <si>
    <t>15.18</t>
  </si>
  <si>
    <t>15.19</t>
  </si>
  <si>
    <t>15.20</t>
  </si>
  <si>
    <t>15.21</t>
  </si>
  <si>
    <t>15.22</t>
  </si>
  <si>
    <t>16.1</t>
  </si>
  <si>
    <t>16.2</t>
  </si>
  <si>
    <t>16.3</t>
  </si>
  <si>
    <t>16.4</t>
  </si>
  <si>
    <t>16.5</t>
  </si>
  <si>
    <t>16.6</t>
  </si>
  <si>
    <t>16.7</t>
  </si>
  <si>
    <t>16.8</t>
  </si>
  <si>
    <t>16.9</t>
  </si>
  <si>
    <t>16.10</t>
  </si>
  <si>
    <t>16.11</t>
  </si>
  <si>
    <t>16.12</t>
  </si>
  <si>
    <t>16.13</t>
  </si>
  <si>
    <t>17.1</t>
  </si>
  <si>
    <t>17.2</t>
  </si>
  <si>
    <t>18.1</t>
  </si>
  <si>
    <t>19.1</t>
  </si>
  <si>
    <t>20.1</t>
  </si>
  <si>
    <t>20.2</t>
  </si>
  <si>
    <t>21.1</t>
  </si>
  <si>
    <t>22.1</t>
  </si>
  <si>
    <t>22.2</t>
  </si>
  <si>
    <t>Mês 13</t>
  </si>
  <si>
    <t>Mês 14</t>
  </si>
  <si>
    <t>Mês 15</t>
  </si>
  <si>
    <t>Mês 16</t>
  </si>
  <si>
    <t>Mês 17</t>
  </si>
  <si>
    <t>Mês 18</t>
  </si>
  <si>
    <t>Bancadas, aparelhos e metais sanitários</t>
  </si>
  <si>
    <t>Cuba de louça de embutir oval</t>
  </si>
  <si>
    <t>Tampo/bancada em concreto armado, revestido em aço inoxidável fosco polido</t>
  </si>
  <si>
    <t>Reservatório em polietileno de alta densidade (cisterna) com antioxidante e proteção contra raios ultravioleta (UV) - capacidade de 10.000 litros</t>
  </si>
  <si>
    <t>Abrigo de hidrante de 2 1/2´ completo - inclusive mangueira de 30 m (2 x 15 m)</t>
  </si>
  <si>
    <t>Bloco autônomo de iluminação de emergência com autonomia mínima de 1 hora, equipado com 2 lâmpadas de 11 W</t>
  </si>
  <si>
    <t>Limpeza</t>
  </si>
  <si>
    <t>Câmara frigorífica para resfriados</t>
  </si>
  <si>
    <t>Placa de sinalização em PVC para ambientes</t>
  </si>
  <si>
    <t>Armário/gabinete embutido em MDF sob medida, revestido em laminado melamínico, com portas e prateleiras</t>
  </si>
  <si>
    <t>Impermeabilização, isolação, proteção e junta</t>
  </si>
  <si>
    <t>Quadro de distribuição universal de embutir, para disjuntores 16 DIN / 12 Bolt-on - 150 A - sem componentes</t>
  </si>
  <si>
    <t>Quadro de distribuição universal de embutir, para disjuntores 24 DIN / 18 Bolt-on - 150 A - sem componentes</t>
  </si>
  <si>
    <t>Quadro de distribuição universal de embutir, para disjuntores 34 DIN / 24 Bolt-on - 150 A - sem componentes</t>
  </si>
  <si>
    <t>Quadro de distribuição universal de embutir, para disjuntores 44 DIN / 32 Bolt-on - 150 A - sem componentes</t>
  </si>
  <si>
    <t>Quadro de distribuição universal de embutir, para disjuntores 56 DIN / 40 Bolt-on - 225 A - sem componentes</t>
  </si>
  <si>
    <t>Caixilho guilhotina em alumínio anodizado, sob medida</t>
  </si>
  <si>
    <t>Espelho em vidro cristal liso, espessura de 4 mm, colocado sobre a parede</t>
  </si>
  <si>
    <t>Acessibilidade</t>
  </si>
  <si>
    <t>Revestimento em borracha sintética colorida de 5,0 mm, para sinalização tátil de alerta / direcional - colado</t>
  </si>
  <si>
    <t>Lavatório de louça para canto sem coluna para pessoas com mobilidade reduzida</t>
  </si>
  <si>
    <t>Impermeabilização em manta asfáltica com armadura, tipo III-B, espessura de 3 mm</t>
  </si>
  <si>
    <t>Paisagismo e fechamento</t>
  </si>
  <si>
    <t>Gradil de ferro perfilado, tipo parque</t>
  </si>
  <si>
    <t>Transformador de potência trifásico de 750 kVA, classe 15 kV, a seco</t>
  </si>
  <si>
    <t>Eletroduto corrugado em polietileno de alta densidade, DN= 50 mm, com acessórios</t>
  </si>
  <si>
    <t>Eletroduto corrugado em polietileno de alta densidade, DN= 75 mm, com acessórios</t>
  </si>
  <si>
    <t>Eletroduto corrugado em polietileno de alta densidade, DN= 100 mm, com acessórios</t>
  </si>
  <si>
    <t>Cabo de cobre de 6 mm², isolamento 0,6/1 kV - isolação em PVC 70°C</t>
  </si>
  <si>
    <t>Cabo de cobre de 10 mm², isolamento 0,6/1 kV - isolação em PVC 70°C</t>
  </si>
  <si>
    <t>Cabo de cobre nu, têmpera mole, classe 2, de 16 mm²</t>
  </si>
  <si>
    <t>Cabo de cobre nu, têmpera mole, classe 2, de 35 mm²</t>
  </si>
  <si>
    <t>Cabo de cobre nu, têmpera mole, classe 2, de 50 mm²</t>
  </si>
  <si>
    <t>Cabo de cobre nu, têmpera mole, classe 2, de 240 mm²</t>
  </si>
  <si>
    <t>Cabo de cobre de 16 mm², isolamento 0,6/1 kV - isolação EPR 90°C</t>
  </si>
  <si>
    <t>Cabo de cobre de 70 mm², isolamento 0,6/1 kV - isolação EPR 90°C</t>
  </si>
  <si>
    <t>Cabo de cobre de 95 mm², isolamento 0,6/1 kV - isolação EPR 90°C</t>
  </si>
  <si>
    <t>Terminal de pressão/compressão para cabo de 35 mm²</t>
  </si>
  <si>
    <t>Terminal de pressão/compressão para cabo de 50 mm²</t>
  </si>
  <si>
    <t>Cabo coaxial tipo RG 6</t>
  </si>
  <si>
    <t>Tomada 2P+T de 10 A - 250 V, completa</t>
  </si>
  <si>
    <t>Conjunto 2 tomadas 2P+T de 10 A, completo</t>
  </si>
  <si>
    <t>Lâmpada de vapor metálico tubular, base G12 de 70 W</t>
  </si>
  <si>
    <t>Lâmpada fluorescente tubular, base bipino bilateral de 16 W</t>
  </si>
  <si>
    <t>Lâmpada fluorescente tubular, base bipino bilateral de 32 W</t>
  </si>
  <si>
    <t>Reator eletromagnético de alto fator de potência, para lâmpada vapor de sódio 150 W / 220 V</t>
  </si>
  <si>
    <t>Reator eletromagnético de alto fator de potência, para lâmpada vapor metálico 70 W / 220 V</t>
  </si>
  <si>
    <t>Botoeira para acionamento de bomba de incêndio tipo quebra-vidro</t>
  </si>
  <si>
    <t>Pavimentação em lajota de concreto 35 MPa, espessura 8 cm, tipos: raquete, retangular, sextavado e 16 faces, com rejunte em areia</t>
  </si>
  <si>
    <t>Tomada RJ 45 para rede de dados, com placa</t>
  </si>
  <si>
    <t>LOCAL:</t>
  </si>
  <si>
    <t>Poste telecônico reto em aço SAE 1010/1020 galvanizado a fogo, altura de 8,00 m</t>
  </si>
  <si>
    <t>Poste telecônico reto em aço SAE 1010/1020 galvanizado a fogo, altura de 6,00 m</t>
  </si>
  <si>
    <t>Tubo de aço carbono preto sem costura Schedule 40, DN= 2´ - inclusive conexões</t>
  </si>
  <si>
    <t>Tubo de aço carbono preto sem costura Schedule 40, DN= 1 1/2´ - inclusive conexões</t>
  </si>
  <si>
    <t>Tubo de aço carbono preto sem costura Schedule 40, DN= 1´ - inclusive conexões</t>
  </si>
  <si>
    <t>Tubo de aço carbono preto sem costura Schedule 40, DN= 3´ - inclusive conexões</t>
  </si>
  <si>
    <t>Tubo de aço carbono preto sem costura Schedule 40, DN= 2 1/2´ - inclusive conexões</t>
  </si>
  <si>
    <t>Proteção de superfícies em geral com plástico bolha</t>
  </si>
  <si>
    <t>Tapume fixo em painel OSB - espessura 12 mm</t>
  </si>
  <si>
    <t>Demolição mecanizada de pavimento ou piso em concreto, inclusive fragmentação e acomodação do material</t>
  </si>
  <si>
    <t>Remoção de tubulação hidráulica em geral, incluindo conexões, caixas e ralos</t>
  </si>
  <si>
    <t>Carga e remoção de terra até a distância média de 1,0 km</t>
  </si>
  <si>
    <t>Concreto usinado não estrutural mínimo 150 kg cimento / m³</t>
  </si>
  <si>
    <t>Lançamento, espalhamento e adensamento de concreto ou massa em lastro e/ou enchimento</t>
  </si>
  <si>
    <t>Lançamento e adensamento de concreto ou massa em fundação</t>
  </si>
  <si>
    <t>Lançamento e adensamento de concreto ou massa por bombeamento</t>
  </si>
  <si>
    <t>Cumeeira em chapa de aço pré-pintada com epóxi e poliéster, perfil trapezoidal, com espessura de 0,50 mm</t>
  </si>
  <si>
    <t>Argamassa de regularização e/ou proteção</t>
  </si>
  <si>
    <t>Regularização de piso com nata de cimento e bianco</t>
  </si>
  <si>
    <t>Limpeza e regularização de áreas para ajardinamento (jardins e canteiros)</t>
  </si>
  <si>
    <t>Tampo sob medida em compensado, revestido na face superior em laminado fenólico melamínico</t>
  </si>
  <si>
    <t>Locação de quadros metálicos para plataforma de proteção, inclusive o madeiramento</t>
  </si>
  <si>
    <t>m²xmês</t>
  </si>
  <si>
    <t>Demolição manual de alvenaria de elevação ou elemento vazado, incluindo revestimento</t>
  </si>
  <si>
    <t>unxmês</t>
  </si>
  <si>
    <t>ITEM</t>
  </si>
  <si>
    <t>CPOS</t>
  </si>
  <si>
    <t>DESCRIÇÃO DOS SERVIÇOS</t>
  </si>
  <si>
    <t>UNID</t>
  </si>
  <si>
    <t>QTDE</t>
  </si>
  <si>
    <t>Vlr. Unit.</t>
  </si>
  <si>
    <t>Vlr. Total</t>
  </si>
  <si>
    <t>Eletroduto de PVC corrugado flexível reforçado, diâmetro externo de 25 mm</t>
  </si>
  <si>
    <t>Eletroduto de PVC corrugado flexível reforçado, diâmetro externo de 32 mm</t>
  </si>
  <si>
    <t>Válvula de esfera monobloco em latão fundido passagem plena, acionamento com alavanca, DN= 3/4´</t>
  </si>
  <si>
    <t>Válvula de esfera monobloco em latão fundido passagem plena, acionamento com alavanca, DN= 1´</t>
  </si>
  <si>
    <t>Impermeabilização com cimento cristalizante para umidade e água de percolação</t>
  </si>
  <si>
    <t>Ralo seco em ferro fundido, 100 x 165 x 50 mm, com grelha metálica saída vertical</t>
  </si>
  <si>
    <t>Bacia sifonada com caixa de descarga acoplada sem tampa - 6 litros</t>
  </si>
  <si>
    <t>Degrau (piso e espelho) em borracha sintética preta com testeira - colado</t>
  </si>
  <si>
    <t>Conjunto motor-bomba submersível vertical para esgoto, Q= 4,6 a 57,2 m³/h, Hman= 13 a 4 mca, potência 2 a 3,5 cv, diâmetro de sólidos até 50mm</t>
  </si>
  <si>
    <t>Torneira de mesa para lavatório compacta, acionamento hidromecânico, em latão cromado, DN= 1/2´</t>
  </si>
  <si>
    <t>Tubo de PVC rígido tipo PBA classe 15, DN= 50mm, (DE= 60mm), inclusive conexões</t>
  </si>
  <si>
    <t>Tubo de PVC rígido tipo PBA classe 15, DN= 75mm, (DE= 85mm), inclusive conexões</t>
  </si>
  <si>
    <t>Tubo de PVC rígido tipo PBA classe 15, DN= 100mm, (DE= 110mm), inclusive conexões</t>
  </si>
  <si>
    <t>Detecção, combate e prevenção a incêndio</t>
  </si>
  <si>
    <t>Pavimentação e passeio</t>
  </si>
  <si>
    <t>Comunicação visual</t>
  </si>
  <si>
    <t>Conforto mecânico, equipamentos e sistema</t>
  </si>
  <si>
    <t>Segurança, vigilância e controle, equipamentos e sistema</t>
  </si>
  <si>
    <t>Painel monobloco autoportante em chapa de aço de 2,0 mm de espessura, com proteção mínima IP 54 - sem componentes</t>
  </si>
  <si>
    <t>Central de detecção e alarme de incêndio completa, autonomia de 1 hora para 12 laços, 220 V/12 V</t>
  </si>
  <si>
    <t>Lâmpada de vapor de sódio elipsoidal ou tubular, base E40 de 150 W</t>
  </si>
  <si>
    <t>Lâmpada de vapor de sódio elipsoidal ou tubular, base E40 de 250 W</t>
  </si>
  <si>
    <t>Eletroduto de PVC rígido roscável de 3/4´ - com acessórios</t>
  </si>
  <si>
    <t>Eletroduto de PVC rígido roscável de 1´ - com acessórios</t>
  </si>
  <si>
    <t>Eletroduto de PVC rígido roscável de 1 1/4´ - com acessórios</t>
  </si>
  <si>
    <t>Eletroduto de PVC rígido roscável de 1 1/2´ - com acessórios</t>
  </si>
  <si>
    <t>Eletroduto de PVC rígido roscável de 2´ - com acessórios</t>
  </si>
  <si>
    <t>Eletroduto de PVC rígido roscável de 4´ - com acessórios</t>
  </si>
  <si>
    <t>Serviço técnico especializado</t>
  </si>
  <si>
    <t>un</t>
  </si>
  <si>
    <t>tx</t>
  </si>
  <si>
    <t>m²</t>
  </si>
  <si>
    <t>m</t>
  </si>
  <si>
    <t>cj</t>
  </si>
  <si>
    <t>m³</t>
  </si>
  <si>
    <t>Construção provisória em madeira - fornecimento e montagem</t>
  </si>
  <si>
    <t>Desmobilização de construção provisória</t>
  </si>
  <si>
    <t>Proteção de fachada com tela de nylon</t>
  </si>
  <si>
    <t>Fechamento provisório de vãos em chapa de madeira compensada</t>
  </si>
  <si>
    <t>mxmês</t>
  </si>
  <si>
    <t>Montagem e desmontagem de andaime torre metálica com altura até 10 m</t>
  </si>
  <si>
    <t>Montagem e desmontagem de andaime tubular fachadeiro com altura superior a 10 m</t>
  </si>
  <si>
    <t>Placa de identificação para obra</t>
  </si>
  <si>
    <t>Reator eletrônico de alto fator de potência com partida instantânea, para duas lâmpadas fluorescentes tubulares, base bipino bilateral, 16 W - 127 V / 220 V</t>
  </si>
  <si>
    <t>Reator eletrônico de alto fator de potência com partida instantânea, para duas lâmpadas fluorescentes tubulares, base bipino bilateral, 32 W - 127 V / 220 V</t>
  </si>
  <si>
    <t>Montagem e desmontagem de andaime tubular fachadeiro com altura até 10 m</t>
  </si>
  <si>
    <t>Captor tipo Franklin, h= 300 mm, 4 pontos, 2 descidas, acabamento cromado</t>
  </si>
  <si>
    <t>Captor tipo terminal aéreo, h= 600 mm, diâmetro de 3/8´ galvanizado a fogo</t>
  </si>
  <si>
    <t>Caixa de inspeção do terra cilíndrica em PVC rígido, diâmetro de 300 mm - h= 250 mm</t>
  </si>
  <si>
    <t>Impermeabilização em argamassa polimérica com reforço em tela poliéster para pressão hidrostática positiva</t>
  </si>
  <si>
    <t>Bebedouro elétrico de pressão em aço inoxidável, capacidade 4 l/h - simples</t>
  </si>
  <si>
    <t>Torneira curta sem rosca para uso geral, em latão fundido cromado, DN= 3/4´</t>
  </si>
  <si>
    <t>Torneira de parede para pia com bica móvel e arejador, em latão fundido cromado</t>
  </si>
  <si>
    <t>Alvenaria e elemento divisor</t>
  </si>
  <si>
    <t>Telhamento</t>
  </si>
  <si>
    <t>Saboneteira tipo dispenser, para refil de 800 ml</t>
  </si>
  <si>
    <t>Engate flexível metálico DN= 1/2´</t>
  </si>
  <si>
    <t>Sifão de metal cromado de 1 1/2´ x 2´</t>
  </si>
  <si>
    <t>Sifão de metal cromado de 1´ x 1 1/2´</t>
  </si>
  <si>
    <t>Válvula americana</t>
  </si>
  <si>
    <t>Válvula de metal cromado de 1 1/2´</t>
  </si>
  <si>
    <t>Válvula de metal cromado de 1´</t>
  </si>
  <si>
    <t>Abrigo padronizado de gás GLP encanado</t>
  </si>
  <si>
    <t>Tubo de PVC rígido DEFoFo, DN= 150mm (DE= 170mm), inclusive conexões</t>
  </si>
  <si>
    <t>Tubo de PVC rígido DEFoFo, DN= 250mm (DE= 274mm), inclusive conexões</t>
  </si>
  <si>
    <t>Tubo de PVC rígido DEFoFo, DN= 300mm (DE= 326mm), inclusive conexões</t>
  </si>
  <si>
    <t>Tubo de cobre classe A, DN= 15mm (1/2´), inclusive conexões</t>
  </si>
  <si>
    <t>Tubo de cobre classe A, DN= 22mm (3/4´), inclusive conexões</t>
  </si>
  <si>
    <t>Tubo de cobre classe A, DN= 28mm (1´), inclusive conexões</t>
  </si>
  <si>
    <t>Tubo de cobre classe A, DN= 35mm (1 1/4´), inclusive conexões</t>
  </si>
  <si>
    <t>Registro de gaveta em latão fundido sem acabamento, DN= 1´</t>
  </si>
  <si>
    <t>Registro de gaveta em latão fundido sem acabamento, DN= 1 1/4´</t>
  </si>
  <si>
    <t>Registro de gaveta em latão fundido sem acabamento, DN= 1 1/2´</t>
  </si>
  <si>
    <t>Registro de gaveta em latão fundido sem acabamento, DN= 2´</t>
  </si>
  <si>
    <t>Registro de gaveta em latão fundido sem acabamento, DN= 2 1/2´</t>
  </si>
  <si>
    <t>Registro de gaveta em latão fundido sem acabamento, DN= 3´</t>
  </si>
  <si>
    <t>Válvula de mictório padrão, vazão automática, DN= 3/4´</t>
  </si>
  <si>
    <t>Válvula de retenção horizontal em bronze, DN= 1´</t>
  </si>
  <si>
    <t>Válvula de retenção horizontal em bronze, DN= 1 1/2´</t>
  </si>
  <si>
    <t>Válvula de retenção horizontal em bronze, DN= 2 1/2´</t>
  </si>
  <si>
    <t>Vergas, contravergas e pilaretes de concreto armado</t>
  </si>
  <si>
    <t>Calha, rufo, afins em chapa galvanizada nº 24 - corte 1,00 m</t>
  </si>
  <si>
    <t>Extintor manual de água pressurizada - capacidade de 10 litros</t>
  </si>
  <si>
    <t>Guia pré-moldada reta tipo PMSP 100 - fck 25 MPa</t>
  </si>
  <si>
    <t>Base em concreto com fck de 25 MPa, para guias, sarjetas ou sarjetões</t>
  </si>
  <si>
    <t>Sarjeta ou sarjetão moldado no local, tipo PMSP em concreto com fck 25 MPa</t>
  </si>
  <si>
    <t>Barra de apoio reta, para pessoas com mobilidade reduzida, em tubo de aço inoxidável de 1 1/2´ x 900 mm</t>
  </si>
  <si>
    <t>Remoção de aparelho de iluminação ou projetor fixo em teto, piso ou parede</t>
  </si>
  <si>
    <t>Haste de aterramento de 5/8´ x 2,40 m</t>
  </si>
  <si>
    <t>Chapisco</t>
  </si>
  <si>
    <t>Emboço comum</t>
  </si>
  <si>
    <t>Reboco</t>
  </si>
  <si>
    <t>Cimentado desempenado e alisado (queimado)</t>
  </si>
  <si>
    <t>Mês 1</t>
  </si>
  <si>
    <t>Mês 2</t>
  </si>
  <si>
    <t>Mês 3</t>
  </si>
  <si>
    <t>Mês 4</t>
  </si>
  <si>
    <t>Mês 5</t>
  </si>
  <si>
    <t>Mês 6</t>
  </si>
  <si>
    <t>Mês 7</t>
  </si>
  <si>
    <t>Mês 8</t>
  </si>
  <si>
    <t>Mês 9</t>
  </si>
  <si>
    <t>Mês 10</t>
  </si>
  <si>
    <t>Mês 11</t>
  </si>
  <si>
    <t>Mês 12</t>
  </si>
  <si>
    <t xml:space="preserve">Item </t>
  </si>
  <si>
    <t>Descrição dos Serviços</t>
  </si>
  <si>
    <t>Valor Total</t>
  </si>
  <si>
    <t>OBRA:</t>
  </si>
  <si>
    <t>Transporte de solo de 1ª e 2ª categoria por caminhão para distâncias superiores ao 15° km até o 20° km</t>
  </si>
  <si>
    <t>TOTAL</t>
  </si>
  <si>
    <t>TOTAL GERAL</t>
  </si>
  <si>
    <t>m³xmês</t>
  </si>
  <si>
    <t>Fornecimento e montagem de estrutura em aço ASTM-A36, sem pintura</t>
  </si>
  <si>
    <t>Pintura</t>
  </si>
  <si>
    <t>Retirada de divisória em placa de concreto, granito, granilite ou mármore</t>
  </si>
  <si>
    <t>Borracha clorada para faixas demarcatórias</t>
  </si>
  <si>
    <t>Terra vegetal orgânica comum</t>
  </si>
  <si>
    <t>Plantio de grama batatais em placas (praças e áreas abertas)</t>
  </si>
  <si>
    <t>Forração com Lírio Amarelo, mínimo 18 mudas / m² - h= 0,50 m</t>
  </si>
  <si>
    <t>Arbusto Azaléa - h= 0,60 a 0,80 m</t>
  </si>
  <si>
    <t>Caixa sifonada de PVC rígido de 100 x 150 x 50 mm, com grelha</t>
  </si>
  <si>
    <t>Caixa sifonada de PVC rígido de 150 x 150 x 50 mm, com grelha</t>
  </si>
  <si>
    <t>Chave para conexão de engate rápido</t>
  </si>
  <si>
    <t>Sirene tipo corneta de 12 V</t>
  </si>
  <si>
    <t>Extintor manual de pó químico seco BC - capacidade de 4 kg</t>
  </si>
  <si>
    <t>Passeio em mosaico português</t>
  </si>
  <si>
    <t>Limpeza final da obra</t>
  </si>
  <si>
    <t>Adesivo vinílico, padrão regulamentado, para sinalização de incêndio</t>
  </si>
  <si>
    <t>Caixa de tomada e tampa basculante com rebaixo de 2 x (25 x 70 mm)</t>
  </si>
  <si>
    <t>Tampa de encaixe para eletrocalha, galvanizada a fogo, L= 150mm</t>
  </si>
  <si>
    <t>Tampa de encaixe para eletrocalha, galvanizada a fogo, L= 200mm</t>
  </si>
  <si>
    <t>Tampa de encaixe para eletrocalha, galvanizada a fogo, L= 300mm</t>
  </si>
  <si>
    <t>Demolição manual de concreto simples</t>
  </si>
  <si>
    <t>Demolição manual de concreto armado</t>
  </si>
  <si>
    <t>Demolição manual de lajes pré-moldadas, incluindo revestimento</t>
  </si>
  <si>
    <t>Demolição manual de revestimento cerâmico, incluindo a base</t>
  </si>
  <si>
    <t>Revestimento com carpete para tráfego moderado, uso comercial, tipo bouclê de 5,4 até 8 mm</t>
  </si>
  <si>
    <t>Piso em granilite moldado no local</t>
  </si>
  <si>
    <t>Rodapé qualquer em granilite moldado no local até 10 cm</t>
  </si>
  <si>
    <t>Forro em fibra mineral revestido em látex</t>
  </si>
  <si>
    <t>Porta/portão tipo gradil sob medida</t>
  </si>
  <si>
    <t>Porta/portão de abrir em chapa, sob medida</t>
  </si>
  <si>
    <t>Escada marinheiro com guarda corpo (degrau em ´T´)</t>
  </si>
  <si>
    <t>Corrimão tubular em aço galvanizado, diâmetro 1 1/2´</t>
  </si>
  <si>
    <t>Grade para piso eletrofundida, malha 30 x 100 mm, com barra de 40 x 2 mm</t>
  </si>
  <si>
    <t>Porta veneziana de abrir em alumínio, linha comercial</t>
  </si>
  <si>
    <t>Vidro liso laminado incolor de 10 mm</t>
  </si>
  <si>
    <t>Vidro temperado incolor de 10 mm</t>
  </si>
  <si>
    <t>Ferragem completa para porta de box de WC tipo livre/ocupado</t>
  </si>
  <si>
    <t>Cantoneira em alumínio perfil sextavado</t>
  </si>
  <si>
    <t>Lã de vidro e/ou lã de rocha com espessura de 2´</t>
  </si>
  <si>
    <t>Massa corrida à base de resina acrílica</t>
  </si>
  <si>
    <t>Retirada de estrutura em madeira tesoura - telhas perfil qualquer</t>
  </si>
  <si>
    <t>Retirada de telhamento perfil e material qualquer, exceto barro</t>
  </si>
  <si>
    <t>Retirada de folha de esquadria em madeira</t>
  </si>
  <si>
    <t>Retirada de esquadria metálica em geral</t>
  </si>
  <si>
    <t>Retirada de aparelho sanitário incluindo acessórios</t>
  </si>
  <si>
    <t>Retirada de bancada incluindo pertences</t>
  </si>
  <si>
    <t>Retirada de torneira ou chuveiro</t>
  </si>
  <si>
    <t>Remoção de condutor aparente diâmetro externo até 6,5 mm</t>
  </si>
  <si>
    <t>Escavação manual em solo de 1ª e 2ª categoria em campo aberto</t>
  </si>
  <si>
    <t>Escavação manual em solo de 1ª e 2ª categoria em vala ou cava até 1,50 m</t>
  </si>
  <si>
    <t>Escavação manual em solo de 1ª e 2ª categoria em vala ou cava além de 1,50 m</t>
  </si>
  <si>
    <t>Reaterro manual apiloado sem controle de compactação</t>
  </si>
  <si>
    <t>kg</t>
  </si>
  <si>
    <t>Cimbramento tubular metálico</t>
  </si>
  <si>
    <t>Montagem e desmontagem de cimbramento tubular metálico</t>
  </si>
  <si>
    <t>Forma em madeira comum para fundação</t>
  </si>
  <si>
    <t>Forma em madeira comum para estrutura</t>
  </si>
  <si>
    <t>Armadura em tela soldada de aço</t>
  </si>
  <si>
    <t>Concreto usinado, fck = 25,0 MPa - para bombeamento</t>
  </si>
  <si>
    <t>Lastro de areia</t>
  </si>
  <si>
    <t>Lastro de pedra britada</t>
  </si>
  <si>
    <t>Estaca escavada mecanicamente, diâmetro de 30 cm até 30 t</t>
  </si>
  <si>
    <t>Lavatório de louça pequeno com coluna suspensa - linha especial</t>
  </si>
  <si>
    <t>Mictório de louça sifonado auto aspirante</t>
  </si>
  <si>
    <t>Cabo de cobre de 1,5 mm², isolamento 0,6/1 kV - isolação em PVC 70°C</t>
  </si>
  <si>
    <t>Cabo de cobre de 2,5 mm², isolamento 0,6/1 kV - isolação em PVC 70°C</t>
  </si>
  <si>
    <t>Fio telefônico tipo FI-60, para ligação de aparelhos telefônicos</t>
  </si>
  <si>
    <t>Caixa de passagem em chapa, com tampa parafusada, 200 x 200 x 100 mm</t>
  </si>
  <si>
    <t>Caixa de passagem em chapa, com tampa parafusada, 300 x 300 x 120 mm</t>
  </si>
  <si>
    <t>Caixa de passagem em chapa, com tampa parafusada, 400 x 400 x 150 mm</t>
  </si>
  <si>
    <t>Tomada RJ 11 para telefone, sem placa</t>
  </si>
  <si>
    <t>Tomada de canaleta/perfilado universal 2P+T, com caixa e tampa</t>
  </si>
  <si>
    <t>Interruptor bipolar paralelo, 1 tecla dupla e placa</t>
  </si>
  <si>
    <t>Interruptor bipolar simples, 1 tecla dupla e placa</t>
  </si>
  <si>
    <t>Condulete metálico de 3/4´</t>
  </si>
  <si>
    <t>Condulete metálico de 1´</t>
  </si>
  <si>
    <t>Caixa em PVC de 4´ x 2´</t>
  </si>
  <si>
    <t>Caixa em PVC de 4´ x 4´</t>
  </si>
  <si>
    <t>Botoeira de comando liga-desliga, sem sinalização</t>
  </si>
  <si>
    <t>Projeto e implementação de gerenciamento integrado de resíduos sólidos e gestão de perdas</t>
  </si>
  <si>
    <t>Projeto e implementação de controle ambiental da obra</t>
  </si>
  <si>
    <t>Sanitário/vestiário provisório em alvenaria</t>
  </si>
  <si>
    <t>Locação de container tipo escritório com 1 vaso sanitário, 1 lavatório e 1 ponto para chuveiro - área mínima de 13,80 m²</t>
  </si>
  <si>
    <t>Locação de container tipo sanitário com 2 vasos sanitários, 2 lavatórios, 2 mictórios e 4 pontos para chuveiro - área mínima de 13,80 m²</t>
  </si>
  <si>
    <t>Andaime torre metálico (1,5 x 1,5 m) com piso metálico</t>
  </si>
  <si>
    <t>Andaime tubular fachadeiro com piso metálico e sapatas ajustáveis</t>
  </si>
  <si>
    <t>Remoção de entulho separado de obra com caçamba metálica - terra, alvenaria, concreto, argamassa, madeira, papel, plástico ou metal</t>
  </si>
  <si>
    <t>Brise metálico fixo em chapa lisa aluzinc pré-pintada, formato ogiva, lâmina frontal de 200 mm</t>
  </si>
  <si>
    <t>Fechadura com maçaneta tipo alavanca em aço inoxidável, para porta externa</t>
  </si>
  <si>
    <t>Placa de identificação em alumínio para WC, com desenho universal de acessibilidade</t>
  </si>
  <si>
    <t>Pintura com esmalte alquídico em estrutura metálica</t>
  </si>
  <si>
    <t>Grupo gerador com potência de 563/513 kVA, variação de + ou - 10% - completo</t>
  </si>
  <si>
    <t>Luminária redonda de sobrepor com difusor em vidro temperado jateado para 1 ou 2 lâmpadas fluorescentes compactas de 18/26W</t>
  </si>
  <si>
    <t>Luminária retangular de sobrepor tipo calha aberta com refletor e aletas parabólicas para 2 lâmpadas fluorescentes tubulares 28/54W</t>
  </si>
  <si>
    <t>Solda exotérmica conexão cabo-cabo horizontal em X, bitola do cabo de 16-16mm² a 35-35mm²</t>
  </si>
  <si>
    <t>Chuveiro lava-olhos, acionamento manual, tubulação em ferro galvanizado com pintura epóxi cor verde</t>
  </si>
  <si>
    <t>Tampo/bancada em granito com espessura de 3 cm</t>
  </si>
  <si>
    <t>Tanque em aço inoxidável</t>
  </si>
  <si>
    <t>Cuba em aço inoxidável simples de 600x500x400mm</t>
  </si>
  <si>
    <t>Tubo de PVC rígido soldável marrom, DN= 25 mm, (3/4´), inclusive conexões</t>
  </si>
  <si>
    <t>Tubo de PVC rígido soldável marrom, DN= 32 mm, (1´), inclusive conexões</t>
  </si>
  <si>
    <t>Tubo de PVC rígido soldável marrom, DN= 40 mm, (1 1/4´), inclusive conexões</t>
  </si>
  <si>
    <t>Tubo de PVC rígido soldável marrom, DN= 50 mm, (1 1/2´), inclusive conexões</t>
  </si>
  <si>
    <t>Tubo de PVC rígido soldável marrom, DN= 60 mm, (2´), inclusive conexões</t>
  </si>
  <si>
    <t>Tubo de PVC rígido soldável marrom, DN= 75 mm, (2 1/2´), inclusive conexões</t>
  </si>
  <si>
    <t>Tubo de PVC rígido branco, pontas lisas, soldável, linha esgoto série normal, DN= 40 mm, inclusive conexões</t>
  </si>
  <si>
    <t>Tubo de PVC rígido PxB com virola e anel de borracha, linha esgoto série reforçada ´R´, DN= 100 mm, inclusive conexões</t>
  </si>
  <si>
    <t>Tubo de PVC rígido PxB com virola e anel de borracha, linha esgoto série reforçada ´R´. DN= 150 mm, inclusive conexões</t>
  </si>
  <si>
    <t>Abrigo para registro de recalque tipo coluna, completo - inclusive tubulações e válvulas</t>
  </si>
  <si>
    <t>Monitor LCD ou LED colorido, tela plana de 21,5"</t>
  </si>
  <si>
    <t>1.1.1</t>
  </si>
  <si>
    <t>Canteiro de obra</t>
  </si>
  <si>
    <t>1.2.1</t>
  </si>
  <si>
    <t>1.2.2</t>
  </si>
  <si>
    <t>1.2.3</t>
  </si>
  <si>
    <t>1.2.4</t>
  </si>
  <si>
    <t>Demolições</t>
  </si>
  <si>
    <t>Retiradas e remoções</t>
  </si>
  <si>
    <t>Fundações e Estruturas (incl. reservatórios)</t>
  </si>
  <si>
    <t>Peitoril e/ou soleira em granito, espessura de 2 cm e largura de 21 até 30 cm</t>
  </si>
  <si>
    <t>10.4</t>
  </si>
  <si>
    <t>16.14</t>
  </si>
  <si>
    <t>17.3</t>
  </si>
  <si>
    <t>17.4</t>
  </si>
  <si>
    <t>17.5</t>
  </si>
  <si>
    <t>17.6</t>
  </si>
  <si>
    <t>17.7</t>
  </si>
  <si>
    <t>17.8</t>
  </si>
  <si>
    <t>cotação</t>
  </si>
  <si>
    <t>GRELHA DE RETORNO C/ REGISTRO - MOD.:AR-AG - FABR.-TROX - TAM.: 50X50</t>
  </si>
  <si>
    <t>GRELHA DE RETORNO C/ REGISTRO - MOD.:AR-AG - FABR.-TROX - TAM.: 40X20</t>
  </si>
  <si>
    <t>HITACHI - MOD. RUV200A8P + RUT200A8P - CAP.: 20 TR - VAZÂO:13600m³/h</t>
  </si>
  <si>
    <t>UNIDADE RESFRIADORA DE AGUA (CHILLER) - CONDENSAÇÃO A AR - MOD.: RCU120SAZ4A4P - FABR.: HITACHI - CAP.:120TR - CONSUMO ELETRICO: 132,58 KW - 375A 220V/3F - FLUIDO REFRIGERANTE R-407C - PESO: 3585KG - VAZÃO DE AGUA GELADA: 59,2m³/h</t>
  </si>
  <si>
    <t>BOMBAS DE AGUA GELADA  - MOD.:MEGANORM - 50-315 -320- FABR.: KSB - VAZÃO DE AGUA GELADA:57,73m³/h - CONSUMO ELÉTRICO: 20CV  220V/3F - PRESSÃO MANOMÉTRICA: 40,0 mca - 02 OPERANTE +01 RESERVA</t>
  </si>
  <si>
    <t>DAMPER DE REGULAGEM COM LAMINAS OPOSTAS - MOD.:RLB - TAM.: 10X10 - FABR.: TROX</t>
  </si>
  <si>
    <t>DAMPER DE REGULAGEM COM LAMINAS OPOSTAS - MOD.:RLB - TAM.: 20X20 - FABR.: TROX</t>
  </si>
  <si>
    <t>DAMPER DE REGULAGEM COM LAMINAS OPOSTAS - MOD.:RLB - TAM.: 30X20 - FABR.: TROX</t>
  </si>
  <si>
    <t>GRELHA DE EXAUSTÃO C/ REGISTRO - MOD. AR-AG - TAM.: 30X12,5 - TROX</t>
  </si>
  <si>
    <t>MICRO VENTILADOR PARA EXAUSTÃO - MOD.: MAX100 - SICTELL</t>
  </si>
  <si>
    <t>MICRO VENTILADOR PARA EXAUSTÃO - MOD.: MAX150 - SICTELL</t>
  </si>
  <si>
    <t>GABINETE DE VENTILAÇÃO PARA AR EXTERNO C/ VENTILADOR LIMIT LOAD-MOD.: CLD-250 - ROT.:2491 RPM- MOTOR: 0,5 CV-VAZÃO.:2818 m3/h P.E.:40 mmCA- FABRICANTE - PROJELMEC</t>
  </si>
  <si>
    <t>VENTILADOR LIMIT LOAD SIMPLES ASPIRAÇÃO  P/ VAZÃO:1063m3/h-P.E.:40mmCA - MOD. ILD 224 - MOTOR ELÉTRICO: 0,5 CV-FABR. PROJELMEC-BAGIN-BAGOUT</t>
  </si>
  <si>
    <t>VENTILADOR LIMIT LOAD SIMPLES ASPIRAÇÃO  P/ VAZÃO:1080m3/h-P.E.:40mmCA - MOD. ILD 224 - MOTOR ELÉTRICO: 0,5 CV-FABR. PROJELMEC-BAGIN-BAGOUT</t>
  </si>
  <si>
    <t>VENTILADOR LIMIT LOAD SIMPLES ASPIRAÇÃO  P/ VAZÃO:675m3/h-P.E.:40mmCA - MOD. ILD 200 - MOTOR ELÉTRICO: 0,5 CV-FABR. PROJELMEC-BAGIN-BAGOUT</t>
  </si>
  <si>
    <t>EVAPORADOR DO TIPO PAREDE MOD: RTC31579M6- REFRIO-3 VENTILADORES-PESO 57KG-POTENCIA 390W 220/1F/60Hz</t>
  </si>
  <si>
    <t>CONDENSADOR MOD:HJM 040 A10Q-DANFOSS-PESO 84KG-POTENCIA 4,7KW 220/3F/60Hz</t>
  </si>
  <si>
    <t>DUTO DE CHAPA GALVANIZADA PRÉ-FABRICADO FLANGEADO TIPO TDC PINTADO C/ ESMALTE E VINCADO</t>
  </si>
  <si>
    <t>ISOLAMENTO DE LÃ DE VIDRO ESP. 1"  PARA DUTO DE INSUFLAMENTO E RETORNO</t>
  </si>
  <si>
    <t>GRELHA DE INSUFLAMENTO DUPLA DEFLEXÂO COM REGISTRO -MOD. VAT-DG - FABR.: TROX - TAM.:122,5X12,5</t>
  </si>
  <si>
    <t>GRELHA DE INSUFLAMENTO DUPLA DEFLEXÂO COM REGISTRO -MOD. VAT-DG - FABR.: TROX - TAM.:102,5X22,5</t>
  </si>
  <si>
    <t>GRELHA DE RETORNO C/ REGISTRO - MOD.:AR-AG - FABR.-TROX - TAM.: 122,5X12,5</t>
  </si>
  <si>
    <t>GRELHA DE RETORNO C/ REGISTRO - MOD.:AR-AG - FABR.-TROX - TAM.: 22,5X16,5</t>
  </si>
  <si>
    <t>M2</t>
  </si>
  <si>
    <t>PÇ</t>
  </si>
  <si>
    <t>GRELHA DE RETORNO C/ REGISTRO - MOD.:AR-AG - FABR.-TROX - TAM.: 102,5X32,5</t>
  </si>
  <si>
    <t>GRELHA DE RETORNO C/ REGISTRO - MOD.:AR-AG - FABR.-TROX - TAM.: 30X20</t>
  </si>
  <si>
    <t>DIFUSOR DE 3 VIAS C/ REGISTRO P/ INSUFLAMENTO - MOD. ADQ-32 - FABR.:TROX - TAM.:107,1X26,4</t>
  </si>
  <si>
    <t>21.2</t>
  </si>
  <si>
    <t>4.8</t>
  </si>
  <si>
    <t>4.9</t>
  </si>
  <si>
    <t>7.1</t>
  </si>
  <si>
    <t>10.5</t>
  </si>
  <si>
    <t>Alterado</t>
  </si>
  <si>
    <t xml:space="preserve">Inserido </t>
  </si>
  <si>
    <t>Item duplicado e somado</t>
  </si>
  <si>
    <t>CPU</t>
  </si>
  <si>
    <t>Resfriamento e ar condicionado</t>
  </si>
  <si>
    <t>Resfriamento</t>
  </si>
  <si>
    <t>Sistema de ar condionado</t>
  </si>
  <si>
    <t>TOTAL GERAL (%)</t>
  </si>
  <si>
    <t>Estrutura metálica</t>
  </si>
  <si>
    <t xml:space="preserve">Foram excluídos os itens 3.18, 3.19, 7.19, 7.20 e 21.1 da antiga planilha. </t>
  </si>
  <si>
    <t>Os itens 7.1 e 23.3 da antiga planilha agora são os itens 10.4 e 7.24 da nova planilha.</t>
  </si>
  <si>
    <t>12.7</t>
  </si>
  <si>
    <t>Transplante interno de palmeira</t>
  </si>
  <si>
    <t>Projetos "as-built"</t>
  </si>
  <si>
    <t>Bacia p/ sanitário acessível, incl. assento</t>
  </si>
  <si>
    <t>Percentual</t>
  </si>
  <si>
    <t>02.01.200</t>
  </si>
  <si>
    <t>02.02.130</t>
  </si>
  <si>
    <t>02.02.140</t>
  </si>
  <si>
    <t>02.03.030</t>
  </si>
  <si>
    <t>02.03.060</t>
  </si>
  <si>
    <t>02.03.080</t>
  </si>
  <si>
    <t>02.03.110</t>
  </si>
  <si>
    <t>02.03.200</t>
  </si>
  <si>
    <t>02.03.270</t>
  </si>
  <si>
    <t>02.05.060</t>
  </si>
  <si>
    <t>02.05.090</t>
  </si>
  <si>
    <t>02.05.100</t>
  </si>
  <si>
    <t>02.06.030</t>
  </si>
  <si>
    <t>02.08.020</t>
  </si>
  <si>
    <t>03.01.020</t>
  </si>
  <si>
    <t>03.01.040</t>
  </si>
  <si>
    <t>03.01.060</t>
  </si>
  <si>
    <t>03.01.250</t>
  </si>
  <si>
    <t>03.02.040</t>
  </si>
  <si>
    <t>03.04.020</t>
  </si>
  <si>
    <t>03.04.040</t>
  </si>
  <si>
    <t>04.01.060</t>
  </si>
  <si>
    <t>04.02.070</t>
  </si>
  <si>
    <t>04.03.040</t>
  </si>
  <si>
    <t>04.08.020</t>
  </si>
  <si>
    <t>04.09.020</t>
  </si>
  <si>
    <t>04.11.020</t>
  </si>
  <si>
    <t>04.11.030</t>
  </si>
  <si>
    <t>04.11.120</t>
  </si>
  <si>
    <t>04.17.020</t>
  </si>
  <si>
    <t>04.18.370</t>
  </si>
  <si>
    <t>04.30.060</t>
  </si>
  <si>
    <t>05.07.040</t>
  </si>
  <si>
    <t>05.10.025</t>
  </si>
  <si>
    <t>06.01.020</t>
  </si>
  <si>
    <t>06.02.020</t>
  </si>
  <si>
    <t>06.02.040</t>
  </si>
  <si>
    <t>06.11.040</t>
  </si>
  <si>
    <t>07.01.120</t>
  </si>
  <si>
    <t>08.02.050</t>
  </si>
  <si>
    <t>08.02.060</t>
  </si>
  <si>
    <t>09.01.020</t>
  </si>
  <si>
    <t>09.01.030</t>
  </si>
  <si>
    <t>10.01.040</t>
  </si>
  <si>
    <t>10.01.060</t>
  </si>
  <si>
    <t>10.02.020</t>
  </si>
  <si>
    <t>11.01.290</t>
  </si>
  <si>
    <t>11.02.020</t>
  </si>
  <si>
    <t>11.16.020</t>
  </si>
  <si>
    <t>11.16.040</t>
  </si>
  <si>
    <t>11.16.080</t>
  </si>
  <si>
    <t>11.18.020</t>
  </si>
  <si>
    <t>11.18.040</t>
  </si>
  <si>
    <t>12.05.010</t>
  </si>
  <si>
    <t>12.05.030</t>
  </si>
  <si>
    <t>14.20.010</t>
  </si>
  <si>
    <t>14.28.100</t>
  </si>
  <si>
    <t>14.30.070</t>
  </si>
  <si>
    <t>14.30.230</t>
  </si>
  <si>
    <t>14.30.310</t>
  </si>
  <si>
    <t>14.30.410</t>
  </si>
  <si>
    <t>15.03.030</t>
  </si>
  <si>
    <t>16.12.200</t>
  </si>
  <si>
    <t>16.13.070</t>
  </si>
  <si>
    <t>16.16</t>
  </si>
  <si>
    <t>16.20</t>
  </si>
  <si>
    <t>16.30</t>
  </si>
  <si>
    <t>16.32</t>
  </si>
  <si>
    <t>16.33</t>
  </si>
  <si>
    <t>16.40</t>
  </si>
  <si>
    <t>17.01.020</t>
  </si>
  <si>
    <t>17.01.060</t>
  </si>
  <si>
    <t>17.02.020</t>
  </si>
  <si>
    <t>17.02.120</t>
  </si>
  <si>
    <t>17.02.220</t>
  </si>
  <si>
    <t>17.03.040</t>
  </si>
  <si>
    <t>17.10</t>
  </si>
  <si>
    <t>17.10.020</t>
  </si>
  <si>
    <t>17.10.200</t>
  </si>
  <si>
    <t>17.12</t>
  </si>
  <si>
    <t>18.08.110</t>
  </si>
  <si>
    <t>18.13.010</t>
  </si>
  <si>
    <t>19.01.040</t>
  </si>
  <si>
    <t>19.01.120</t>
  </si>
  <si>
    <t>19.01.320</t>
  </si>
  <si>
    <t>19.01.390</t>
  </si>
  <si>
    <t>21.02.060</t>
  </si>
  <si>
    <t>21.04.100</t>
  </si>
  <si>
    <t>21.10.081</t>
  </si>
  <si>
    <t>21.11.050</t>
  </si>
  <si>
    <t>22.02.030</t>
  </si>
  <si>
    <t>22.03.050</t>
  </si>
  <si>
    <t>22.06.240</t>
  </si>
  <si>
    <t>23.04.100</t>
  </si>
  <si>
    <t>23.04.110</t>
  </si>
  <si>
    <t>23.08.040</t>
  </si>
  <si>
    <t>23.08.060</t>
  </si>
  <si>
    <t>23.09.030</t>
  </si>
  <si>
    <t>23.09.040</t>
  </si>
  <si>
    <t>23.09.050</t>
  </si>
  <si>
    <t>23.09.060</t>
  </si>
  <si>
    <t>23.09.100</t>
  </si>
  <si>
    <t>24.02.040</t>
  </si>
  <si>
    <t>24.02.060</t>
  </si>
  <si>
    <t>24.03.080</t>
  </si>
  <si>
    <t>24.03.310</t>
  </si>
  <si>
    <t>24.03.680</t>
  </si>
  <si>
    <t>25.01.110</t>
  </si>
  <si>
    <t>25.01.240</t>
  </si>
  <si>
    <t>25.02.050</t>
  </si>
  <si>
    <t>26.01.170</t>
  </si>
  <si>
    <t>26.02.060</t>
  </si>
  <si>
    <t>26.04.010</t>
  </si>
  <si>
    <t>28.01.030</t>
  </si>
  <si>
    <t>28.01.040</t>
  </si>
  <si>
    <t>28.01.050</t>
  </si>
  <si>
    <t>28.01.070</t>
  </si>
  <si>
    <t>28.01.550</t>
  </si>
  <si>
    <t>29.01.020</t>
  </si>
  <si>
    <t>30.01.040</t>
  </si>
  <si>
    <t>30.04.020</t>
  </si>
  <si>
    <t>30.06.080</t>
  </si>
  <si>
    <t>30.08.040</t>
  </si>
  <si>
    <t>32.06.030</t>
  </si>
  <si>
    <t>32.15.030</t>
  </si>
  <si>
    <t>32.17.040</t>
  </si>
  <si>
    <t>32.17.050</t>
  </si>
  <si>
    <t>32.20.020</t>
  </si>
  <si>
    <t>33.02.080</t>
  </si>
  <si>
    <t>33.07.140</t>
  </si>
  <si>
    <t>33.09.020</t>
  </si>
  <si>
    <t>33.10.020</t>
  </si>
  <si>
    <t>33.10.050</t>
  </si>
  <si>
    <t>34.01.010</t>
  </si>
  <si>
    <t>34.01.020</t>
  </si>
  <si>
    <t>34.02.020</t>
  </si>
  <si>
    <t>34.02.070</t>
  </si>
  <si>
    <t>34.03.020</t>
  </si>
  <si>
    <t>34.05.310</t>
  </si>
  <si>
    <t>36.08.290</t>
  </si>
  <si>
    <t>36.09.360</t>
  </si>
  <si>
    <t>37.03.200</t>
  </si>
  <si>
    <t>37.03.210</t>
  </si>
  <si>
    <t>37.03.220</t>
  </si>
  <si>
    <t>37.03.230</t>
  </si>
  <si>
    <t>37.03.240</t>
  </si>
  <si>
    <t>37.06.010</t>
  </si>
  <si>
    <t>38.01.040</t>
  </si>
  <si>
    <t>38.01.060</t>
  </si>
  <si>
    <t>38.01.080</t>
  </si>
  <si>
    <t>38.01.100</t>
  </si>
  <si>
    <t>38.01.120</t>
  </si>
  <si>
    <t>38.01.180</t>
  </si>
  <si>
    <t>38.05.040</t>
  </si>
  <si>
    <t>38.07.300</t>
  </si>
  <si>
    <t>38.10.060</t>
  </si>
  <si>
    <t>38.13.020</t>
  </si>
  <si>
    <t>38.13.030</t>
  </si>
  <si>
    <t>38.13.040</t>
  </si>
  <si>
    <t>38.19.210</t>
  </si>
  <si>
    <t>38.19.220</t>
  </si>
  <si>
    <t>38.21.120</t>
  </si>
  <si>
    <t>38.22.120</t>
  </si>
  <si>
    <t>38.22.130</t>
  </si>
  <si>
    <t>38.22.150</t>
  </si>
  <si>
    <t>38.22.630</t>
  </si>
  <si>
    <t>38.22.640</t>
  </si>
  <si>
    <t>38.22.660</t>
  </si>
  <si>
    <t>39.03.160</t>
  </si>
  <si>
    <t>39.03.170</t>
  </si>
  <si>
    <t>39.04.050</t>
  </si>
  <si>
    <t>39.04.070</t>
  </si>
  <si>
    <t>39.04.080</t>
  </si>
  <si>
    <t>39.06.060</t>
  </si>
  <si>
    <t>39.06.070</t>
  </si>
  <si>
    <t>39.10.130</t>
  </si>
  <si>
    <t>39.10.160</t>
  </si>
  <si>
    <t>39.11.090</t>
  </si>
  <si>
    <t>39.18.100</t>
  </si>
  <si>
    <t>40.02.010</t>
  </si>
  <si>
    <t>40.02.060</t>
  </si>
  <si>
    <t>40.02.080</t>
  </si>
  <si>
    <t>40.02.100</t>
  </si>
  <si>
    <t>40.02.470</t>
  </si>
  <si>
    <t>40.04.090</t>
  </si>
  <si>
    <t>40.04.230</t>
  </si>
  <si>
    <t>40.04.450</t>
  </si>
  <si>
    <t>40.04.470</t>
  </si>
  <si>
    <t>40.05.170</t>
  </si>
  <si>
    <t>40.05.180</t>
  </si>
  <si>
    <t>40.06.040</t>
  </si>
  <si>
    <t>40.06.060</t>
  </si>
  <si>
    <t>40.07.010</t>
  </si>
  <si>
    <t>40.07.020</t>
  </si>
  <si>
    <t>40.11.010</t>
  </si>
  <si>
    <t>40.20.100</t>
  </si>
  <si>
    <t>40.20.300</t>
  </si>
  <si>
    <t>41.05.220</t>
  </si>
  <si>
    <t>41.05.240</t>
  </si>
  <si>
    <t>41.05.710</t>
  </si>
  <si>
    <t>41.07.030</t>
  </si>
  <si>
    <t>41.07.070</t>
  </si>
  <si>
    <t>41.07.450</t>
  </si>
  <si>
    <t>41.08.230</t>
  </si>
  <si>
    <t>41.08.420</t>
  </si>
  <si>
    <t>41.09.720</t>
  </si>
  <si>
    <t>41.09.750</t>
  </si>
  <si>
    <t>41.10.340</t>
  </si>
  <si>
    <t>41.10.430</t>
  </si>
  <si>
    <t>41.13.100</t>
  </si>
  <si>
    <t>41.13.200</t>
  </si>
  <si>
    <t>41.14.530</t>
  </si>
  <si>
    <t>41.14.620</t>
  </si>
  <si>
    <t>42.01.040</t>
  </si>
  <si>
    <t>42.05.200</t>
  </si>
  <si>
    <t>42.05.310</t>
  </si>
  <si>
    <t>42.05.340</t>
  </si>
  <si>
    <t>42.05.370</t>
  </si>
  <si>
    <t>42.20.080</t>
  </si>
  <si>
    <t>43.01.010</t>
  </si>
  <si>
    <t>43.02.070</t>
  </si>
  <si>
    <t>43.02.080</t>
  </si>
  <si>
    <t>43.02.160</t>
  </si>
  <si>
    <t>43.10.480</t>
  </si>
  <si>
    <t>43.10.620</t>
  </si>
  <si>
    <t>43.10.750</t>
  </si>
  <si>
    <t>43.11.330</t>
  </si>
  <si>
    <t>44.01.160</t>
  </si>
  <si>
    <t>44.01.200</t>
  </si>
  <si>
    <t>44.01.270</t>
  </si>
  <si>
    <t>44.01.800</t>
  </si>
  <si>
    <t>44.02.060</t>
  </si>
  <si>
    <t>44.02.200</t>
  </si>
  <si>
    <t>44.03.010</t>
  </si>
  <si>
    <t>44.03.050</t>
  </si>
  <si>
    <t>44.03.130</t>
  </si>
  <si>
    <t>44.03.440</t>
  </si>
  <si>
    <t>44.03.470</t>
  </si>
  <si>
    <t>44.03.480</t>
  </si>
  <si>
    <t>44.06.200</t>
  </si>
  <si>
    <t>44.06.520</t>
  </si>
  <si>
    <t>44.20.100</t>
  </si>
  <si>
    <t>44.20.200</t>
  </si>
  <si>
    <t>44.20.220</t>
  </si>
  <si>
    <t>44.20.620</t>
  </si>
  <si>
    <t>44.20.640</t>
  </si>
  <si>
    <t>44.20.650</t>
  </si>
  <si>
    <t>45.02.200</t>
  </si>
  <si>
    <t>46.01.020</t>
  </si>
  <si>
    <t>46.01.030</t>
  </si>
  <si>
    <t>46.01.040</t>
  </si>
  <si>
    <t>46.01.050</t>
  </si>
  <si>
    <t>46.01.060</t>
  </si>
  <si>
    <t>46.01.070</t>
  </si>
  <si>
    <t>46.02.010</t>
  </si>
  <si>
    <t>46.03.050</t>
  </si>
  <si>
    <t>46.03.060</t>
  </si>
  <si>
    <t>46.04.010</t>
  </si>
  <si>
    <t>46.04.020</t>
  </si>
  <si>
    <t>46.04.030</t>
  </si>
  <si>
    <t>46.04.050</t>
  </si>
  <si>
    <t>46.04.080</t>
  </si>
  <si>
    <t>46.04.090</t>
  </si>
  <si>
    <t>46.10.010</t>
  </si>
  <si>
    <t>46.10.020</t>
  </si>
  <si>
    <t>46.10.030</t>
  </si>
  <si>
    <t>46.10.040</t>
  </si>
  <si>
    <t>46.21.040</t>
  </si>
  <si>
    <t>46.21.060</t>
  </si>
  <si>
    <t>47.01.030</t>
  </si>
  <si>
    <t>47.01.040</t>
  </si>
  <si>
    <t>47.01.050</t>
  </si>
  <si>
    <t>47.01.060</t>
  </si>
  <si>
    <t>47.01.070</t>
  </si>
  <si>
    <t>47.01.080</t>
  </si>
  <si>
    <t>47.01.180</t>
  </si>
  <si>
    <t>47.01.190</t>
  </si>
  <si>
    <t>47.02.020</t>
  </si>
  <si>
    <t>47.02.030</t>
  </si>
  <si>
    <t>47.02.100</t>
  </si>
  <si>
    <t>47.02.110</t>
  </si>
  <si>
    <t>47.04.100</t>
  </si>
  <si>
    <t>47.05.020</t>
  </si>
  <si>
    <t>47.05.040</t>
  </si>
  <si>
    <t>47.05.060</t>
  </si>
  <si>
    <t>48.02.300</t>
  </si>
  <si>
    <t>48.02.310</t>
  </si>
  <si>
    <t>48.05.020</t>
  </si>
  <si>
    <t>49.01.020</t>
  </si>
  <si>
    <t>49.01.030</t>
  </si>
  <si>
    <t>49.03.020</t>
  </si>
  <si>
    <t>49.05.020</t>
  </si>
  <si>
    <t>49.06.080</t>
  </si>
  <si>
    <t>50.01.090</t>
  </si>
  <si>
    <t>50.01.210</t>
  </si>
  <si>
    <t>50.01.330</t>
  </si>
  <si>
    <t>50.01.340</t>
  </si>
  <si>
    <t>50.05.260</t>
  </si>
  <si>
    <t>50.05.270</t>
  </si>
  <si>
    <t>50.05.280</t>
  </si>
  <si>
    <t>50.05.430</t>
  </si>
  <si>
    <t>50.10.100</t>
  </si>
  <si>
    <t>50.10.140</t>
  </si>
  <si>
    <t>54.01.400</t>
  </si>
  <si>
    <t>54.04.350</t>
  </si>
  <si>
    <t>54.06.040</t>
  </si>
  <si>
    <t>54.06.110</t>
  </si>
  <si>
    <t>54.06.170</t>
  </si>
  <si>
    <t>54.07.040</t>
  </si>
  <si>
    <t>55.01.020</t>
  </si>
  <si>
    <t>61.01.770</t>
  </si>
  <si>
    <t>65.01.210</t>
  </si>
  <si>
    <t>66.08.131</t>
  </si>
  <si>
    <t>66.08.620</t>
  </si>
  <si>
    <t>Unidade gerenciadora digital vídeo em rede (NVR) de até 32 câmeras IP, armazenamento de 48 TB, 2 interface de rede Gigabit Ethernet e 16 entradas de alarme</t>
  </si>
  <si>
    <t>97.01.010</t>
  </si>
  <si>
    <t>97.02.210</t>
  </si>
  <si>
    <t>Demolição manual de rodapé, soleira ou peitoril, em material cerâmico e/ou ladrilho hidráulico, incluindo a base</t>
  </si>
  <si>
    <t>Taxa de mobilização e desmobilização de equipamentos para execução de estaca escavada</t>
  </si>
  <si>
    <t>Divisória em placas de gesso acartonado, resistência ao fogo 30 minutos, espessura 100/70mm - 1ST / 1ST</t>
  </si>
  <si>
    <t>Divisória em placas de gesso acartonado, resistência ao fogo 30 minutos, espessura 100/70mm - 1RU / 1RU</t>
  </si>
  <si>
    <t>Porta em laminado fenólico melamínico com acabamento liso, batente de madeira sem revestimento - 80 x 210 cm</t>
  </si>
  <si>
    <t>Porta em laminado fenólico melamínico com acabamento liso, batente de madeira sem revestimento - 90 x 210 cm</t>
  </si>
  <si>
    <t>Porta lisa com batente madeira - 70 x 210 cm</t>
  </si>
  <si>
    <t>Porta lisa com batente madeira - 80 x 210 cm</t>
  </si>
  <si>
    <t>Porta lisa com batente madeira - 90 x 210 cm</t>
  </si>
  <si>
    <t>Porta lisa com batente madeira - 120 x 210 cm</t>
  </si>
  <si>
    <t>Porta lisa com batente madeira - 160 x 210 cm</t>
  </si>
  <si>
    <t>Aplicação de papel Kraft</t>
  </si>
  <si>
    <t>39.06.074</t>
  </si>
  <si>
    <t>39.18.126</t>
  </si>
  <si>
    <t>40.04.096</t>
  </si>
  <si>
    <t>Chave de nível tipo boia pendular (pera), com contato microswitch</t>
  </si>
  <si>
    <t>Lâmpada fluorescente compacta eletrônica "3U", base E27 de 25 W - 110 ou 220 V</t>
  </si>
  <si>
    <t>42.01.098</t>
  </si>
  <si>
    <t>43.10.452</t>
  </si>
  <si>
    <t>Conjunto motor-bomba (centrífuga) 1,5 cv, multiestágio, Hman= 20 a 35 mca, Q= 7,1 a 4,5 m³/h</t>
  </si>
  <si>
    <t>Conjunto motor-bomba (centrífuga) 7,5 cv, multiestágio, Hman= 30 a 80 mca, Q= 21,6 a 12,0 m³/h</t>
  </si>
  <si>
    <t>Conjunto motor-bomba (centrífuga) 1 cv, monoestágio trifásico, Hman= 8 a 25 mca e Q= 11 a 1,50 m³/h</t>
  </si>
  <si>
    <t>Dispenser toalheiro em ABS e policarbonato para bobina de 20 cm x 200 m, com alavanca</t>
  </si>
  <si>
    <t>Dispenser papel higiênico em ABS para rolão 300 / 600 m, com visor</t>
  </si>
  <si>
    <t>46.21.012</t>
  </si>
  <si>
    <t>46.21.046</t>
  </si>
  <si>
    <t>46.21.056</t>
  </si>
  <si>
    <t>Torneira de boia, DN= 1´</t>
  </si>
  <si>
    <t>Detector óptico de fumaça com base endereçável</t>
  </si>
  <si>
    <t>50.10.058</t>
  </si>
  <si>
    <t>Extintor manual de gás carbônico 5 BC - capacidade de 6 kg</t>
  </si>
  <si>
    <t>Projetos iniciais</t>
  </si>
  <si>
    <t>1.3</t>
  </si>
  <si>
    <t>1.3.1</t>
  </si>
  <si>
    <t>mês</t>
  </si>
  <si>
    <t>Administração local da obra</t>
  </si>
  <si>
    <t>Projeto "as built" de estrutura em formato A1</t>
  </si>
  <si>
    <t>Projeto "as built" de estrutura em formato A0</t>
  </si>
  <si>
    <t>Projeto "as built" de instalações hidráulicas em formato A0</t>
  </si>
  <si>
    <t>Projeto "as built" de instalações elétricas em formato A0</t>
  </si>
  <si>
    <t>Desinstalação e reinstalação do servidor existente (deslocamento de aproximadamente 40m)</t>
  </si>
  <si>
    <t xml:space="preserve">Pontos de elétrica e informática  </t>
  </si>
  <si>
    <t>Adaptação provisória p/ início da Reforma</t>
  </si>
  <si>
    <t>1.1.2</t>
  </si>
  <si>
    <t>1.1.3</t>
  </si>
  <si>
    <t>2.2</t>
  </si>
  <si>
    <t>2.3</t>
  </si>
  <si>
    <t>2.4</t>
  </si>
  <si>
    <t>2.5</t>
  </si>
  <si>
    <t>2.6</t>
  </si>
  <si>
    <t>2.7</t>
  </si>
  <si>
    <t>2.8</t>
  </si>
  <si>
    <t>2.9</t>
  </si>
  <si>
    <t>2.10</t>
  </si>
  <si>
    <t>2.11</t>
  </si>
  <si>
    <t>2.12</t>
  </si>
  <si>
    <t>2.13</t>
  </si>
  <si>
    <t>2.14</t>
  </si>
  <si>
    <t>2.15</t>
  </si>
  <si>
    <t>2.16</t>
  </si>
  <si>
    <t>2.17</t>
  </si>
  <si>
    <t>2.18</t>
  </si>
  <si>
    <t>3.1.1</t>
  </si>
  <si>
    <t>3.1.2</t>
  </si>
  <si>
    <t>3.1.3</t>
  </si>
  <si>
    <t>3.1.4</t>
  </si>
  <si>
    <t>3.1.5</t>
  </si>
  <si>
    <t>3.1.6</t>
  </si>
  <si>
    <t>3.1.7</t>
  </si>
  <si>
    <t>3.2.1</t>
  </si>
  <si>
    <t>3.2.2</t>
  </si>
  <si>
    <t>3.2.3</t>
  </si>
  <si>
    <t>3.2.4</t>
  </si>
  <si>
    <t>3.2.5</t>
  </si>
  <si>
    <t>3.2.6</t>
  </si>
  <si>
    <t>3.2.7</t>
  </si>
  <si>
    <t>3.2.8</t>
  </si>
  <si>
    <t>3.2.9</t>
  </si>
  <si>
    <t>3.2.10</t>
  </si>
  <si>
    <t>3.2.11</t>
  </si>
  <si>
    <t>3.2.12</t>
  </si>
  <si>
    <t>4.10</t>
  </si>
  <si>
    <t>4.11</t>
  </si>
  <si>
    <t>4.12</t>
  </si>
  <si>
    <t>4.13</t>
  </si>
  <si>
    <t>4.14</t>
  </si>
  <si>
    <t>4.15</t>
  </si>
  <si>
    <t>4.16</t>
  </si>
  <si>
    <t>4.17</t>
  </si>
  <si>
    <t>4.18</t>
  </si>
  <si>
    <t>4.19</t>
  </si>
  <si>
    <t>4.20</t>
  </si>
  <si>
    <t>4.21</t>
  </si>
  <si>
    <t>4.22</t>
  </si>
  <si>
    <t>5.2</t>
  </si>
  <si>
    <t>5.3</t>
  </si>
  <si>
    <t>5.4</t>
  </si>
  <si>
    <t>5.5</t>
  </si>
  <si>
    <t>5.6</t>
  </si>
  <si>
    <t>5.7</t>
  </si>
  <si>
    <t>5.8</t>
  </si>
  <si>
    <t>5.9</t>
  </si>
  <si>
    <t>9.7</t>
  </si>
  <si>
    <t>9.8</t>
  </si>
  <si>
    <t>9.9</t>
  </si>
  <si>
    <t>9.10</t>
  </si>
  <si>
    <t>9.11</t>
  </si>
  <si>
    <t>9.12</t>
  </si>
  <si>
    <t>9.13</t>
  </si>
  <si>
    <t>9.14</t>
  </si>
  <si>
    <t>9.15</t>
  </si>
  <si>
    <t>9.16</t>
  </si>
  <si>
    <t>9.17</t>
  </si>
  <si>
    <t>9.18</t>
  </si>
  <si>
    <t>9.19</t>
  </si>
  <si>
    <t>9.20</t>
  </si>
  <si>
    <t>9.21</t>
  </si>
  <si>
    <t>9.22</t>
  </si>
  <si>
    <t>9.23</t>
  </si>
  <si>
    <t>9.24</t>
  </si>
  <si>
    <t>10.6</t>
  </si>
  <si>
    <t>12.8</t>
  </si>
  <si>
    <t>Instalações eletro-eletrônicas</t>
  </si>
  <si>
    <t>14.1.1</t>
  </si>
  <si>
    <t>14.1.2</t>
  </si>
  <si>
    <t>14.1.3</t>
  </si>
  <si>
    <t>14.1.4</t>
  </si>
  <si>
    <t>14.1.5</t>
  </si>
  <si>
    <t>14.1.6</t>
  </si>
  <si>
    <t>14.1.7</t>
  </si>
  <si>
    <t>14.1.8</t>
  </si>
  <si>
    <t>14.1.9</t>
  </si>
  <si>
    <t>14.1.10</t>
  </si>
  <si>
    <t>14.1.11</t>
  </si>
  <si>
    <t>14.1.12</t>
  </si>
  <si>
    <t>14.1.13</t>
  </si>
  <si>
    <t>14.1.14</t>
  </si>
  <si>
    <t>14.1.15</t>
  </si>
  <si>
    <t>14.1.16</t>
  </si>
  <si>
    <t>14.1.17</t>
  </si>
  <si>
    <t>14.1.18</t>
  </si>
  <si>
    <t>14.1.19</t>
  </si>
  <si>
    <t>14.1.20</t>
  </si>
  <si>
    <t>14.1.21</t>
  </si>
  <si>
    <t>14.1.22</t>
  </si>
  <si>
    <t>14.1.23</t>
  </si>
  <si>
    <t>14.1.24</t>
  </si>
  <si>
    <t>14.1.25</t>
  </si>
  <si>
    <t>14.1.26</t>
  </si>
  <si>
    <t>14.1.27</t>
  </si>
  <si>
    <t>14.1.28</t>
  </si>
  <si>
    <t>14.1.29</t>
  </si>
  <si>
    <t>14.1.30</t>
  </si>
  <si>
    <t>14.1.31</t>
  </si>
  <si>
    <t>14.1.32</t>
  </si>
  <si>
    <t>14.1.33</t>
  </si>
  <si>
    <t>14.1.34</t>
  </si>
  <si>
    <t>14.1.35</t>
  </si>
  <si>
    <t>14.1.36</t>
  </si>
  <si>
    <t>14.1.37</t>
  </si>
  <si>
    <t>14.1.38</t>
  </si>
  <si>
    <t>14.1.39</t>
  </si>
  <si>
    <t>14.1.40</t>
  </si>
  <si>
    <t>14.1.41</t>
  </si>
  <si>
    <t>14.1.42</t>
  </si>
  <si>
    <t>14.1.43</t>
  </si>
  <si>
    <t>14.1.44</t>
  </si>
  <si>
    <t>14.1.45</t>
  </si>
  <si>
    <t>14.1.46</t>
  </si>
  <si>
    <t>14.1.47</t>
  </si>
  <si>
    <t>14.1.48</t>
  </si>
  <si>
    <t>14.1.49</t>
  </si>
  <si>
    <t>14.1.50</t>
  </si>
  <si>
    <t>14.1.51</t>
  </si>
  <si>
    <t>14.1.52</t>
  </si>
  <si>
    <t>14.1.53</t>
  </si>
  <si>
    <t>14.1.54</t>
  </si>
  <si>
    <t>14.1.55</t>
  </si>
  <si>
    <t>14.1.56</t>
  </si>
  <si>
    <t>14.1.57</t>
  </si>
  <si>
    <t>14.1.58</t>
  </si>
  <si>
    <t>14.1.59</t>
  </si>
  <si>
    <t>14.1.60</t>
  </si>
  <si>
    <t>14.1.61</t>
  </si>
  <si>
    <t>14.1.62</t>
  </si>
  <si>
    <t>14.1.63</t>
  </si>
  <si>
    <t>14.1.64</t>
  </si>
  <si>
    <t>14.1.65</t>
  </si>
  <si>
    <t>14.1.66</t>
  </si>
  <si>
    <t>14.1.67</t>
  </si>
  <si>
    <t>14.1.68</t>
  </si>
  <si>
    <t>14.1.69</t>
  </si>
  <si>
    <t>14.1.70</t>
  </si>
  <si>
    <t>14.1.71</t>
  </si>
  <si>
    <t>14.1.72</t>
  </si>
  <si>
    <t>14.1.73</t>
  </si>
  <si>
    <t>14.1.74</t>
  </si>
  <si>
    <t>14.1.75</t>
  </si>
  <si>
    <t>14.1.76</t>
  </si>
  <si>
    <t>14.1.77</t>
  </si>
  <si>
    <t>14.1.78</t>
  </si>
  <si>
    <t>14.1.79</t>
  </si>
  <si>
    <t>14.1.80</t>
  </si>
  <si>
    <t>14.1.81</t>
  </si>
  <si>
    <t>14.1.82</t>
  </si>
  <si>
    <t>14.1.83</t>
  </si>
  <si>
    <t>14.1.84</t>
  </si>
  <si>
    <t>14.1.85</t>
  </si>
  <si>
    <t>14.1.86</t>
  </si>
  <si>
    <t>14.1.87</t>
  </si>
  <si>
    <t>14.1.89</t>
  </si>
  <si>
    <t>14.1.92</t>
  </si>
  <si>
    <t>14.1.93</t>
  </si>
  <si>
    <t>14.1.94</t>
  </si>
  <si>
    <t>14.1.95</t>
  </si>
  <si>
    <t>14.1.96</t>
  </si>
  <si>
    <t>14.1.97</t>
  </si>
  <si>
    <t>14.1.98</t>
  </si>
  <si>
    <t>14.1.99</t>
  </si>
  <si>
    <t>14.1.100</t>
  </si>
  <si>
    <t>14.1.101</t>
  </si>
  <si>
    <t>14.1.102</t>
  </si>
  <si>
    <t>14.1.103</t>
  </si>
  <si>
    <t>14.1.104</t>
  </si>
  <si>
    <t>14.1.105</t>
  </si>
  <si>
    <t>14.2.1</t>
  </si>
  <si>
    <t>14.2.2</t>
  </si>
  <si>
    <t>16.15</t>
  </si>
  <si>
    <t>16.17</t>
  </si>
  <si>
    <t>16.18</t>
  </si>
  <si>
    <t>16.19</t>
  </si>
  <si>
    <t>16.21</t>
  </si>
  <si>
    <t>16.22</t>
  </si>
  <si>
    <t>16.23</t>
  </si>
  <si>
    <t>16.24</t>
  </si>
  <si>
    <t>16.25</t>
  </si>
  <si>
    <t>16.26</t>
  </si>
  <si>
    <t>16.27</t>
  </si>
  <si>
    <t>16.28</t>
  </si>
  <si>
    <t>16.29</t>
  </si>
  <si>
    <t>16.31</t>
  </si>
  <si>
    <t>16.34</t>
  </si>
  <si>
    <t>16.35</t>
  </si>
  <si>
    <t>16.36</t>
  </si>
  <si>
    <t>16.37</t>
  </si>
  <si>
    <t>16.38</t>
  </si>
  <si>
    <t>16.39</t>
  </si>
  <si>
    <t>16.41</t>
  </si>
  <si>
    <t>16.42</t>
  </si>
  <si>
    <t>16.43</t>
  </si>
  <si>
    <t>16.44</t>
  </si>
  <si>
    <t>16.45</t>
  </si>
  <si>
    <t>16.46</t>
  </si>
  <si>
    <t>16.47</t>
  </si>
  <si>
    <t>16.48</t>
  </si>
  <si>
    <t>16.49</t>
  </si>
  <si>
    <t>16.50</t>
  </si>
  <si>
    <t>16.51</t>
  </si>
  <si>
    <t>16.52</t>
  </si>
  <si>
    <t>16.53</t>
  </si>
  <si>
    <t>16.54</t>
  </si>
  <si>
    <t>16.55</t>
  </si>
  <si>
    <t>16.56</t>
  </si>
  <si>
    <t>16.57</t>
  </si>
  <si>
    <t>17.9</t>
  </si>
  <si>
    <t>17.11</t>
  </si>
  <si>
    <t>17.13</t>
  </si>
  <si>
    <t>17.14</t>
  </si>
  <si>
    <t>18.2</t>
  </si>
  <si>
    <t>18.3</t>
  </si>
  <si>
    <t>18.4</t>
  </si>
  <si>
    <t>18.5</t>
  </si>
  <si>
    <t>18.6</t>
  </si>
  <si>
    <t>18.7</t>
  </si>
  <si>
    <t>18.8</t>
  </si>
  <si>
    <t>23.1</t>
  </si>
  <si>
    <t>23.2</t>
  </si>
  <si>
    <t>Mês 19</t>
  </si>
  <si>
    <t>Mês 20</t>
  </si>
  <si>
    <t>Mês 21</t>
  </si>
  <si>
    <t>Mês 22</t>
  </si>
  <si>
    <t>Mês 23</t>
  </si>
  <si>
    <t>Mês 24</t>
  </si>
  <si>
    <t>2.19</t>
  </si>
  <si>
    <t>Equipe de administração local</t>
  </si>
  <si>
    <t>Limpeza permanente</t>
  </si>
  <si>
    <t>GRELHA DE INSUFLAMENTO DUPLA DEFLEXÂO COM REGISTRO -MOD. VAT-DG - FABR.: TROX - TAM.:102,5X32,5</t>
  </si>
  <si>
    <t>GRELHA DE RETORNO C/ REGISTRO - MOD.:AR-AG - FABR.-TROX - TAM.: 32,5X12,5</t>
  </si>
  <si>
    <t>GRELHA DE PORTA MOD.: AGST - TAM.: 52,5X22,5 - TROX</t>
  </si>
  <si>
    <t>VENEZIANA DE EXAUSTÃO DESCARGA DE AR MOD AWG 19,7X14,7 TROX</t>
  </si>
  <si>
    <t>GRELHA DE INSUFLAMENTO DUPLA DEFLEXÂO COM REGISTRO -MOD. 5 - FABR.: TROX - TAM.:36,61X36,61</t>
  </si>
  <si>
    <t>GRELHA TIPO AGS INDEFASSAVEL COM FUROS NAS ABAS ANODIZADO 500X325</t>
  </si>
  <si>
    <t>DIFUSOR DE 4 VIAS C/ REGISTRO P/ INSUFLAMENTO - MOD. ADLQ-AG - FABR.:TROX - TAM.:4</t>
  </si>
  <si>
    <t>DAMPER DE REGULAGEM COM LAMINAS OPOSTAS - MOD.:RLB - TAM.: 30X30 - FABR.: TROX</t>
  </si>
  <si>
    <t>DAMPER DE REGULAGEM COM LAMINAS OPOSTAS - MOD.:JNB - TAM.: 100X84 - FABR.: TROX</t>
  </si>
  <si>
    <t>CAIXA PARA FILTRO BOLSA PARA DE INSPEÇÃO DIRETA- TAM.: 84X84, MOD. FBDU - FABR.: TROX   E   FILTRO BOLSA PARA AR EXTERNO CLASSE F5  - MOD.: F74BS65 - TAM.: 59X59X60 - FABR.: TROX</t>
  </si>
  <si>
    <t>FILTRO BOLSA PARA AR EXTERNO CLASSE F5  - MOD.: F74BS65 - TAM.: 59X59X60 - FABR.: TROX</t>
  </si>
  <si>
    <t>MAQUINA PARA EXPURGO - MOD.: BAGIN BAGOUT - FABR.: TROX</t>
  </si>
  <si>
    <t>GABINETE DE VENTILAÇÃO PARA AR EXTERNO C/ VENTILADOR LIMIT LOAD-MOD.: CLD-200 - ROT.:3555 RPM- MOTOR: 0,5 CV-VAZÃO.:1360 m3/h P.E.:40 mmCA- FABRICANTE - PROJELMEC</t>
  </si>
  <si>
    <t>GABINETE DE VENTILAÇÃO PARA AR EXTERNO C/ VENTILADOR LIMIT LOAD-MOD.: CLD-250 - ROT.:2491 RPM- MOTOR: 1,5 CV-VAZÃO.:4.485 m3/h P.E.:40 mmCA- FABRICANTE - PROJELMEC</t>
  </si>
  <si>
    <t>GABINETE DE VENTILAÇÃO PARA AR EXTERNO C/ VENTILADOR LIMIT LOAD-MOD.: CLD-250 - ROT.:2491 RPM- MOTOR: 0,75 CV-VAZÃO.:3.712 m3/h P.E.:40 mmCA- FABRICANTE - PROJELMEC</t>
  </si>
  <si>
    <t>GABINETE DE VENTILAÇÃO PARA AR EXTERNO C/ VENTILADOR LIMIT LOAD-MOD.: CLD-250 - ROT.:2491 RPM- MOTOR: 0,5 CV-VAZÃO.:2.530 m3/h P.E.:40 mmCA- FABRICANTE - PROJELMEC</t>
  </si>
  <si>
    <t>SISTEMA SPLIT INVERTER</t>
  </si>
  <si>
    <t>UNIDADE INTERNA SPLIT HW/MULTI 12 KBTUS QUENTE FRIO 220V INVERT FUJITSU C/ SENSOR , MODELO ASBG12LMCA</t>
  </si>
  <si>
    <t>UNIDADE INTERNA SPLIT HW/MULTI 18 KBTUS QUENTE FRIO 220V INVERT FUJITSU C/ SENSOR , MODELO ASBG18LFCA</t>
  </si>
  <si>
    <t>UNIDADE INTERNA SPLIT HW/MULTI 24 KBTUS QUENTE FRIO 220V INVERT FUJITSU C/ SENSOR , MODELO ASBG24LFCA</t>
  </si>
  <si>
    <t>UNIDADE INTERNA SPLIT K7/MULTI 18 KBTUS QUENTE FRIO 220V INVERT FUJITSU C/ SENSOR , MODELO AUBG18LVLA</t>
  </si>
  <si>
    <t>UNIDADE EXTERNA SPLITHW/MULTI 48 KBTUS QUENTE E FRIO 220V MONO INVERTER FUJITSU, MODELO AOBG45LBT8</t>
  </si>
  <si>
    <t>UTP-PB03A-CAIXA DE DISTRIBUIÇÃO 3 ZONAS</t>
  </si>
  <si>
    <t xml:space="preserve">UTP-SX248A-TUBO SEPARADOR FUJITSU - </t>
  </si>
  <si>
    <t>KIT LINHA FRIGORIGENA</t>
  </si>
  <si>
    <t>SISTEMA CENTRAL COM ÁGUA GELADA</t>
  </si>
  <si>
    <t>FANCOIL MODELO TKZ 72-DC-02-04 VAZÃO DE 7.200 m3/H</t>
  </si>
  <si>
    <t>FANCOIL MODELO TKZ 205-DC-02-05 VAZÃO DE 20.743m3/H</t>
  </si>
  <si>
    <t>FANCOIL MODELO TKZ 205-DC-02-05 VAZÃO DE 17.840m3/H</t>
  </si>
  <si>
    <t>FANCOIL MODELO TKZ 205-DC-02-05 VAZÃO DE 17.150m3/H</t>
  </si>
  <si>
    <t>TUBULAÇÃO DE ÁGUA GELADA DIAMETRO DE 4 A 2", INCLUINDO VALVULAS E CONEXÕES</t>
  </si>
  <si>
    <t>ML</t>
  </si>
  <si>
    <t>01.02.101</t>
  </si>
  <si>
    <t>Parecer técnico de fundações, contenções e recomendações gerais, para empreendimentos com área construída de 5.001 a 10.000 m²</t>
  </si>
  <si>
    <t>01.27.011</t>
  </si>
  <si>
    <t>01.27.031</t>
  </si>
  <si>
    <t>02.01.021</t>
  </si>
  <si>
    <t>02.01.171</t>
  </si>
  <si>
    <t>02.05.202</t>
  </si>
  <si>
    <t>02.05.212</t>
  </si>
  <si>
    <t>Locação de plataforma elevatória articulada, com altura aproximada de 12,50m, capacidade de carga de 227kg, elétrica</t>
  </si>
  <si>
    <t>Armadura em barra de aço CA-50 (A ou B) fyk = 500 MPa</t>
  </si>
  <si>
    <t>Armadura em barra de aço CA-60 (A ou B) fyk = 600 MPa</t>
  </si>
  <si>
    <t>13.01.150</t>
  </si>
  <si>
    <t>Laje pré-fabricada mista vigota treliçada/lajota cerâmica - LT 16 (12+4) e capa com concreto de 25 MPa</t>
  </si>
  <si>
    <t>13.01.170</t>
  </si>
  <si>
    <t>Laje pré-fabricada mista vigota treliçada/lajota cerâmica - LT 20 (16+4) e capa com concreto de 25 MPa</t>
  </si>
  <si>
    <t>14.10.111</t>
  </si>
  <si>
    <t>Alvenaria de bloco de concreto de vedação de 14 x 19 x 39 cm - classe C</t>
  </si>
  <si>
    <t>14.11.221</t>
  </si>
  <si>
    <t>Alvenaria de bloco de concreto estrutural 14 x 19 x 39 cm - classe B</t>
  </si>
  <si>
    <t>Elemento vazado em vidro, tipo veneziana capelinha de 20 x 10 x 10 cm</t>
  </si>
  <si>
    <t>Divisória sanitária em painel laminado melamínico estrutural com perfis em alumínio, inclusive ferragem completa para vão de porta</t>
  </si>
  <si>
    <t>Divisória painel/vidro/vidro tipo naval, acabamento em laminado fenólico melamínico, com espessura de 3,5 cm</t>
  </si>
  <si>
    <t>Telhamento em chapa de aço pré-pintada com epóxi e poliéster, tipo sanduíche, espessura de 0,50 mm, com poliuretano</t>
  </si>
  <si>
    <t>16.33.062</t>
  </si>
  <si>
    <t>Revestimento em porcelanato técnico antiderrapante para área externa, grupo de absorção BIa, assentado com argamassa colante industrializada, rejuntado</t>
  </si>
  <si>
    <t>18.11.042</t>
  </si>
  <si>
    <t>Revestimento em placa cerâmica esmaltada de 20x20 cm, tipo monocolor, assentado e rejuntado com argamassa industrializada</t>
  </si>
  <si>
    <t>Revestimento em placa cerâmica não esmaltada extrudada, de alta resistência química e mecânica, espessura de 9 mm, assentado com argamassa colante industrializada</t>
  </si>
  <si>
    <t>18.13.202</t>
  </si>
  <si>
    <t>Rejuntamento em placa cerâmica extrudada, espessura entre 9 e 10 mm, com argamassa industrial anticorrosiva à base de resina epóxi, juntas de 6 a 10 mm</t>
  </si>
  <si>
    <t>Revestimento em granito, espessura de 3 cm, assente com massa</t>
  </si>
  <si>
    <t>Degrau e espelho de granito, espessura de 2 cm</t>
  </si>
  <si>
    <t>Rodapé em granito, espessura de 3 cm e altura de 7,01 até 10 cm</t>
  </si>
  <si>
    <t>Revestimento vinílico, espessura de 3,2 mm, para tráfego intenso, com impermeabilizante acrílico</t>
  </si>
  <si>
    <t>Rodapé hospitalar flexível em PVC para piso vinílico, espessura de 2 mm e altura de 7,5 cm, com impermeabilizante acrílico</t>
  </si>
  <si>
    <t>Forro em painéis de gesso acartonado, espessura de 12,5 mm, fixo</t>
  </si>
  <si>
    <t>Caixilho fixo em alumínio, sob medida - branco</t>
  </si>
  <si>
    <t>25.01.361</t>
  </si>
  <si>
    <t>Caixilho em alumínio maxim-ar com vidro - branco</t>
  </si>
  <si>
    <t>Ferragem completa com maçaneta tipo alavanca, para porta externa com 2 folhas</t>
  </si>
  <si>
    <t>Ferragem completa com maçaneta tipo alavanca, para porta interna com 1 folha</t>
  </si>
  <si>
    <t>Ferragem completa com maçaneta tipo alavanca, para porta interna com 2 folhas</t>
  </si>
  <si>
    <t>33.11.050</t>
  </si>
  <si>
    <t>Esmalte à base água em superfície metálica, inclusive preparo</t>
  </si>
  <si>
    <t>33.12.011</t>
  </si>
  <si>
    <t>Esmalte à base de água em madeira, inclusive preparo</t>
  </si>
  <si>
    <t>Eletroduto galvanizado, pesado de 3/4´ - com acessórios</t>
  </si>
  <si>
    <t>Perfilado perfurado 38 x 38 mm em chapa 14 pré-zincada, com acessórios</t>
  </si>
  <si>
    <t>39.03.174</t>
  </si>
  <si>
    <t>Cabo de cobre de 4 mm², isolamento 0,6/1 kV - isolação em PVC 70°C.</t>
  </si>
  <si>
    <t>39.03.178</t>
  </si>
  <si>
    <t>39.03.182</t>
  </si>
  <si>
    <t>Cabo de cobre de 25 mm², isolamento 8,7/15 kV - isolação EPR 90°C</t>
  </si>
  <si>
    <t>Cabo de cobre de 35 mm², isolamento 8,7/15 kV - isolação EPR 90°C</t>
  </si>
  <si>
    <t>Cabo de cobre de 50 mm², isolamento 8,7/15 kV - isolação EPR 90°C</t>
  </si>
  <si>
    <t>39.21.120</t>
  </si>
  <si>
    <t>Cabo de cobre flexível de 120 mm², isolamento 0,6/1kV - isolação HEPR 90°C</t>
  </si>
  <si>
    <t>39.21.125</t>
  </si>
  <si>
    <t>Cabo de cobre flexível de 150 mm², isolamento 0,6/1 kV - isolação HEPR 90°C</t>
  </si>
  <si>
    <t>39.21.140</t>
  </si>
  <si>
    <t>Cabo de cobre flexível de 240 mm², isolamento 0,6/1kV - isolação HEPR 90°C</t>
  </si>
  <si>
    <t>39.24.152</t>
  </si>
  <si>
    <t>Cabo de cobre flexível de 3 x 2,5 mm², isolamento 500 V - isolação PP 70°C</t>
  </si>
  <si>
    <t>Relé fotoelétrico 50/60 Hz, 110/220 V, 1200 VA, completo</t>
  </si>
  <si>
    <t>Luminária blindada, arandela 45º e 90º, para lâmpada vapor metálico, vapor de sódio ou fluorescente compacta</t>
  </si>
  <si>
    <t>Luminária blindada oval de sobrepor ou arandela, para lâmpada fluorescentes compacta</t>
  </si>
  <si>
    <t>Barra condutora chata em cobre de 3/4´ x 3/16´, inclusive acessórios de fixação</t>
  </si>
  <si>
    <t>Caixa de equalização, de embutir, em aço com barramento, de 400 x 400 mm e tampa</t>
  </si>
  <si>
    <t>Chuveiro com válvula de acionamento antivandalismo, DN= 3/4´</t>
  </si>
  <si>
    <t>Chuveiro elétrico de 6.500W / 220V com resistência blindada</t>
  </si>
  <si>
    <t>Caixa de gordura em alvenaria, 600 x 600 x 600 mm</t>
  </si>
  <si>
    <t>Grelha hemisférica em ferro fundido de 6"</t>
  </si>
  <si>
    <t>66.20.202</t>
  </si>
  <si>
    <t>Instalação de câmera fixa para CFTV</t>
  </si>
  <si>
    <t>20.1.1</t>
  </si>
  <si>
    <t>20.2.1</t>
  </si>
  <si>
    <t>20.2.2</t>
  </si>
  <si>
    <t>20.2.3</t>
  </si>
  <si>
    <t>20.2.4</t>
  </si>
  <si>
    <t>20.2.5</t>
  </si>
  <si>
    <t>20.2.6</t>
  </si>
  <si>
    <t>20.2.7</t>
  </si>
  <si>
    <t>20.2.8</t>
  </si>
  <si>
    <t>20.2.9</t>
  </si>
  <si>
    <t>20.2.10</t>
  </si>
  <si>
    <t>20.2.11</t>
  </si>
  <si>
    <t>20.2.12</t>
  </si>
  <si>
    <t>20.2.13</t>
  </si>
  <si>
    <t>20.2.14</t>
  </si>
  <si>
    <t>20.2.15</t>
  </si>
  <si>
    <t>20.2.16</t>
  </si>
  <si>
    <t>20.2.17</t>
  </si>
  <si>
    <t>20.2.18</t>
  </si>
  <si>
    <t>20.2.19</t>
  </si>
  <si>
    <t>20.2.20</t>
  </si>
  <si>
    <t>20.2.21</t>
  </si>
  <si>
    <t>20.2.22</t>
  </si>
  <si>
    <t>20.2.23</t>
  </si>
  <si>
    <t>20.2.24</t>
  </si>
  <si>
    <t>20.2.25</t>
  </si>
  <si>
    <t>20.2.26</t>
  </si>
  <si>
    <t>20.2.27</t>
  </si>
  <si>
    <t>20.2.28</t>
  </si>
  <si>
    <t>20.2.29</t>
  </si>
  <si>
    <t>20.2.30</t>
  </si>
  <si>
    <t>20.2.31</t>
  </si>
  <si>
    <t>20.2.32</t>
  </si>
  <si>
    <t>20.2.33</t>
  </si>
  <si>
    <t>20.2.34</t>
  </si>
  <si>
    <t>20.2.35</t>
  </si>
  <si>
    <t>20.2.36</t>
  </si>
  <si>
    <t>20.2.37</t>
  </si>
  <si>
    <t>20.2.38</t>
  </si>
  <si>
    <t>20.2.39</t>
  </si>
  <si>
    <t>20.2.40</t>
  </si>
  <si>
    <t>20.2.41</t>
  </si>
  <si>
    <t>20.2.42</t>
  </si>
  <si>
    <t>20.2.43</t>
  </si>
  <si>
    <t>20.2.44</t>
  </si>
  <si>
    <t>20.2.45</t>
  </si>
  <si>
    <t>20.2.46</t>
  </si>
  <si>
    <t>20.2.47</t>
  </si>
  <si>
    <t>20.2.48</t>
  </si>
  <si>
    <t>20.2.49</t>
  </si>
  <si>
    <t>20.2.50</t>
  </si>
  <si>
    <t>20.2.51</t>
  </si>
  <si>
    <t>20.2.52</t>
  </si>
  <si>
    <t>20.2.53</t>
  </si>
  <si>
    <t>20.2.54</t>
  </si>
  <si>
    <t>20.2.55</t>
  </si>
  <si>
    <t>20.2.56</t>
  </si>
  <si>
    <t>20.2.57</t>
  </si>
  <si>
    <t>21.3</t>
  </si>
  <si>
    <t>21.4</t>
  </si>
  <si>
    <t>21.5</t>
  </si>
  <si>
    <t>21.6</t>
  </si>
  <si>
    <t>21.7</t>
  </si>
  <si>
    <t>21.8</t>
  </si>
  <si>
    <t>6.2</t>
  </si>
  <si>
    <t>6.3</t>
  </si>
  <si>
    <t>SUBTOTAL 1</t>
  </si>
  <si>
    <t>SUBTOTAL 2</t>
  </si>
  <si>
    <t>TOTAL 1</t>
  </si>
  <si>
    <t>TOTAL 2</t>
  </si>
  <si>
    <t>MODELO PLANILHA ORÇAMENTÁRIA</t>
  </si>
  <si>
    <t>BDI - (        %)- itens de 1 a 22</t>
  </si>
  <si>
    <t>BDI - (        %)- item 23</t>
  </si>
  <si>
    <t>BDI - (   %)</t>
  </si>
  <si>
    <t>MODELO CRONOGRAMA FÍSICO-FINANCEIRO</t>
  </si>
  <si>
    <t>MODELO RESUMO DA PLANILHA</t>
  </si>
  <si>
    <t>BDI - (     %)</t>
  </si>
</sst>
</file>

<file path=xl/styles.xml><?xml version="1.0" encoding="utf-8"?>
<styleSheet xmlns="http://schemas.openxmlformats.org/spreadsheetml/2006/main">
  <numFmts count="4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 00\ 00"/>
    <numFmt numFmtId="173" formatCode="&quot;Sim&quot;;&quot;Sim&quot;;&quot;Não&quot;"/>
    <numFmt numFmtId="174" formatCode="&quot;Verdadeiro&quot;;&quot;Verdadeiro&quot;;&quot;Falso&quot;"/>
    <numFmt numFmtId="175" formatCode="&quot;Ativar&quot;;&quot;Ativar&quot;;&quot;Desativar&quot;"/>
    <numFmt numFmtId="176" formatCode="[$€-2]\ #,##0.00_);[Red]\([$€-2]\ #,##0.00\)"/>
    <numFmt numFmtId="177" formatCode="[$-416]dddd\,\ d&quot; de &quot;mmmm&quot; de &quot;yyyy"/>
    <numFmt numFmtId="178" formatCode="_(&quot;Cr$&quot;* #,##0_);_(&quot;Cr$&quot;* \(#,##0\);_(&quot;Cr$&quot;* &quot;-&quot;_);_(@_)"/>
    <numFmt numFmtId="179" formatCode="_(&quot;Cr$&quot;* #,##0.00_);_(&quot;Cr$&quot;* \(#,##0.00\);_(&quot;Cr$&quot;* &quot;-&quot;??_);_(@_)"/>
    <numFmt numFmtId="180" formatCode="0.0"/>
    <numFmt numFmtId="181" formatCode="0.00000000"/>
    <numFmt numFmtId="182" formatCode="0.000000000"/>
    <numFmt numFmtId="183" formatCode="0.0000000000"/>
    <numFmt numFmtId="184" formatCode="0.0000000"/>
    <numFmt numFmtId="185" formatCode="0.000000"/>
    <numFmt numFmtId="186" formatCode="0.00000"/>
    <numFmt numFmtId="187" formatCode="0.0000"/>
    <numFmt numFmtId="188" formatCode="0.000"/>
    <numFmt numFmtId="189" formatCode="&quot;Ativado&quot;;&quot;Ativado&quot;;&quot;Desativado&quot;"/>
    <numFmt numFmtId="190" formatCode="_ * #,##0.00_ ;_ * \-#,##0.00_ ;_ * &quot;-&quot;??_ ;_ @_ "/>
    <numFmt numFmtId="191" formatCode="00\-00\-00"/>
    <numFmt numFmtId="192" formatCode="00000"/>
    <numFmt numFmtId="193" formatCode="#,##0.00000"/>
    <numFmt numFmtId="194" formatCode="#,##0.000"/>
    <numFmt numFmtId="195" formatCode="#,##0.0000"/>
    <numFmt numFmtId="196" formatCode="#,##0.000000"/>
    <numFmt numFmtId="197" formatCode="#,##0.0000000"/>
    <numFmt numFmtId="198" formatCode="0.0000%"/>
    <numFmt numFmtId="199" formatCode="0.0%"/>
  </numFmts>
  <fonts count="53">
    <font>
      <sz val="10"/>
      <name val="Arial"/>
      <family val="0"/>
    </font>
    <font>
      <sz val="11"/>
      <color indexed="8"/>
      <name val="Calibri"/>
      <family val="2"/>
    </font>
    <font>
      <b/>
      <sz val="10"/>
      <name val="Arial"/>
      <family val="2"/>
    </font>
    <font>
      <sz val="8"/>
      <name val="Arial"/>
      <family val="2"/>
    </font>
    <font>
      <b/>
      <sz val="14"/>
      <name val="Arial"/>
      <family val="2"/>
    </font>
    <font>
      <b/>
      <sz val="12"/>
      <name val="Arial"/>
      <family val="2"/>
    </font>
    <font>
      <sz val="10"/>
      <name val="Calibri"/>
      <family val="2"/>
    </font>
    <font>
      <sz val="10"/>
      <color indexed="8"/>
      <name val="Arial"/>
      <family val="2"/>
    </font>
    <font>
      <sz val="9"/>
      <color indexed="23"/>
      <name val="Arial"/>
      <family val="2"/>
    </font>
    <font>
      <sz val="18"/>
      <name val="Arial"/>
      <family val="2"/>
    </font>
    <font>
      <sz val="11"/>
      <name val="Calibri"/>
      <family val="2"/>
    </font>
    <font>
      <b/>
      <sz val="22"/>
      <name val="Arial"/>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color indexed="10"/>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rgb="FFFF000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top style="thin"/>
      <bottom style="thin"/>
    </border>
    <border>
      <left/>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170" fontId="0" fillId="0" borderId="0" applyFont="0" applyFill="0" applyBorder="0" applyAlignment="0" applyProtection="0"/>
    <xf numFmtId="42" fontId="0" fillId="0" borderId="0" applyFont="0" applyFill="0" applyBorder="0" applyAlignment="0" applyProtection="0"/>
    <xf numFmtId="0" fontId="43" fillId="30" borderId="0" applyNumberFormat="0" applyBorder="0" applyAlignment="0" applyProtection="0"/>
    <xf numFmtId="0" fontId="0" fillId="0" borderId="0">
      <alignment/>
      <protection/>
    </xf>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4" fillId="20" borderId="5" applyNumberFormat="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xf numFmtId="171" fontId="0" fillId="0" borderId="0" applyFont="0" applyFill="0" applyBorder="0" applyAlignment="0" applyProtection="0"/>
    <xf numFmtId="190" fontId="0" fillId="0" borderId="0" applyFont="0" applyFill="0" applyBorder="0" applyAlignment="0" applyProtection="0"/>
    <xf numFmtId="171" fontId="0" fillId="0" borderId="0" applyFont="0" applyFill="0" applyBorder="0" applyAlignment="0" applyProtection="0"/>
    <xf numFmtId="190" fontId="0" fillId="0" borderId="0" applyFont="0" applyFill="0" applyBorder="0" applyAlignment="0" applyProtection="0"/>
  </cellStyleXfs>
  <cellXfs count="163">
    <xf numFmtId="0" fontId="0" fillId="0" borderId="0" xfId="0" applyAlignment="1">
      <alignment/>
    </xf>
    <xf numFmtId="0" fontId="0" fillId="0" borderId="0" xfId="0" applyFont="1" applyAlignment="1">
      <alignment horizontal="center" vertical="center"/>
    </xf>
    <xf numFmtId="171" fontId="0" fillId="0" borderId="0" xfId="0" applyNumberFormat="1" applyFont="1" applyAlignment="1">
      <alignment horizontal="center" vertical="center"/>
    </xf>
    <xf numFmtId="172" fontId="0" fillId="0" borderId="0" xfId="0" applyNumberFormat="1" applyAlignment="1" applyProtection="1">
      <alignment horizontal="center" vertical="center"/>
      <protection hidden="1"/>
    </xf>
    <xf numFmtId="0" fontId="0" fillId="0" borderId="0" xfId="0" applyAlignment="1" applyProtection="1">
      <alignment vertical="center" wrapText="1"/>
      <protection hidden="1"/>
    </xf>
    <xf numFmtId="0" fontId="0" fillId="0" borderId="0" xfId="0" applyAlignment="1" applyProtection="1">
      <alignment/>
      <protection hidden="1"/>
    </xf>
    <xf numFmtId="0" fontId="0" fillId="0" borderId="0" xfId="0" applyAlignment="1" applyProtection="1">
      <alignment horizontal="center"/>
      <protection hidden="1"/>
    </xf>
    <xf numFmtId="49" fontId="0" fillId="0" borderId="0" xfId="0" applyNumberFormat="1" applyAlignment="1" applyProtection="1">
      <alignment horizontal="center" vertical="center"/>
      <protection hidden="1"/>
    </xf>
    <xf numFmtId="171" fontId="0" fillId="0" borderId="0" xfId="47" applyNumberFormat="1" applyFont="1" applyAlignment="1" applyProtection="1">
      <alignment vertical="center"/>
      <protection hidden="1"/>
    </xf>
    <xf numFmtId="0" fontId="4" fillId="0" borderId="0" xfId="0" applyFont="1" applyAlignment="1" applyProtection="1">
      <alignment horizontal="center"/>
      <protection hidden="1"/>
    </xf>
    <xf numFmtId="0" fontId="0" fillId="0" borderId="0" xfId="0" applyFont="1" applyAlignment="1" applyProtection="1">
      <alignment horizontal="center"/>
      <protection hidden="1"/>
    </xf>
    <xf numFmtId="0" fontId="0" fillId="0" borderId="0" xfId="0" applyFont="1" applyAlignment="1" applyProtection="1">
      <alignment horizontal="center" vertical="center"/>
      <protection hidden="1"/>
    </xf>
    <xf numFmtId="171" fontId="0" fillId="0" borderId="0" xfId="0" applyNumberFormat="1" applyFont="1" applyAlignment="1" applyProtection="1">
      <alignment horizontal="center" vertical="center"/>
      <protection hidden="1"/>
    </xf>
    <xf numFmtId="0" fontId="0" fillId="0" borderId="0" xfId="0" applyNumberFormat="1" applyFill="1" applyBorder="1" applyAlignment="1" applyProtection="1">
      <alignment horizontal="center" vertical="center"/>
      <protection hidden="1"/>
    </xf>
    <xf numFmtId="0" fontId="5" fillId="0" borderId="0" xfId="0" applyFont="1" applyBorder="1" applyAlignment="1" applyProtection="1">
      <alignment horizontal="center"/>
      <protection hidden="1"/>
    </xf>
    <xf numFmtId="0" fontId="5" fillId="0" borderId="0" xfId="0" applyFont="1" applyAlignment="1" applyProtection="1">
      <alignment horizontal="center"/>
      <protection hidden="1"/>
    </xf>
    <xf numFmtId="0" fontId="5" fillId="0" borderId="10" xfId="0" applyFont="1" applyBorder="1" applyAlignment="1" applyProtection="1">
      <alignment/>
      <protection hidden="1"/>
    </xf>
    <xf numFmtId="4" fontId="5" fillId="0" borderId="0" xfId="0" applyNumberFormat="1" applyFont="1" applyFill="1" applyBorder="1" applyAlignment="1" applyProtection="1">
      <alignment horizontal="left" vertical="center"/>
      <protection hidden="1"/>
    </xf>
    <xf numFmtId="49" fontId="5" fillId="0" borderId="0" xfId="0" applyNumberFormat="1" applyFont="1" applyFill="1" applyBorder="1" applyAlignment="1" applyProtection="1">
      <alignment horizontal="left" vertical="center"/>
      <protection hidden="1"/>
    </xf>
    <xf numFmtId="0" fontId="0" fillId="0" borderId="0" xfId="0" applyFont="1" applyAlignment="1">
      <alignment vertical="center" wrapText="1"/>
    </xf>
    <xf numFmtId="49" fontId="0" fillId="0" borderId="0" xfId="0" applyNumberFormat="1" applyFont="1" applyAlignment="1">
      <alignment horizontal="center" vertical="center"/>
    </xf>
    <xf numFmtId="171" fontId="0" fillId="0" borderId="0" xfId="47" applyNumberFormat="1" applyFont="1" applyAlignment="1">
      <alignment horizontal="center" vertical="center"/>
    </xf>
    <xf numFmtId="0" fontId="0" fillId="0" borderId="0" xfId="0" applyFont="1" applyBorder="1" applyAlignment="1">
      <alignment/>
    </xf>
    <xf numFmtId="0" fontId="0" fillId="0" borderId="0" xfId="0" applyFont="1" applyAlignment="1">
      <alignment/>
    </xf>
    <xf numFmtId="0" fontId="0" fillId="0" borderId="0" xfId="0" applyNumberFormat="1" applyFont="1" applyFill="1" applyBorder="1" applyAlignment="1">
      <alignment horizontal="center" vertical="center"/>
    </xf>
    <xf numFmtId="0" fontId="0" fillId="0" borderId="0" xfId="0" applyNumberFormat="1" applyFont="1" applyFill="1" applyBorder="1" applyAlignment="1">
      <alignment/>
    </xf>
    <xf numFmtId="0" fontId="0" fillId="0" borderId="0" xfId="0" applyFont="1" applyFill="1" applyAlignment="1">
      <alignment/>
    </xf>
    <xf numFmtId="0" fontId="2" fillId="0" borderId="10" xfId="0" applyFont="1" applyBorder="1" applyAlignment="1">
      <alignment horizontal="center" vertical="center" wrapText="1"/>
    </xf>
    <xf numFmtId="171" fontId="5" fillId="32" borderId="10" xfId="0" applyNumberFormat="1" applyFont="1" applyFill="1" applyBorder="1" applyAlignment="1" applyProtection="1">
      <alignment/>
      <protection hidden="1"/>
    </xf>
    <xf numFmtId="0" fontId="2" fillId="33"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pplyProtection="1">
      <alignment wrapText="1"/>
      <protection hidden="1"/>
    </xf>
    <xf numFmtId="0" fontId="2" fillId="0" borderId="10" xfId="0" applyFont="1" applyBorder="1" applyAlignment="1" applyProtection="1">
      <alignment horizontal="center"/>
      <protection hidden="1"/>
    </xf>
    <xf numFmtId="0" fontId="5" fillId="0" borderId="10" xfId="0" applyFont="1" applyBorder="1" applyAlignment="1" applyProtection="1">
      <alignment horizontal="center"/>
      <protection hidden="1"/>
    </xf>
    <xf numFmtId="171" fontId="5" fillId="0" borderId="10" xfId="0" applyNumberFormat="1" applyFont="1" applyBorder="1" applyAlignment="1" applyProtection="1">
      <alignment horizontal="center"/>
      <protection hidden="1"/>
    </xf>
    <xf numFmtId="0" fontId="5" fillId="0" borderId="10" xfId="0" applyFont="1" applyBorder="1" applyAlignment="1" applyProtection="1">
      <alignment horizontal="left" vertical="center"/>
      <protection hidden="1"/>
    </xf>
    <xf numFmtId="0" fontId="4" fillId="0" borderId="0" xfId="0" applyFont="1" applyAlignment="1" applyProtection="1">
      <alignment/>
      <protection hidden="1"/>
    </xf>
    <xf numFmtId="0" fontId="0" fillId="0" borderId="0" xfId="0" applyAlignment="1" applyProtection="1">
      <alignment/>
      <protection hidden="1"/>
    </xf>
    <xf numFmtId="0" fontId="0" fillId="0" borderId="0" xfId="0" applyFont="1" applyAlignment="1" applyProtection="1">
      <alignment/>
      <protection hidden="1"/>
    </xf>
    <xf numFmtId="0" fontId="8" fillId="0" borderId="0" xfId="0" applyFont="1" applyAlignment="1">
      <alignment horizontal="justify"/>
    </xf>
    <xf numFmtId="0" fontId="9" fillId="0" borderId="0" xfId="0" applyFont="1" applyAlignment="1">
      <alignment horizontal="center" vertical="center" wrapText="1"/>
    </xf>
    <xf numFmtId="0" fontId="0" fillId="0" borderId="0" xfId="0" applyAlignment="1" applyProtection="1">
      <alignment horizontal="right"/>
      <protection hidden="1"/>
    </xf>
    <xf numFmtId="0" fontId="0" fillId="0" borderId="0" xfId="0" applyFont="1" applyAlignment="1" applyProtection="1">
      <alignment horizontal="right"/>
      <protection hidden="1"/>
    </xf>
    <xf numFmtId="0" fontId="0" fillId="0" borderId="0" xfId="0" applyNumberFormat="1" applyFill="1" applyBorder="1" applyAlignment="1" applyProtection="1">
      <alignment/>
      <protection hidden="1"/>
    </xf>
    <xf numFmtId="0" fontId="5" fillId="0" borderId="0" xfId="0" applyFont="1" applyAlignment="1" applyProtection="1">
      <alignment/>
      <protection hidden="1"/>
    </xf>
    <xf numFmtId="49" fontId="5" fillId="0" borderId="0" xfId="0" applyNumberFormat="1" applyFont="1" applyBorder="1" applyAlignment="1" applyProtection="1">
      <alignment vertical="center"/>
      <protection hidden="1"/>
    </xf>
    <xf numFmtId="49" fontId="5" fillId="0" borderId="0" xfId="0" applyNumberFormat="1" applyFont="1" applyFill="1" applyBorder="1" applyAlignment="1" applyProtection="1">
      <alignment vertical="center"/>
      <protection hidden="1"/>
    </xf>
    <xf numFmtId="0" fontId="0" fillId="0" borderId="0" xfId="0" applyNumberFormat="1" applyAlignment="1" applyProtection="1">
      <alignment/>
      <protection hidden="1"/>
    </xf>
    <xf numFmtId="0" fontId="0" fillId="0" borderId="0" xfId="0" applyNumberFormat="1" applyAlignment="1" applyProtection="1">
      <alignment horizontal="right"/>
      <protection hidden="1"/>
    </xf>
    <xf numFmtId="0" fontId="0" fillId="0" borderId="0" xfId="0" applyNumberFormat="1" applyFont="1" applyAlignment="1">
      <alignment horizontal="center" vertical="center"/>
    </xf>
    <xf numFmtId="43" fontId="0" fillId="0" borderId="0" xfId="0" applyNumberFormat="1" applyFont="1" applyAlignment="1">
      <alignment/>
    </xf>
    <xf numFmtId="4" fontId="0" fillId="0" borderId="0" xfId="0" applyNumberFormat="1" applyAlignment="1" applyProtection="1">
      <alignment horizontal="right"/>
      <protection hidden="1"/>
    </xf>
    <xf numFmtId="4" fontId="0" fillId="0" borderId="0" xfId="0" applyNumberFormat="1" applyFont="1" applyAlignment="1" applyProtection="1">
      <alignment horizontal="right"/>
      <protection hidden="1"/>
    </xf>
    <xf numFmtId="4" fontId="0" fillId="0" borderId="0" xfId="0" applyNumberFormat="1" applyFont="1" applyAlignment="1" applyProtection="1">
      <alignment horizontal="right" vertical="center"/>
      <protection hidden="1"/>
    </xf>
    <xf numFmtId="4" fontId="5" fillId="0" borderId="0" xfId="0" applyNumberFormat="1" applyFont="1" applyAlignment="1" applyProtection="1">
      <alignment horizontal="right"/>
      <protection hidden="1"/>
    </xf>
    <xf numFmtId="4" fontId="0" fillId="0" borderId="0" xfId="0" applyNumberFormat="1" applyFont="1" applyAlignment="1">
      <alignment horizontal="right" vertical="center"/>
    </xf>
    <xf numFmtId="0" fontId="0" fillId="0" borderId="0" xfId="0" applyFont="1" applyAlignment="1" applyProtection="1">
      <alignment/>
      <protection hidden="1"/>
    </xf>
    <xf numFmtId="171" fontId="2" fillId="0" borderId="0" xfId="47" applyNumberFormat="1" applyFont="1" applyAlignment="1">
      <alignment horizontal="left" vertical="center"/>
    </xf>
    <xf numFmtId="0" fontId="2" fillId="0" borderId="0" xfId="0" applyFont="1" applyAlignment="1" applyProtection="1">
      <alignment/>
      <protection hidden="1"/>
    </xf>
    <xf numFmtId="0" fontId="0" fillId="0" borderId="11" xfId="0" applyFont="1" applyFill="1" applyBorder="1" applyAlignment="1">
      <alignment wrapText="1"/>
    </xf>
    <xf numFmtId="0" fontId="0" fillId="34" borderId="10" xfId="0" applyFill="1" applyBorder="1" applyAlignment="1" applyProtection="1">
      <alignment/>
      <protection hidden="1"/>
    </xf>
    <xf numFmtId="0" fontId="0" fillId="11" borderId="10" xfId="0" applyFill="1" applyBorder="1" applyAlignment="1" applyProtection="1">
      <alignment/>
      <protection hidden="1"/>
    </xf>
    <xf numFmtId="0" fontId="5" fillId="13" borderId="10" xfId="0" applyFont="1" applyFill="1" applyBorder="1" applyAlignment="1" applyProtection="1">
      <alignment/>
      <protection hidden="1"/>
    </xf>
    <xf numFmtId="171" fontId="2" fillId="0" borderId="0" xfId="47" applyNumberFormat="1" applyFont="1" applyAlignment="1">
      <alignment horizontal="right" vertical="center"/>
    </xf>
    <xf numFmtId="10" fontId="5" fillId="32" borderId="10" xfId="0" applyNumberFormat="1" applyFont="1" applyFill="1" applyBorder="1" applyAlignment="1" applyProtection="1">
      <alignment/>
      <protection hidden="1"/>
    </xf>
    <xf numFmtId="0" fontId="5"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9" fontId="0" fillId="0" borderId="0" xfId="53" applyFont="1" applyAlignment="1" applyProtection="1">
      <alignment horizontal="center" vertical="center"/>
      <protection hidden="1"/>
    </xf>
    <xf numFmtId="9" fontId="0" fillId="0" borderId="0" xfId="53" applyFont="1" applyAlignment="1" applyProtection="1">
      <alignment/>
      <protection hidden="1"/>
    </xf>
    <xf numFmtId="9" fontId="8" fillId="0" borderId="0" xfId="53" applyFont="1" applyAlignment="1">
      <alignment horizontal="justify"/>
    </xf>
    <xf numFmtId="9" fontId="0" fillId="0" borderId="0" xfId="53" applyFont="1" applyAlignment="1" applyProtection="1">
      <alignment/>
      <protection hidden="1"/>
    </xf>
    <xf numFmtId="9" fontId="0" fillId="0" borderId="0" xfId="53" applyFont="1" applyAlignment="1" applyProtection="1">
      <alignment horizontal="center" vertical="center"/>
      <protection hidden="1"/>
    </xf>
    <xf numFmtId="9" fontId="5" fillId="0" borderId="0" xfId="53" applyFont="1" applyBorder="1" applyAlignment="1" applyProtection="1">
      <alignment vertical="center"/>
      <protection hidden="1"/>
    </xf>
    <xf numFmtId="9" fontId="5" fillId="0" borderId="0" xfId="53" applyFont="1" applyFill="1" applyBorder="1" applyAlignment="1" applyProtection="1">
      <alignment vertical="center"/>
      <protection hidden="1"/>
    </xf>
    <xf numFmtId="9" fontId="5" fillId="0" borderId="0" xfId="53" applyFont="1" applyFill="1" applyBorder="1" applyAlignment="1" applyProtection="1">
      <alignment horizontal="left" vertical="center"/>
      <protection hidden="1"/>
    </xf>
    <xf numFmtId="9" fontId="0" fillId="0" borderId="0" xfId="53" applyFont="1" applyFill="1" applyBorder="1" applyAlignment="1" applyProtection="1">
      <alignment/>
      <protection hidden="1"/>
    </xf>
    <xf numFmtId="9" fontId="5" fillId="0" borderId="10" xfId="53" applyFont="1" applyBorder="1" applyAlignment="1" applyProtection="1">
      <alignment horizontal="center"/>
      <protection hidden="1"/>
    </xf>
    <xf numFmtId="9" fontId="5" fillId="0" borderId="10" xfId="53" applyFont="1" applyBorder="1" applyAlignment="1" applyProtection="1">
      <alignment/>
      <protection hidden="1"/>
    </xf>
    <xf numFmtId="10" fontId="5" fillId="32" borderId="10" xfId="53" applyNumberFormat="1" applyFont="1" applyFill="1" applyBorder="1" applyAlignment="1" applyProtection="1">
      <alignment/>
      <protection hidden="1"/>
    </xf>
    <xf numFmtId="10" fontId="5" fillId="0" borderId="10" xfId="53" applyNumberFormat="1" applyFont="1" applyBorder="1" applyAlignment="1" applyProtection="1">
      <alignment horizontal="right"/>
      <protection hidden="1"/>
    </xf>
    <xf numFmtId="4" fontId="2" fillId="0" borderId="0" xfId="0" applyNumberFormat="1" applyFont="1" applyFill="1" applyBorder="1" applyAlignment="1" applyProtection="1">
      <alignment horizontal="right" vertical="center"/>
      <protection hidden="1"/>
    </xf>
    <xf numFmtId="0" fontId="2" fillId="0" borderId="0" xfId="0" applyFont="1" applyAlignment="1" applyProtection="1">
      <alignment horizontal="right"/>
      <protection hidden="1"/>
    </xf>
    <xf numFmtId="0" fontId="2" fillId="0" borderId="0" xfId="0" applyFont="1" applyBorder="1" applyAlignment="1" applyProtection="1">
      <alignment horizontal="right" vertical="center"/>
      <protection hidden="1"/>
    </xf>
    <xf numFmtId="10" fontId="5" fillId="32" borderId="12" xfId="0" applyNumberFormat="1" applyFont="1" applyFill="1" applyBorder="1" applyAlignment="1" applyProtection="1">
      <alignment/>
      <protection hidden="1"/>
    </xf>
    <xf numFmtId="10" fontId="5" fillId="32" borderId="13" xfId="0" applyNumberFormat="1" applyFont="1" applyFill="1" applyBorder="1" applyAlignment="1" applyProtection="1">
      <alignment/>
      <protection hidden="1"/>
    </xf>
    <xf numFmtId="171" fontId="5" fillId="32" borderId="10" xfId="0" applyNumberFormat="1" applyFont="1" applyFill="1" applyBorder="1" applyAlignment="1" applyProtection="1">
      <alignment horizontal="center"/>
      <protection hidden="1"/>
    </xf>
    <xf numFmtId="10" fontId="0" fillId="12" borderId="10" xfId="0" applyNumberFormat="1" applyFill="1" applyBorder="1" applyAlignment="1" applyProtection="1">
      <alignment horizontal="center"/>
      <protection hidden="1"/>
    </xf>
    <xf numFmtId="0" fontId="2" fillId="0" borderId="10" xfId="0" applyFont="1" applyBorder="1" applyAlignment="1" applyProtection="1">
      <alignment horizontal="left"/>
      <protection hidden="1"/>
    </xf>
    <xf numFmtId="0" fontId="5" fillId="0" borderId="10" xfId="0" applyFont="1" applyBorder="1" applyAlignment="1" applyProtection="1">
      <alignment horizontal="right"/>
      <protection hidden="1"/>
    </xf>
    <xf numFmtId="0" fontId="5" fillId="0" borderId="10" xfId="0" applyFont="1" applyBorder="1" applyAlignment="1" applyProtection="1">
      <alignment horizontal="left" vertical="center" wrapText="1"/>
      <protection hidden="1"/>
    </xf>
    <xf numFmtId="0" fontId="0" fillId="0" borderId="10" xfId="0" applyNumberFormat="1" applyFont="1" applyFill="1" applyBorder="1" applyAlignment="1">
      <alignment horizontal="justify" vertical="center" wrapText="1"/>
    </xf>
    <xf numFmtId="0" fontId="0" fillId="0" borderId="10" xfId="0" applyFont="1" applyBorder="1" applyAlignment="1" applyProtection="1">
      <alignment wrapText="1"/>
      <protection hidden="1"/>
    </xf>
    <xf numFmtId="0" fontId="7" fillId="0" borderId="10" xfId="0" applyFont="1" applyBorder="1" applyAlignment="1" applyProtection="1">
      <alignment wrapText="1"/>
      <protection hidden="1"/>
    </xf>
    <xf numFmtId="0" fontId="0" fillId="0" borderId="10" xfId="0" applyFont="1" applyFill="1" applyBorder="1" applyAlignment="1">
      <alignment horizontal="left" vertical="center" wrapText="1"/>
    </xf>
    <xf numFmtId="0" fontId="0" fillId="34" borderId="14" xfId="0" applyNumberFormat="1" applyFont="1" applyFill="1" applyBorder="1" applyAlignment="1">
      <alignment horizontal="center" vertical="center" wrapText="1"/>
    </xf>
    <xf numFmtId="43" fontId="0" fillId="0" borderId="0" xfId="0" applyNumberFormat="1" applyAlignment="1" applyProtection="1">
      <alignment/>
      <protection hidden="1"/>
    </xf>
    <xf numFmtId="171" fontId="0" fillId="12" borderId="10" xfId="0" applyNumberFormat="1" applyFill="1" applyBorder="1" applyAlignment="1" applyProtection="1">
      <alignment/>
      <protection hidden="1"/>
    </xf>
    <xf numFmtId="185" fontId="0" fillId="0" borderId="0" xfId="0" applyNumberFormat="1" applyAlignment="1" applyProtection="1">
      <alignment/>
      <protection hidden="1"/>
    </xf>
    <xf numFmtId="0" fontId="0" fillId="0" borderId="12" xfId="0" applyNumberFormat="1" applyFont="1" applyFill="1" applyBorder="1" applyAlignment="1" applyProtection="1">
      <alignment horizontal="center" vertical="center" wrapText="1"/>
      <protection locked="0"/>
    </xf>
    <xf numFmtId="4" fontId="0" fillId="0" borderId="10" xfId="0" applyNumberFormat="1" applyFont="1" applyBorder="1" applyAlignment="1">
      <alignment horizontal="right" vertical="center" wrapText="1"/>
    </xf>
    <xf numFmtId="0" fontId="0" fillId="0" borderId="10" xfId="0" applyFont="1" applyBorder="1" applyAlignment="1" applyProtection="1">
      <alignment horizontal="center" vertical="center" wrapText="1"/>
      <protection hidden="1"/>
    </xf>
    <xf numFmtId="0" fontId="0" fillId="0" borderId="10" xfId="0" applyFont="1" applyBorder="1" applyAlignment="1">
      <alignment horizontal="left" wrapText="1"/>
    </xf>
    <xf numFmtId="0" fontId="0" fillId="0" borderId="10" xfId="0" applyFont="1" applyBorder="1" applyAlignment="1">
      <alignment horizontal="center" wrapText="1"/>
    </xf>
    <xf numFmtId="171" fontId="0" fillId="0" borderId="10" xfId="47" applyNumberFormat="1" applyFont="1" applyFill="1" applyBorder="1" applyAlignment="1">
      <alignment horizontal="center" vertical="center" wrapText="1"/>
    </xf>
    <xf numFmtId="0" fontId="0" fillId="0" borderId="0" xfId="0" applyFont="1" applyFill="1" applyAlignment="1">
      <alignment wrapText="1"/>
    </xf>
    <xf numFmtId="0" fontId="0" fillId="0" borderId="10" xfId="0" applyFont="1" applyFill="1" applyBorder="1" applyAlignment="1">
      <alignment horizontal="left"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Font="1" applyFill="1" applyBorder="1" applyAlignment="1">
      <alignment vertical="center" wrapText="1"/>
    </xf>
    <xf numFmtId="0" fontId="2"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 fontId="2" fillId="0" borderId="10" xfId="0" applyNumberFormat="1" applyFont="1" applyBorder="1" applyAlignment="1">
      <alignment horizontal="right" vertical="center" wrapText="1"/>
    </xf>
    <xf numFmtId="171" fontId="2" fillId="0" borderId="10" xfId="47" applyNumberFormat="1" applyFont="1" applyBorder="1" applyAlignment="1">
      <alignment horizontal="center" vertical="center" wrapText="1"/>
    </xf>
    <xf numFmtId="0" fontId="0" fillId="0" borderId="0" xfId="0" applyFont="1" applyAlignment="1">
      <alignment wrapText="1"/>
    </xf>
    <xf numFmtId="0" fontId="2" fillId="33" borderId="10" xfId="0" applyNumberFormat="1" applyFont="1" applyFill="1" applyBorder="1" applyAlignment="1" applyProtection="1">
      <alignment horizontal="center" vertical="center" wrapText="1"/>
      <protection hidden="1"/>
    </xf>
    <xf numFmtId="0" fontId="2" fillId="33" borderId="10" xfId="0" applyNumberFormat="1" applyFont="1" applyFill="1" applyBorder="1" applyAlignment="1">
      <alignment horizontal="justify" vertical="center" wrapText="1"/>
    </xf>
    <xf numFmtId="4" fontId="2" fillId="33" borderId="10" xfId="0" applyNumberFormat="1" applyFont="1" applyFill="1" applyBorder="1" applyAlignment="1" applyProtection="1">
      <alignment horizontal="right" vertical="center" wrapText="1"/>
      <protection hidden="1"/>
    </xf>
    <xf numFmtId="171" fontId="2" fillId="33" borderId="10" xfId="47" applyNumberFormat="1" applyFont="1" applyFill="1" applyBorder="1" applyAlignment="1">
      <alignment horizontal="center" vertical="center" wrapText="1"/>
    </xf>
    <xf numFmtId="171" fontId="0" fillId="0" borderId="0" xfId="0" applyNumberFormat="1" applyFont="1" applyFill="1" applyAlignment="1">
      <alignment wrapText="1"/>
    </xf>
    <xf numFmtId="0" fontId="2" fillId="0" borderId="10" xfId="0" applyFont="1" applyFill="1" applyBorder="1" applyAlignment="1">
      <alignment horizontal="center" vertical="center" wrapText="1"/>
    </xf>
    <xf numFmtId="0" fontId="0" fillId="0" borderId="10" xfId="0" applyNumberFormat="1" applyFont="1" applyFill="1" applyBorder="1" applyAlignment="1" applyProtection="1">
      <alignment horizontal="center" vertical="center" wrapText="1"/>
      <protection locked="0"/>
    </xf>
    <xf numFmtId="0" fontId="2" fillId="0" borderId="10" xfId="0" applyNumberFormat="1" applyFont="1" applyFill="1" applyBorder="1" applyAlignment="1">
      <alignment horizontal="justify" vertical="center" wrapText="1"/>
    </xf>
    <xf numFmtId="4" fontId="0" fillId="0" borderId="10" xfId="0" applyNumberFormat="1" applyFont="1" applyFill="1" applyBorder="1" applyAlignment="1" applyProtection="1">
      <alignment horizontal="right" vertical="center" wrapText="1"/>
      <protection locked="0"/>
    </xf>
    <xf numFmtId="0" fontId="0" fillId="13" borderId="0" xfId="0" applyFont="1" applyFill="1" applyAlignment="1">
      <alignment wrapText="1"/>
    </xf>
    <xf numFmtId="4" fontId="0" fillId="0" borderId="10" xfId="0" applyNumberFormat="1" applyFont="1" applyFill="1" applyBorder="1" applyAlignment="1" applyProtection="1" quotePrefix="1">
      <alignment horizontal="right" vertical="center" wrapText="1"/>
      <protection locked="0"/>
    </xf>
    <xf numFmtId="0" fontId="0" fillId="0" borderId="10" xfId="0" applyNumberFormat="1" applyFont="1" applyFill="1" applyBorder="1" applyAlignment="1" applyProtection="1" quotePrefix="1">
      <alignment horizontal="center" vertical="center" wrapText="1"/>
      <protection locked="0"/>
    </xf>
    <xf numFmtId="0" fontId="0" fillId="11" borderId="0" xfId="0" applyFont="1" applyFill="1" applyAlignment="1" applyProtection="1">
      <alignment wrapText="1"/>
      <protection hidden="1"/>
    </xf>
    <xf numFmtId="0" fontId="0" fillId="11" borderId="0" xfId="0" applyFont="1" applyFill="1" applyAlignment="1">
      <alignment wrapText="1"/>
    </xf>
    <xf numFmtId="43" fontId="0" fillId="0" borderId="0" xfId="0" applyNumberFormat="1" applyFont="1" applyFill="1" applyAlignment="1">
      <alignment wrapText="1"/>
    </xf>
    <xf numFmtId="0" fontId="0" fillId="0" borderId="10" xfId="0" applyNumberFormat="1" applyFont="1" applyBorder="1" applyAlignment="1" applyProtection="1">
      <alignment horizontal="center" vertical="center" wrapText="1"/>
      <protection locked="0"/>
    </xf>
    <xf numFmtId="4" fontId="0" fillId="0" borderId="10" xfId="0" applyNumberFormat="1" applyFont="1" applyBorder="1" applyAlignment="1" applyProtection="1">
      <alignment horizontal="right" vertical="center" wrapText="1"/>
      <protection locked="0"/>
    </xf>
    <xf numFmtId="0" fontId="52" fillId="13" borderId="0" xfId="0" applyFont="1" applyFill="1" applyAlignment="1">
      <alignment wrapText="1"/>
    </xf>
    <xf numFmtId="0" fontId="0" fillId="12" borderId="0" xfId="0" applyFont="1" applyFill="1" applyAlignment="1">
      <alignment wrapText="1"/>
    </xf>
    <xf numFmtId="4" fontId="0" fillId="0" borderId="0" xfId="0" applyNumberFormat="1" applyFont="1" applyFill="1" applyAlignment="1">
      <alignment wrapText="1"/>
    </xf>
    <xf numFmtId="0" fontId="0" fillId="0" borderId="10" xfId="0" applyFont="1" applyFill="1" applyBorder="1" applyAlignment="1">
      <alignment horizontal="center" wrapText="1"/>
    </xf>
    <xf numFmtId="4" fontId="0" fillId="0" borderId="10" xfId="0" applyNumberFormat="1" applyFont="1" applyFill="1" applyBorder="1" applyAlignment="1">
      <alignment horizontal="right" vertical="center" wrapText="1"/>
    </xf>
    <xf numFmtId="171" fontId="0" fillId="0" borderId="10" xfId="0" applyNumberFormat="1" applyFont="1" applyFill="1" applyBorder="1" applyAlignment="1">
      <alignment horizontal="center" vertical="center" wrapText="1"/>
    </xf>
    <xf numFmtId="0" fontId="0" fillId="0" borderId="10" xfId="0" applyFont="1" applyFill="1" applyBorder="1" applyAlignment="1">
      <alignment wrapText="1"/>
    </xf>
    <xf numFmtId="0" fontId="0" fillId="0" borderId="10" xfId="0" applyFont="1" applyBorder="1" applyAlignment="1">
      <alignment horizontal="center" vertical="center" wrapText="1"/>
    </xf>
    <xf numFmtId="0" fontId="0" fillId="0" borderId="10" xfId="51" applyFont="1" applyFill="1" applyBorder="1" applyAlignment="1">
      <alignment horizontal="left" wrapText="1"/>
      <protection/>
    </xf>
    <xf numFmtId="171" fontId="0" fillId="0" borderId="10" xfId="0" applyNumberFormat="1" applyFont="1" applyBorder="1" applyAlignment="1">
      <alignment horizontal="center" vertical="center" wrapText="1"/>
    </xf>
    <xf numFmtId="0" fontId="2" fillId="0" borderId="10" xfId="0" applyFont="1" applyFill="1" applyBorder="1" applyAlignment="1">
      <alignment horizontal="left" vertical="center" wrapText="1"/>
    </xf>
    <xf numFmtId="0" fontId="0" fillId="0"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171" fontId="2" fillId="32" borderId="10" xfId="47" applyNumberFormat="1" applyFont="1" applyFill="1" applyBorder="1" applyAlignment="1">
      <alignment horizontal="center" vertical="center" wrapText="1"/>
    </xf>
    <xf numFmtId="0" fontId="2" fillId="34" borderId="10" xfId="0" applyFont="1" applyFill="1" applyBorder="1" applyAlignment="1">
      <alignment horizontal="left" vertical="center" wrapText="1"/>
    </xf>
    <xf numFmtId="171" fontId="2" fillId="34" borderId="10" xfId="47" applyNumberFormat="1" applyFont="1" applyFill="1" applyBorder="1" applyAlignment="1">
      <alignment horizontal="center" vertical="center" wrapText="1"/>
    </xf>
    <xf numFmtId="43" fontId="2" fillId="0" borderId="10" xfId="47" applyNumberFormat="1" applyFont="1" applyBorder="1" applyAlignment="1">
      <alignment horizontal="center" vertical="center" wrapText="1"/>
    </xf>
    <xf numFmtId="0" fontId="9" fillId="0" borderId="0" xfId="0" applyFont="1" applyAlignment="1">
      <alignment horizontal="center" vertical="center" wrapText="1"/>
    </xf>
    <xf numFmtId="0" fontId="0" fillId="0" borderId="0" xfId="0" applyAlignment="1" applyProtection="1">
      <alignment horizontal="left" vertical="top" wrapText="1"/>
      <protection hidden="1"/>
    </xf>
    <xf numFmtId="0" fontId="0" fillId="0" borderId="0" xfId="0" applyAlignment="1" applyProtection="1">
      <alignment horizontal="left" vertical="top"/>
      <protection hidden="1"/>
    </xf>
    <xf numFmtId="0" fontId="5" fillId="32" borderId="10" xfId="0" applyFont="1" applyFill="1" applyBorder="1" applyAlignment="1" applyProtection="1">
      <alignment/>
      <protection hidden="1"/>
    </xf>
    <xf numFmtId="0" fontId="2" fillId="32" borderId="10" xfId="0" applyFont="1" applyFill="1" applyBorder="1" applyAlignment="1">
      <alignment horizontal="left" vertical="center" wrapText="1"/>
    </xf>
    <xf numFmtId="4" fontId="2" fillId="0" borderId="0" xfId="0" applyNumberFormat="1" applyFont="1" applyFill="1" applyBorder="1" applyAlignment="1">
      <alignment horizontal="left" vertical="center"/>
    </xf>
    <xf numFmtId="0" fontId="0" fillId="0" borderId="0" xfId="0" applyNumberFormat="1" applyFont="1" applyFill="1" applyBorder="1" applyAlignment="1">
      <alignment horizontal="left"/>
    </xf>
    <xf numFmtId="0" fontId="0" fillId="0" borderId="0" xfId="0" applyNumberFormat="1" applyFont="1" applyFill="1" applyBorder="1" applyAlignment="1">
      <alignment horizontal="left"/>
    </xf>
    <xf numFmtId="0" fontId="2" fillId="0" borderId="10" xfId="0" applyFont="1" applyBorder="1" applyAlignment="1">
      <alignment horizontal="left" vertical="center" wrapText="1"/>
    </xf>
    <xf numFmtId="4" fontId="11" fillId="0" borderId="0" xfId="0" applyNumberFormat="1" applyFont="1" applyFill="1" applyBorder="1" applyAlignment="1">
      <alignment horizontal="center" vertical="center"/>
    </xf>
    <xf numFmtId="0" fontId="5" fillId="0" borderId="0" xfId="0" applyFont="1" applyAlignment="1" applyProtection="1">
      <alignment horizontal="center"/>
      <protection hidden="1"/>
    </xf>
    <xf numFmtId="0" fontId="5" fillId="0" borderId="0" xfId="0" applyFont="1" applyBorder="1" applyAlignment="1" applyProtection="1">
      <alignment horizontal="center" vertical="center"/>
      <protection hidden="1"/>
    </xf>
    <xf numFmtId="4" fontId="5" fillId="0" borderId="0" xfId="0" applyNumberFormat="1" applyFont="1" applyFill="1" applyBorder="1" applyAlignment="1" applyProtection="1">
      <alignment horizontal="center" vertical="center"/>
      <protection hidden="1"/>
    </xf>
    <xf numFmtId="4" fontId="11" fillId="0" borderId="15" xfId="0" applyNumberFormat="1" applyFont="1" applyFill="1" applyBorder="1" applyAlignment="1">
      <alignment horizontal="center" vertical="center"/>
    </xf>
  </cellXfs>
  <cellStyles count="55">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10" xfId="50"/>
    <cellStyle name="Normal 2" xfId="51"/>
    <cellStyle name="Nota" xfId="52"/>
    <cellStyle name="Percent" xfId="53"/>
    <cellStyle name="Porcentagem 2" xfId="54"/>
    <cellStyle name="Saída" xfId="55"/>
    <cellStyle name="Comma [0]" xfId="56"/>
    <cellStyle name="Texto de Aviso" xfId="57"/>
    <cellStyle name="Texto Explicativo" xfId="58"/>
    <cellStyle name="Título" xfId="59"/>
    <cellStyle name="Título 1" xfId="60"/>
    <cellStyle name="Título 2" xfId="61"/>
    <cellStyle name="Título 3" xfId="62"/>
    <cellStyle name="Título 4" xfId="63"/>
    <cellStyle name="Total" xfId="64"/>
    <cellStyle name="Comma" xfId="65"/>
    <cellStyle name="Vírgula 10" xfId="66"/>
    <cellStyle name="Vírgula 2" xfId="67"/>
    <cellStyle name="Vírgula 2 3"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E44"/>
  <sheetViews>
    <sheetView zoomScalePageLayoutView="0" workbookViewId="0" topLeftCell="A16">
      <selection activeCell="C35" sqref="C35"/>
    </sheetView>
  </sheetViews>
  <sheetFormatPr defaultColWidth="9.140625" defaultRowHeight="12.75"/>
  <cols>
    <col min="1" max="1" width="5.421875" style="6" customWidth="1"/>
    <col min="2" max="2" width="66.00390625" style="5" customWidth="1"/>
    <col min="3" max="3" width="17.8515625" style="5" customWidth="1"/>
    <col min="4" max="4" width="18.00390625" style="69" customWidth="1"/>
    <col min="5" max="16384" width="9.140625" style="5" customWidth="1"/>
  </cols>
  <sheetData>
    <row r="1" spans="1:5" ht="12.75">
      <c r="A1" s="3"/>
      <c r="B1" s="4"/>
      <c r="C1" s="7"/>
      <c r="D1" s="68"/>
      <c r="E1" s="8"/>
    </row>
    <row r="2" spans="1:5" ht="23.25">
      <c r="A2" s="37"/>
      <c r="B2" s="149"/>
      <c r="C2" s="149"/>
      <c r="D2" s="149"/>
      <c r="E2" s="9"/>
    </row>
    <row r="3" spans="1:5" ht="18">
      <c r="A3" s="82"/>
      <c r="B3" s="36"/>
      <c r="C3" s="39"/>
      <c r="D3" s="70"/>
      <c r="E3" s="10"/>
    </row>
    <row r="4" spans="1:5" ht="12.75">
      <c r="A4" s="42"/>
      <c r="B4" s="38"/>
      <c r="C4" s="38"/>
      <c r="D4" s="71"/>
      <c r="E4" s="10"/>
    </row>
    <row r="5" spans="1:5" ht="15.75">
      <c r="A5" s="83"/>
      <c r="B5" s="45" t="s">
        <v>37</v>
      </c>
      <c r="C5" s="45"/>
      <c r="D5" s="73"/>
      <c r="E5" s="8"/>
    </row>
    <row r="6" spans="1:5" ht="15.75">
      <c r="A6" s="81"/>
      <c r="B6" s="46" t="s">
        <v>38</v>
      </c>
      <c r="C6" s="46"/>
      <c r="D6" s="74"/>
      <c r="E6" s="8"/>
    </row>
    <row r="7" spans="1:5" ht="15.75">
      <c r="A7" s="17"/>
      <c r="B7" s="18"/>
      <c r="C7" s="18"/>
      <c r="D7" s="75"/>
      <c r="E7" s="8"/>
    </row>
    <row r="8" spans="1:5" ht="15.75" customHeight="1">
      <c r="A8" s="43">
        <f>Planilha!A8</f>
        <v>0</v>
      </c>
      <c r="B8" s="43"/>
      <c r="C8" s="43"/>
      <c r="D8" s="76"/>
      <c r="E8" s="8"/>
    </row>
    <row r="9" spans="1:5" ht="15.75">
      <c r="A9" s="13"/>
      <c r="B9" s="14"/>
      <c r="C9" s="11"/>
      <c r="D9" s="72"/>
      <c r="E9" s="8"/>
    </row>
    <row r="10" ht="15.75">
      <c r="B10" s="15" t="s">
        <v>1316</v>
      </c>
    </row>
    <row r="11" spans="1:4" ht="15.75">
      <c r="A11" s="88" t="s">
        <v>346</v>
      </c>
      <c r="B11" s="33" t="s">
        <v>347</v>
      </c>
      <c r="C11" s="33" t="s">
        <v>348</v>
      </c>
      <c r="D11" s="77" t="s">
        <v>531</v>
      </c>
    </row>
    <row r="12" spans="1:4" ht="15.75">
      <c r="A12" s="89">
        <f>Planilha!A11</f>
        <v>1</v>
      </c>
      <c r="B12" s="35" t="str">
        <f>Planilha!C11</f>
        <v>Serviço técnico especializado</v>
      </c>
      <c r="C12" s="34">
        <f>Planilha!G11</f>
        <v>0</v>
      </c>
      <c r="D12" s="80" t="e">
        <f aca="true" t="shared" si="0" ref="D12:D34">C12/C$35</f>
        <v>#DIV/0!</v>
      </c>
    </row>
    <row r="13" spans="1:4" ht="15.75">
      <c r="A13" s="89">
        <f>Planilha!A24</f>
        <v>2</v>
      </c>
      <c r="B13" s="35" t="str">
        <f>Planilha!C24</f>
        <v>Canteiro de obra</v>
      </c>
      <c r="C13" s="34">
        <f>Planilha!G24</f>
        <v>0</v>
      </c>
      <c r="D13" s="80" t="e">
        <f t="shared" si="0"/>
        <v>#DIV/0!</v>
      </c>
    </row>
    <row r="14" spans="1:4" ht="15.75">
      <c r="A14" s="89">
        <f>Planilha!A45</f>
        <v>3</v>
      </c>
      <c r="B14" s="35" t="str">
        <f>Planilha!C45</f>
        <v>Demolições e Retiradas</v>
      </c>
      <c r="C14" s="34">
        <f>Planilha!G45</f>
        <v>0</v>
      </c>
      <c r="D14" s="80" t="e">
        <f t="shared" si="0"/>
        <v>#DIV/0!</v>
      </c>
    </row>
    <row r="15" spans="1:4" ht="15.75">
      <c r="A15" s="89">
        <f>Planilha!A68</f>
        <v>4</v>
      </c>
      <c r="B15" s="35" t="str">
        <f>Planilha!C68</f>
        <v>Fundações e Estruturas (incl. reservatórios)</v>
      </c>
      <c r="C15" s="34">
        <f>Planilha!G68</f>
        <v>0</v>
      </c>
      <c r="D15" s="80" t="e">
        <f t="shared" si="0"/>
        <v>#DIV/0!</v>
      </c>
    </row>
    <row r="16" spans="1:4" ht="15.75">
      <c r="A16" s="89">
        <f>Planilha!A92</f>
        <v>5</v>
      </c>
      <c r="B16" s="35" t="str">
        <f>Planilha!C92</f>
        <v>Alvenaria e elemento divisor</v>
      </c>
      <c r="C16" s="34">
        <f>Planilha!G92</f>
        <v>0</v>
      </c>
      <c r="D16" s="80" t="e">
        <f t="shared" si="0"/>
        <v>#DIV/0!</v>
      </c>
    </row>
    <row r="17" spans="1:4" ht="15.75">
      <c r="A17" s="89">
        <f>Planilha!A103</f>
        <v>6</v>
      </c>
      <c r="B17" s="35" t="str">
        <f>Planilha!C103</f>
        <v>Estrutura metálica</v>
      </c>
      <c r="C17" s="34">
        <f>Planilha!G103</f>
        <v>0</v>
      </c>
      <c r="D17" s="80" t="e">
        <f t="shared" si="0"/>
        <v>#DIV/0!</v>
      </c>
    </row>
    <row r="18" spans="1:4" ht="15.75">
      <c r="A18" s="89">
        <f>Planilha!A108</f>
        <v>7</v>
      </c>
      <c r="B18" s="35" t="str">
        <f>Planilha!C108</f>
        <v>Telhamento</v>
      </c>
      <c r="C18" s="34">
        <f>Planilha!G108</f>
        <v>0</v>
      </c>
      <c r="D18" s="80" t="e">
        <f t="shared" si="0"/>
        <v>#DIV/0!</v>
      </c>
    </row>
    <row r="19" spans="1:4" ht="15.75">
      <c r="A19" s="89">
        <f>Planilha!A113</f>
        <v>8</v>
      </c>
      <c r="B19" s="90" t="str">
        <f>Planilha!C113</f>
        <v>Revestimento em massa, cerâmico, vinílico e metálico</v>
      </c>
      <c r="C19" s="34">
        <f>Planilha!G113</f>
        <v>0</v>
      </c>
      <c r="D19" s="80" t="e">
        <f t="shared" si="0"/>
        <v>#DIV/0!</v>
      </c>
    </row>
    <row r="20" spans="1:4" ht="15.75">
      <c r="A20" s="89">
        <f>Planilha!A139</f>
        <v>9</v>
      </c>
      <c r="B20" s="35" t="str">
        <f>Planilha!C139</f>
        <v>Esquadrias de madeira, ferro e alumínio</v>
      </c>
      <c r="C20" s="34">
        <f>Planilha!G139</f>
        <v>0</v>
      </c>
      <c r="D20" s="80" t="e">
        <f t="shared" si="0"/>
        <v>#DIV/0!</v>
      </c>
    </row>
    <row r="21" spans="1:4" ht="15.75">
      <c r="A21" s="89">
        <f>Planilha!A165</f>
        <v>10</v>
      </c>
      <c r="B21" s="35" t="str">
        <f>Planilha!C165</f>
        <v>Acessibilidade</v>
      </c>
      <c r="C21" s="34">
        <f>Planilha!G165</f>
        <v>0</v>
      </c>
      <c r="D21" s="80" t="e">
        <f t="shared" si="0"/>
        <v>#DIV/0!</v>
      </c>
    </row>
    <row r="22" spans="1:4" ht="15.75">
      <c r="A22" s="89">
        <f>Planilha!A173</f>
        <v>11</v>
      </c>
      <c r="B22" s="35" t="str">
        <f>Planilha!C173</f>
        <v>Impermeabilização, isolação, proteção e junta</v>
      </c>
      <c r="C22" s="34">
        <f>Planilha!G173</f>
        <v>0</v>
      </c>
      <c r="D22" s="80" t="e">
        <f t="shared" si="0"/>
        <v>#DIV/0!</v>
      </c>
    </row>
    <row r="23" spans="1:4" ht="15.75">
      <c r="A23" s="89">
        <f>Planilha!A180</f>
        <v>12</v>
      </c>
      <c r="B23" s="35" t="str">
        <f>Planilha!C180</f>
        <v>Pintura</v>
      </c>
      <c r="C23" s="34">
        <f>Planilha!G180</f>
        <v>0</v>
      </c>
      <c r="D23" s="80" t="e">
        <f t="shared" si="0"/>
        <v>#DIV/0!</v>
      </c>
    </row>
    <row r="24" spans="1:4" ht="15.75">
      <c r="A24" s="89">
        <f>Planilha!A190</f>
        <v>13</v>
      </c>
      <c r="B24" s="35" t="str">
        <f>Planilha!C190</f>
        <v>Paisagismo e fechamento</v>
      </c>
      <c r="C24" s="34">
        <f>Planilha!G190</f>
        <v>0</v>
      </c>
      <c r="D24" s="80" t="e">
        <f t="shared" si="0"/>
        <v>#DIV/0!</v>
      </c>
    </row>
    <row r="25" spans="1:4" ht="15.75">
      <c r="A25" s="89">
        <f>Planilha!A199</f>
        <v>14</v>
      </c>
      <c r="B25" s="35" t="str">
        <f>Planilha!C199</f>
        <v>Elétrica, SPDA, Telefonia e Lógica</v>
      </c>
      <c r="C25" s="34">
        <f>Planilha!G199</f>
        <v>0</v>
      </c>
      <c r="D25" s="80" t="e">
        <f t="shared" si="0"/>
        <v>#DIV/0!</v>
      </c>
    </row>
    <row r="26" spans="1:4" ht="15.75">
      <c r="A26" s="89">
        <f>Planilha!A307</f>
        <v>15</v>
      </c>
      <c r="B26" s="35" t="str">
        <f>Planilha!C307</f>
        <v>Bancadas, aparelhos e metais sanitários</v>
      </c>
      <c r="C26" s="34">
        <f>Planilha!G307</f>
        <v>0</v>
      </c>
      <c r="D26" s="80" t="e">
        <f t="shared" si="0"/>
        <v>#DIV/0!</v>
      </c>
    </row>
    <row r="27" spans="1:4" ht="15.75">
      <c r="A27" s="89">
        <f>Planilha!A331</f>
        <v>16</v>
      </c>
      <c r="B27" s="35" t="str">
        <f>Planilha!C331</f>
        <v>Hidráulica</v>
      </c>
      <c r="C27" s="34">
        <f>Planilha!G331</f>
        <v>0</v>
      </c>
      <c r="D27" s="80" t="e">
        <f t="shared" si="0"/>
        <v>#DIV/0!</v>
      </c>
    </row>
    <row r="28" spans="1:4" ht="15.75">
      <c r="A28" s="89">
        <f>Planilha!A390</f>
        <v>17</v>
      </c>
      <c r="B28" s="35" t="str">
        <f>Planilha!C390</f>
        <v>Detecção, combate e prevenção a incêndio</v>
      </c>
      <c r="C28" s="34">
        <f>Planilha!G390</f>
        <v>0</v>
      </c>
      <c r="D28" s="80" t="e">
        <f t="shared" si="0"/>
        <v>#DIV/0!</v>
      </c>
    </row>
    <row r="29" spans="1:4" ht="15.75">
      <c r="A29" s="89">
        <f>Planilha!A406</f>
        <v>18</v>
      </c>
      <c r="B29" s="35" t="str">
        <f>Planilha!C406</f>
        <v>Pavimentação e passeio</v>
      </c>
      <c r="C29" s="34">
        <f>Planilha!G406</f>
        <v>0</v>
      </c>
      <c r="D29" s="80" t="e">
        <f t="shared" si="0"/>
        <v>#DIV/0!</v>
      </c>
    </row>
    <row r="30" spans="1:4" ht="15.75">
      <c r="A30" s="89">
        <f>Planilha!A416</f>
        <v>19</v>
      </c>
      <c r="B30" s="35" t="str">
        <f>Planilha!C416</f>
        <v>Limpeza</v>
      </c>
      <c r="C30" s="34">
        <f>Planilha!G416</f>
        <v>0</v>
      </c>
      <c r="D30" s="80" t="e">
        <f t="shared" si="0"/>
        <v>#DIV/0!</v>
      </c>
    </row>
    <row r="31" spans="1:4" ht="15.75">
      <c r="A31" s="89">
        <f>Planilha!A419</f>
        <v>20</v>
      </c>
      <c r="B31" s="35" t="str">
        <f>Planilha!C419</f>
        <v>Resfriamento e ar condicionado</v>
      </c>
      <c r="C31" s="34">
        <f>Planilha!G419</f>
        <v>0</v>
      </c>
      <c r="D31" s="80" t="e">
        <f t="shared" si="0"/>
        <v>#DIV/0!</v>
      </c>
    </row>
    <row r="32" spans="1:4" ht="15.75">
      <c r="A32" s="89">
        <f>Planilha!A481</f>
        <v>21</v>
      </c>
      <c r="B32" s="90" t="str">
        <f>Planilha!C481</f>
        <v>Segurança, vigilância e controle, equipamentos e sistema</v>
      </c>
      <c r="C32" s="34">
        <f>Planilha!G481</f>
        <v>0</v>
      </c>
      <c r="D32" s="80" t="e">
        <f t="shared" si="0"/>
        <v>#DIV/0!</v>
      </c>
    </row>
    <row r="33" spans="1:4" ht="15.75">
      <c r="A33" s="89">
        <f>Planilha!A491</f>
        <v>22</v>
      </c>
      <c r="B33" s="35" t="str">
        <f>Planilha!C491</f>
        <v>Comunicação visual</v>
      </c>
      <c r="C33" s="34">
        <f>Planilha!G491</f>
        <v>0</v>
      </c>
      <c r="D33" s="80" t="e">
        <f t="shared" si="0"/>
        <v>#DIV/0!</v>
      </c>
    </row>
    <row r="34" spans="1:4" ht="15.75">
      <c r="A34" s="89">
        <f>Planilha!A499</f>
        <v>23</v>
      </c>
      <c r="B34" s="35" t="str">
        <f>Planilha!C499</f>
        <v>Conforto mecânico, equipamentos e sistema</v>
      </c>
      <c r="C34" s="34">
        <f>Planilha!G499</f>
        <v>0</v>
      </c>
      <c r="D34" s="80" t="e">
        <f t="shared" si="0"/>
        <v>#DIV/0!</v>
      </c>
    </row>
    <row r="35" spans="1:4" ht="15.75">
      <c r="A35" s="152" t="s">
        <v>351</v>
      </c>
      <c r="B35" s="152"/>
      <c r="C35" s="28">
        <f>SUM(C12:C34)</f>
        <v>0</v>
      </c>
      <c r="D35" s="79" t="e">
        <f>SUM(D12:D34)</f>
        <v>#DIV/0!</v>
      </c>
    </row>
    <row r="36" spans="1:4" ht="15.75">
      <c r="A36" s="152" t="s">
        <v>1312</v>
      </c>
      <c r="B36" s="152"/>
      <c r="C36" s="28">
        <f>SUM(C12:C33)*D36</f>
        <v>0</v>
      </c>
      <c r="D36" s="79"/>
    </row>
    <row r="37" spans="1:4" ht="15.75">
      <c r="A37" s="152" t="s">
        <v>1313</v>
      </c>
      <c r="B37" s="152"/>
      <c r="C37" s="28">
        <f>C34*D37</f>
        <v>0</v>
      </c>
      <c r="D37" s="79"/>
    </row>
    <row r="38" spans="1:4" ht="15.75">
      <c r="A38" s="152" t="s">
        <v>352</v>
      </c>
      <c r="B38" s="152"/>
      <c r="C38" s="28">
        <f>C35+C36+C37</f>
        <v>0</v>
      </c>
      <c r="D38" s="79"/>
    </row>
    <row r="40" spans="1:4" ht="12.75">
      <c r="A40" s="150"/>
      <c r="B40" s="151"/>
      <c r="C40" s="151"/>
      <c r="D40" s="151"/>
    </row>
    <row r="41" spans="1:4" ht="12.75">
      <c r="A41" s="151"/>
      <c r="B41" s="151"/>
      <c r="C41" s="151"/>
      <c r="D41" s="151"/>
    </row>
    <row r="42" spans="1:4" ht="12.75">
      <c r="A42" s="151"/>
      <c r="B42" s="151"/>
      <c r="C42" s="151"/>
      <c r="D42" s="151"/>
    </row>
    <row r="43" spans="1:4" ht="12.75">
      <c r="A43" s="151"/>
      <c r="B43" s="151"/>
      <c r="C43" s="151"/>
      <c r="D43" s="151"/>
    </row>
    <row r="44" spans="1:4" ht="12.75">
      <c r="A44" s="151"/>
      <c r="B44" s="151"/>
      <c r="C44" s="151"/>
      <c r="D44" s="151"/>
    </row>
  </sheetData>
  <sheetProtection/>
  <mergeCells count="6">
    <mergeCell ref="B2:D2"/>
    <mergeCell ref="A40:D44"/>
    <mergeCell ref="A38:B38"/>
    <mergeCell ref="A35:B35"/>
    <mergeCell ref="A36:B36"/>
    <mergeCell ref="A37:B37"/>
  </mergeCells>
  <printOptions horizontalCentered="1"/>
  <pageMargins left="0.8267716535433072" right="0.15748031496062992" top="0.984251968503937" bottom="0.984251968503937" header="0.5118110236220472" footer="0.5118110236220472"/>
  <pageSetup fitToHeight="1" fitToWidth="1" horizontalDpi="1200" verticalDpi="1200" orientation="portrait" paperSize="9" scale="87" r:id="rId1"/>
</worksheet>
</file>

<file path=xl/worksheets/sheet2.xml><?xml version="1.0" encoding="utf-8"?>
<worksheet xmlns="http://schemas.openxmlformats.org/spreadsheetml/2006/main" xmlns:r="http://schemas.openxmlformats.org/officeDocument/2006/relationships">
  <sheetPr>
    <pageSetUpPr fitToPage="1"/>
  </sheetPr>
  <dimension ref="A1:HQ520"/>
  <sheetViews>
    <sheetView showZeros="0" zoomScaleSheetLayoutView="100" zoomScalePageLayoutView="0" workbookViewId="0" topLeftCell="A1">
      <selection activeCell="E511" sqref="E511"/>
    </sheetView>
  </sheetViews>
  <sheetFormatPr defaultColWidth="9.140625" defaultRowHeight="12.75"/>
  <cols>
    <col min="1" max="1" width="7.7109375" style="1" customWidth="1"/>
    <col min="2" max="2" width="9.140625" style="49" bestFit="1" customWidth="1"/>
    <col min="3" max="3" width="69.8515625" style="19" customWidth="1"/>
    <col min="4" max="4" width="7.7109375" style="20" bestFit="1" customWidth="1"/>
    <col min="5" max="5" width="9.140625" style="55" bestFit="1" customWidth="1"/>
    <col min="6" max="6" width="11.28125" style="21" bestFit="1" customWidth="1"/>
    <col min="7" max="7" width="14.00390625" style="21" bestFit="1" customWidth="1"/>
    <col min="8" max="8" width="9.7109375" style="23" hidden="1" customWidth="1"/>
    <col min="9" max="9" width="11.28125" style="23" hidden="1" customWidth="1"/>
    <col min="10" max="10" width="9.140625" style="23" hidden="1" customWidth="1"/>
    <col min="11" max="11" width="29.140625" style="23" customWidth="1"/>
    <col min="12" max="16384" width="9.140625" style="23" customWidth="1"/>
  </cols>
  <sheetData>
    <row r="1" spans="2:7" s="5" customFormat="1" ht="23.25">
      <c r="B1" s="47"/>
      <c r="C1" s="40"/>
      <c r="E1" s="51"/>
      <c r="F1" s="9"/>
      <c r="G1" s="9"/>
    </row>
    <row r="2" spans="1:9" s="5" customFormat="1" ht="18">
      <c r="A2" s="159"/>
      <c r="B2" s="159"/>
      <c r="C2" s="36"/>
      <c r="D2" s="39"/>
      <c r="E2" s="52"/>
      <c r="F2" s="10"/>
      <c r="G2" s="10"/>
      <c r="I2" s="58"/>
    </row>
    <row r="3" spans="1:10" s="5" customFormat="1" ht="12.75">
      <c r="A3" s="41"/>
      <c r="B3" s="48"/>
      <c r="C3" s="38"/>
      <c r="D3" s="38"/>
      <c r="E3" s="52"/>
      <c r="F3" s="10"/>
      <c r="G3" s="10"/>
      <c r="I3" s="60"/>
      <c r="J3" s="56"/>
    </row>
    <row r="4" spans="1:10" s="5" customFormat="1" ht="15.75">
      <c r="A4" s="160" t="s">
        <v>349</v>
      </c>
      <c r="B4" s="160"/>
      <c r="C4" s="45" t="s">
        <v>37</v>
      </c>
      <c r="D4" s="46"/>
      <c r="E4" s="53"/>
      <c r="F4" s="12"/>
      <c r="G4" s="8"/>
      <c r="I4" s="61"/>
      <c r="J4" s="56" t="s">
        <v>516</v>
      </c>
    </row>
    <row r="5" spans="1:14" s="5" customFormat="1" ht="15.75">
      <c r="A5" s="161" t="s">
        <v>208</v>
      </c>
      <c r="B5" s="161"/>
      <c r="C5" s="46" t="s">
        <v>38</v>
      </c>
      <c r="D5" s="44"/>
      <c r="E5" s="54"/>
      <c r="F5" s="44"/>
      <c r="G5" s="44"/>
      <c r="H5" s="44"/>
      <c r="I5" s="62"/>
      <c r="J5" s="56" t="s">
        <v>517</v>
      </c>
      <c r="K5" s="44"/>
      <c r="L5" s="44"/>
      <c r="M5" s="44"/>
      <c r="N5" s="44"/>
    </row>
    <row r="6" spans="1:225" ht="12.75">
      <c r="A6" s="154"/>
      <c r="B6" s="154"/>
      <c r="C6" s="154"/>
      <c r="D6" s="154"/>
      <c r="E6" s="154"/>
      <c r="F6" s="154"/>
      <c r="G6" s="154"/>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row>
    <row r="7" spans="1:225" ht="27.75">
      <c r="A7" s="158" t="s">
        <v>1311</v>
      </c>
      <c r="B7" s="158"/>
      <c r="C7" s="158"/>
      <c r="D7" s="158"/>
      <c r="E7" s="158"/>
      <c r="F7" s="158"/>
      <c r="G7" s="158"/>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row>
    <row r="8" spans="1:225" ht="12.75">
      <c r="A8" s="155"/>
      <c r="B8" s="156"/>
      <c r="C8" s="156"/>
      <c r="D8" s="156"/>
      <c r="E8" s="156"/>
      <c r="F8" s="156"/>
      <c r="G8" s="156"/>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c r="HM8" s="22"/>
      <c r="HN8" s="22"/>
      <c r="HO8" s="22"/>
      <c r="HP8" s="22"/>
      <c r="HQ8" s="22"/>
    </row>
    <row r="9" spans="2:225" ht="12.75">
      <c r="B9" s="24"/>
      <c r="C9" s="25"/>
      <c r="D9" s="1"/>
      <c r="F9" s="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row>
    <row r="10" spans="1:7" s="114" customFormat="1" ht="12.75">
      <c r="A10" s="27" t="s">
        <v>234</v>
      </c>
      <c r="B10" s="110" t="s">
        <v>235</v>
      </c>
      <c r="C10" s="27" t="s">
        <v>236</v>
      </c>
      <c r="D10" s="111" t="s">
        <v>237</v>
      </c>
      <c r="E10" s="112" t="s">
        <v>238</v>
      </c>
      <c r="F10" s="113" t="s">
        <v>239</v>
      </c>
      <c r="G10" s="113" t="s">
        <v>240</v>
      </c>
    </row>
    <row r="11" spans="1:8" s="105" customFormat="1" ht="12.75">
      <c r="A11" s="29">
        <v>1</v>
      </c>
      <c r="B11" s="115"/>
      <c r="C11" s="116" t="s">
        <v>269</v>
      </c>
      <c r="D11" s="29"/>
      <c r="E11" s="117"/>
      <c r="F11" s="118"/>
      <c r="G11" s="118">
        <f>SUM(G13:G22)</f>
        <v>0</v>
      </c>
      <c r="H11" s="119"/>
    </row>
    <row r="12" spans="1:7" s="105" customFormat="1" ht="12.75">
      <c r="A12" s="120" t="s">
        <v>39</v>
      </c>
      <c r="B12" s="121"/>
      <c r="C12" s="122" t="s">
        <v>880</v>
      </c>
      <c r="D12" s="30"/>
      <c r="E12" s="123"/>
      <c r="F12" s="104"/>
      <c r="G12" s="104"/>
    </row>
    <row r="13" spans="1:8" s="105" customFormat="1" ht="25.5">
      <c r="A13" s="30" t="s">
        <v>464</v>
      </c>
      <c r="B13" s="95" t="s">
        <v>1167</v>
      </c>
      <c r="C13" s="91" t="s">
        <v>1168</v>
      </c>
      <c r="D13" s="30" t="s">
        <v>270</v>
      </c>
      <c r="E13" s="123">
        <v>1</v>
      </c>
      <c r="F13" s="104"/>
      <c r="G13" s="104">
        <f>E13*F13</f>
        <v>0</v>
      </c>
      <c r="H13" s="124"/>
    </row>
    <row r="14" spans="1:7" s="105" customFormat="1" ht="25.5">
      <c r="A14" s="30" t="s">
        <v>892</v>
      </c>
      <c r="B14" s="121" t="s">
        <v>1169</v>
      </c>
      <c r="C14" s="91" t="s">
        <v>433</v>
      </c>
      <c r="D14" s="30" t="s">
        <v>270</v>
      </c>
      <c r="E14" s="123">
        <v>1</v>
      </c>
      <c r="F14" s="104"/>
      <c r="G14" s="104">
        <f>E14*F14</f>
        <v>0</v>
      </c>
    </row>
    <row r="15" spans="1:7" s="105" customFormat="1" ht="12.75">
      <c r="A15" s="30" t="s">
        <v>893</v>
      </c>
      <c r="B15" s="121" t="s">
        <v>1170</v>
      </c>
      <c r="C15" s="91" t="s">
        <v>434</v>
      </c>
      <c r="D15" s="30" t="s">
        <v>270</v>
      </c>
      <c r="E15" s="123">
        <v>1</v>
      </c>
      <c r="F15" s="104"/>
      <c r="G15" s="104">
        <f>E15*F15</f>
        <v>0</v>
      </c>
    </row>
    <row r="16" spans="1:7" s="105" customFormat="1" ht="12.75">
      <c r="A16" s="120" t="s">
        <v>40</v>
      </c>
      <c r="B16" s="121"/>
      <c r="C16" s="122" t="s">
        <v>529</v>
      </c>
      <c r="D16" s="30"/>
      <c r="E16" s="123"/>
      <c r="F16" s="104"/>
      <c r="G16" s="104"/>
    </row>
    <row r="17" spans="1:7" s="105" customFormat="1" ht="12.75">
      <c r="A17" s="30" t="s">
        <v>466</v>
      </c>
      <c r="B17" s="121" t="s">
        <v>519</v>
      </c>
      <c r="C17" s="91" t="s">
        <v>885</v>
      </c>
      <c r="D17" s="30" t="s">
        <v>270</v>
      </c>
      <c r="E17" s="123">
        <v>10</v>
      </c>
      <c r="F17" s="104"/>
      <c r="G17" s="104">
        <f>E17*F17</f>
        <v>0</v>
      </c>
    </row>
    <row r="18" spans="1:7" s="105" customFormat="1" ht="12.75">
      <c r="A18" s="30" t="s">
        <v>467</v>
      </c>
      <c r="B18" s="121" t="s">
        <v>519</v>
      </c>
      <c r="C18" s="91" t="s">
        <v>886</v>
      </c>
      <c r="D18" s="30" t="s">
        <v>270</v>
      </c>
      <c r="E18" s="123">
        <v>10</v>
      </c>
      <c r="F18" s="104"/>
      <c r="G18" s="104">
        <f>E18*F18</f>
        <v>0</v>
      </c>
    </row>
    <row r="19" spans="1:7" s="105" customFormat="1" ht="12.75">
      <c r="A19" s="30" t="s">
        <v>468</v>
      </c>
      <c r="B19" s="121" t="s">
        <v>519</v>
      </c>
      <c r="C19" s="91" t="s">
        <v>887</v>
      </c>
      <c r="D19" s="30" t="s">
        <v>270</v>
      </c>
      <c r="E19" s="123">
        <v>20</v>
      </c>
      <c r="F19" s="104"/>
      <c r="G19" s="104">
        <f>E19*F19</f>
        <v>0</v>
      </c>
    </row>
    <row r="20" spans="1:7" s="105" customFormat="1" ht="12.75">
      <c r="A20" s="30" t="s">
        <v>469</v>
      </c>
      <c r="B20" s="121" t="s">
        <v>519</v>
      </c>
      <c r="C20" s="91" t="s">
        <v>888</v>
      </c>
      <c r="D20" s="30" t="s">
        <v>270</v>
      </c>
      <c r="E20" s="123">
        <v>20</v>
      </c>
      <c r="F20" s="104"/>
      <c r="G20" s="104">
        <f>E20*F20</f>
        <v>0</v>
      </c>
    </row>
    <row r="21" spans="1:7" s="105" customFormat="1" ht="12.75">
      <c r="A21" s="120" t="s">
        <v>881</v>
      </c>
      <c r="B21" s="121"/>
      <c r="C21" s="122" t="s">
        <v>884</v>
      </c>
      <c r="D21" s="30"/>
      <c r="E21" s="123"/>
      <c r="F21" s="104"/>
      <c r="G21" s="104"/>
    </row>
    <row r="22" spans="1:7" s="105" customFormat="1" ht="12.75">
      <c r="A22" s="30" t="s">
        <v>882</v>
      </c>
      <c r="B22" s="121" t="s">
        <v>519</v>
      </c>
      <c r="C22" s="91" t="s">
        <v>1133</v>
      </c>
      <c r="D22" s="30" t="s">
        <v>883</v>
      </c>
      <c r="E22" s="123">
        <v>24</v>
      </c>
      <c r="F22" s="104"/>
      <c r="G22" s="104">
        <f>E22*F22</f>
        <v>0</v>
      </c>
    </row>
    <row r="23" spans="1:7" s="105" customFormat="1" ht="12.75">
      <c r="A23" s="120"/>
      <c r="B23" s="121"/>
      <c r="C23" s="91"/>
      <c r="D23" s="30"/>
      <c r="E23" s="125"/>
      <c r="F23" s="104"/>
      <c r="G23" s="104"/>
    </row>
    <row r="24" spans="1:7" s="105" customFormat="1" ht="12.75">
      <c r="A24" s="29">
        <v>2</v>
      </c>
      <c r="B24" s="115"/>
      <c r="C24" s="116" t="s">
        <v>465</v>
      </c>
      <c r="D24" s="29"/>
      <c r="E24" s="117"/>
      <c r="F24" s="118"/>
      <c r="G24" s="118">
        <f>SUM(G25:G43)</f>
        <v>0</v>
      </c>
    </row>
    <row r="25" spans="1:8" s="105" customFormat="1" ht="12.75">
      <c r="A25" s="30" t="s">
        <v>41</v>
      </c>
      <c r="B25" s="126" t="s">
        <v>1171</v>
      </c>
      <c r="C25" s="91" t="s">
        <v>276</v>
      </c>
      <c r="D25" s="30" t="s">
        <v>272</v>
      </c>
      <c r="E25" s="123">
        <v>220</v>
      </c>
      <c r="F25" s="104"/>
      <c r="G25" s="104">
        <f aca="true" t="shared" si="0" ref="G25:G124">E25*F25</f>
        <v>0</v>
      </c>
      <c r="H25" s="127"/>
    </row>
    <row r="26" spans="1:8" s="105" customFormat="1" ht="12.75">
      <c r="A26" s="30" t="s">
        <v>894</v>
      </c>
      <c r="B26" s="121" t="s">
        <v>1172</v>
      </c>
      <c r="C26" s="91" t="s">
        <v>435</v>
      </c>
      <c r="D26" s="30" t="s">
        <v>272</v>
      </c>
      <c r="E26" s="123">
        <v>50</v>
      </c>
      <c r="F26" s="104"/>
      <c r="G26" s="104">
        <f t="shared" si="0"/>
        <v>0</v>
      </c>
      <c r="H26" s="128"/>
    </row>
    <row r="27" spans="1:8" s="105" customFormat="1" ht="12.75">
      <c r="A27" s="30" t="s">
        <v>895</v>
      </c>
      <c r="B27" s="121" t="s">
        <v>532</v>
      </c>
      <c r="C27" s="91" t="s">
        <v>277</v>
      </c>
      <c r="D27" s="30" t="s">
        <v>272</v>
      </c>
      <c r="E27" s="123">
        <v>270</v>
      </c>
      <c r="F27" s="104"/>
      <c r="G27" s="104">
        <f t="shared" si="0"/>
        <v>0</v>
      </c>
      <c r="H27" s="128"/>
    </row>
    <row r="28" spans="1:8" s="105" customFormat="1" ht="25.5">
      <c r="A28" s="30" t="s">
        <v>896</v>
      </c>
      <c r="B28" s="121" t="s">
        <v>533</v>
      </c>
      <c r="C28" s="91" t="s">
        <v>436</v>
      </c>
      <c r="D28" s="30" t="s">
        <v>233</v>
      </c>
      <c r="E28" s="123">
        <v>24</v>
      </c>
      <c r="F28" s="104"/>
      <c r="G28" s="104">
        <f aca="true" t="shared" si="1" ref="G28:G34">E28*F28</f>
        <v>0</v>
      </c>
      <c r="H28" s="128"/>
    </row>
    <row r="29" spans="1:8" s="105" customFormat="1" ht="25.5">
      <c r="A29" s="30" t="s">
        <v>897</v>
      </c>
      <c r="B29" s="121" t="s">
        <v>534</v>
      </c>
      <c r="C29" s="91" t="s">
        <v>437</v>
      </c>
      <c r="D29" s="30" t="s">
        <v>233</v>
      </c>
      <c r="E29" s="123">
        <v>48</v>
      </c>
      <c r="F29" s="104"/>
      <c r="G29" s="104">
        <f t="shared" si="1"/>
        <v>0</v>
      </c>
      <c r="H29" s="128"/>
    </row>
    <row r="30" spans="1:8" s="105" customFormat="1" ht="12.75">
      <c r="A30" s="30" t="s">
        <v>898</v>
      </c>
      <c r="B30" s="121" t="s">
        <v>535</v>
      </c>
      <c r="C30" s="91" t="s">
        <v>216</v>
      </c>
      <c r="D30" s="30" t="s">
        <v>272</v>
      </c>
      <c r="E30" s="123">
        <v>640</v>
      </c>
      <c r="F30" s="104"/>
      <c r="G30" s="104">
        <f t="shared" si="1"/>
        <v>0</v>
      </c>
      <c r="H30" s="128"/>
    </row>
    <row r="31" spans="1:8" s="105" customFormat="1" ht="12.75">
      <c r="A31" s="30" t="s">
        <v>899</v>
      </c>
      <c r="B31" s="121" t="s">
        <v>536</v>
      </c>
      <c r="C31" s="91" t="s">
        <v>278</v>
      </c>
      <c r="D31" s="30" t="s">
        <v>272</v>
      </c>
      <c r="E31" s="123">
        <v>946</v>
      </c>
      <c r="F31" s="104"/>
      <c r="G31" s="104">
        <f t="shared" si="1"/>
        <v>0</v>
      </c>
      <c r="H31" s="128"/>
    </row>
    <row r="32" spans="1:8" s="105" customFormat="1" ht="12.75">
      <c r="A32" s="30" t="s">
        <v>900</v>
      </c>
      <c r="B32" s="121" t="s">
        <v>537</v>
      </c>
      <c r="C32" s="91" t="s">
        <v>279</v>
      </c>
      <c r="D32" s="30" t="s">
        <v>272</v>
      </c>
      <c r="E32" s="123">
        <v>418</v>
      </c>
      <c r="F32" s="104"/>
      <c r="G32" s="104">
        <f t="shared" si="1"/>
        <v>0</v>
      </c>
      <c r="H32" s="128"/>
    </row>
    <row r="33" spans="1:8" s="105" customFormat="1" ht="12.75">
      <c r="A33" s="30" t="s">
        <v>901</v>
      </c>
      <c r="B33" s="121" t="s">
        <v>538</v>
      </c>
      <c r="C33" s="91" t="s">
        <v>12</v>
      </c>
      <c r="D33" s="30" t="s">
        <v>272</v>
      </c>
      <c r="E33" s="123">
        <v>547.2</v>
      </c>
      <c r="F33" s="104"/>
      <c r="G33" s="104">
        <f t="shared" si="1"/>
        <v>0</v>
      </c>
      <c r="H33" s="128"/>
    </row>
    <row r="34" spans="1:8" s="105" customFormat="1" ht="25.5">
      <c r="A34" s="30" t="s">
        <v>902</v>
      </c>
      <c r="B34" s="121" t="s">
        <v>539</v>
      </c>
      <c r="C34" s="91" t="s">
        <v>230</v>
      </c>
      <c r="D34" s="30" t="s">
        <v>231</v>
      </c>
      <c r="E34" s="123">
        <v>984</v>
      </c>
      <c r="F34" s="104"/>
      <c r="G34" s="104">
        <f t="shared" si="1"/>
        <v>0</v>
      </c>
      <c r="H34" s="128"/>
    </row>
    <row r="35" spans="1:7" s="105" customFormat="1" ht="12.75">
      <c r="A35" s="30" t="s">
        <v>903</v>
      </c>
      <c r="B35" s="121" t="s">
        <v>540</v>
      </c>
      <c r="C35" s="91" t="s">
        <v>217</v>
      </c>
      <c r="D35" s="30" t="s">
        <v>272</v>
      </c>
      <c r="E35" s="123">
        <v>642.5</v>
      </c>
      <c r="F35" s="104"/>
      <c r="G35" s="104">
        <f t="shared" si="0"/>
        <v>0</v>
      </c>
    </row>
    <row r="36" spans="1:8" s="105" customFormat="1" ht="12.75">
      <c r="A36" s="30" t="s">
        <v>904</v>
      </c>
      <c r="B36" s="121" t="s">
        <v>1174</v>
      </c>
      <c r="C36" s="91" t="s">
        <v>439</v>
      </c>
      <c r="D36" s="30" t="s">
        <v>231</v>
      </c>
      <c r="E36" s="123">
        <v>5376</v>
      </c>
      <c r="F36" s="104"/>
      <c r="G36" s="104">
        <f t="shared" si="0"/>
        <v>0</v>
      </c>
      <c r="H36" s="128"/>
    </row>
    <row r="37" spans="1:9" s="105" customFormat="1" ht="12.75">
      <c r="A37" s="30" t="s">
        <v>905</v>
      </c>
      <c r="B37" s="121" t="s">
        <v>541</v>
      </c>
      <c r="C37" s="91" t="s">
        <v>281</v>
      </c>
      <c r="D37" s="30" t="s">
        <v>273</v>
      </c>
      <c r="E37" s="123">
        <v>4608</v>
      </c>
      <c r="F37" s="104"/>
      <c r="G37" s="104">
        <f t="shared" si="0"/>
        <v>0</v>
      </c>
      <c r="H37" s="128"/>
      <c r="I37" s="129"/>
    </row>
    <row r="38" spans="1:8" s="105" customFormat="1" ht="12.75">
      <c r="A38" s="30" t="s">
        <v>906</v>
      </c>
      <c r="B38" s="121" t="s">
        <v>542</v>
      </c>
      <c r="C38" s="91" t="s">
        <v>286</v>
      </c>
      <c r="D38" s="30" t="s">
        <v>272</v>
      </c>
      <c r="E38" s="123">
        <v>10752</v>
      </c>
      <c r="F38" s="104"/>
      <c r="G38" s="104">
        <f>E38*F38</f>
        <v>0</v>
      </c>
      <c r="H38" s="124"/>
    </row>
    <row r="39" spans="1:7" s="105" customFormat="1" ht="25.5">
      <c r="A39" s="30" t="s">
        <v>907</v>
      </c>
      <c r="B39" s="121" t="s">
        <v>543</v>
      </c>
      <c r="C39" s="91" t="s">
        <v>282</v>
      </c>
      <c r="D39" s="30" t="s">
        <v>272</v>
      </c>
      <c r="E39" s="123">
        <v>4648</v>
      </c>
      <c r="F39" s="104"/>
      <c r="G39" s="104">
        <f t="shared" si="0"/>
        <v>0</v>
      </c>
    </row>
    <row r="40" spans="1:9" s="105" customFormat="1" ht="12.75">
      <c r="A40" s="30" t="s">
        <v>908</v>
      </c>
      <c r="B40" s="121" t="s">
        <v>1173</v>
      </c>
      <c r="C40" s="91" t="s">
        <v>438</v>
      </c>
      <c r="D40" s="30" t="s">
        <v>280</v>
      </c>
      <c r="E40" s="123">
        <v>768</v>
      </c>
      <c r="F40" s="104"/>
      <c r="G40" s="104">
        <f t="shared" si="0"/>
        <v>0</v>
      </c>
      <c r="H40" s="128">
        <f>H37*3</f>
        <v>0</v>
      </c>
      <c r="I40" s="119"/>
    </row>
    <row r="41" spans="1:9" s="105" customFormat="1" ht="25.5">
      <c r="A41" s="30" t="s">
        <v>909</v>
      </c>
      <c r="B41" s="121" t="s">
        <v>544</v>
      </c>
      <c r="C41" s="91" t="s">
        <v>1175</v>
      </c>
      <c r="D41" s="30" t="s">
        <v>233</v>
      </c>
      <c r="E41" s="123">
        <v>18</v>
      </c>
      <c r="F41" s="104"/>
      <c r="G41" s="104">
        <f>E41*F41</f>
        <v>0</v>
      </c>
      <c r="H41" s="128">
        <f>H38*3</f>
        <v>0</v>
      </c>
      <c r="I41" s="119"/>
    </row>
    <row r="42" spans="1:9" s="105" customFormat="1" ht="12.75">
      <c r="A42" s="30" t="s">
        <v>910</v>
      </c>
      <c r="B42" s="121" t="s">
        <v>519</v>
      </c>
      <c r="C42" s="91" t="s">
        <v>1134</v>
      </c>
      <c r="D42" s="30" t="s">
        <v>883</v>
      </c>
      <c r="E42" s="123">
        <v>24</v>
      </c>
      <c r="F42" s="104"/>
      <c r="G42" s="104">
        <f>E42*F42</f>
        <v>0</v>
      </c>
      <c r="H42" s="128">
        <f>H39*3</f>
        <v>0</v>
      </c>
      <c r="I42" s="119"/>
    </row>
    <row r="43" spans="1:7" s="105" customFormat="1" ht="12.75">
      <c r="A43" s="30" t="s">
        <v>1132</v>
      </c>
      <c r="B43" s="121" t="s">
        <v>545</v>
      </c>
      <c r="C43" s="91" t="s">
        <v>283</v>
      </c>
      <c r="D43" s="30" t="s">
        <v>272</v>
      </c>
      <c r="E43" s="123">
        <v>21</v>
      </c>
      <c r="F43" s="104"/>
      <c r="G43" s="104">
        <f t="shared" si="0"/>
        <v>0</v>
      </c>
    </row>
    <row r="44" spans="1:7" s="105" customFormat="1" ht="12.75">
      <c r="A44" s="120"/>
      <c r="B44" s="121"/>
      <c r="C44" s="91"/>
      <c r="D44" s="30"/>
      <c r="E44" s="125"/>
      <c r="F44" s="104"/>
      <c r="G44" s="104"/>
    </row>
    <row r="45" spans="1:7" s="105" customFormat="1" ht="12.75">
      <c r="A45" s="29">
        <v>3</v>
      </c>
      <c r="B45" s="115"/>
      <c r="C45" s="116" t="s">
        <v>32</v>
      </c>
      <c r="D45" s="29"/>
      <c r="E45" s="117"/>
      <c r="F45" s="118"/>
      <c r="G45" s="118">
        <f>SUM(G47:G66)</f>
        <v>0</v>
      </c>
    </row>
    <row r="46" spans="1:7" s="105" customFormat="1" ht="12.75">
      <c r="A46" s="120" t="s">
        <v>42</v>
      </c>
      <c r="B46" s="121"/>
      <c r="C46" s="122" t="s">
        <v>470</v>
      </c>
      <c r="D46" s="30"/>
      <c r="E46" s="123"/>
      <c r="F46" s="104"/>
      <c r="G46" s="104"/>
    </row>
    <row r="47" spans="1:7" s="105" customFormat="1" ht="12.75">
      <c r="A47" s="30" t="s">
        <v>911</v>
      </c>
      <c r="B47" s="121" t="s">
        <v>546</v>
      </c>
      <c r="C47" s="91" t="s">
        <v>374</v>
      </c>
      <c r="D47" s="30" t="s">
        <v>275</v>
      </c>
      <c r="E47" s="123">
        <v>53.66</v>
      </c>
      <c r="F47" s="104"/>
      <c r="G47" s="104">
        <f t="shared" si="0"/>
        <v>0</v>
      </c>
    </row>
    <row r="48" spans="1:7" s="105" customFormat="1" ht="12.75">
      <c r="A48" s="30" t="s">
        <v>912</v>
      </c>
      <c r="B48" s="121" t="s">
        <v>547</v>
      </c>
      <c r="C48" s="91" t="s">
        <v>375</v>
      </c>
      <c r="D48" s="30" t="s">
        <v>275</v>
      </c>
      <c r="E48" s="123">
        <v>24</v>
      </c>
      <c r="F48" s="104"/>
      <c r="G48" s="104">
        <f t="shared" si="0"/>
        <v>0</v>
      </c>
    </row>
    <row r="49" spans="1:7" s="105" customFormat="1" ht="12.75">
      <c r="A49" s="30" t="s">
        <v>913</v>
      </c>
      <c r="B49" s="130" t="s">
        <v>548</v>
      </c>
      <c r="C49" s="91" t="s">
        <v>376</v>
      </c>
      <c r="D49" s="30" t="s">
        <v>272</v>
      </c>
      <c r="E49" s="131">
        <v>60</v>
      </c>
      <c r="F49" s="104"/>
      <c r="G49" s="104">
        <f t="shared" si="0"/>
        <v>0</v>
      </c>
    </row>
    <row r="50" spans="1:7" s="105" customFormat="1" ht="25.5">
      <c r="A50" s="30" t="s">
        <v>914</v>
      </c>
      <c r="B50" s="121" t="s">
        <v>549</v>
      </c>
      <c r="C50" s="91" t="s">
        <v>218</v>
      </c>
      <c r="D50" s="30" t="s">
        <v>272</v>
      </c>
      <c r="E50" s="123">
        <v>160</v>
      </c>
      <c r="F50" s="104"/>
      <c r="G50" s="104">
        <f t="shared" si="0"/>
        <v>0</v>
      </c>
    </row>
    <row r="51" spans="1:7" s="105" customFormat="1" ht="25.5">
      <c r="A51" s="30" t="s">
        <v>915</v>
      </c>
      <c r="B51" s="130" t="s">
        <v>550</v>
      </c>
      <c r="C51" s="91" t="s">
        <v>232</v>
      </c>
      <c r="D51" s="30" t="s">
        <v>275</v>
      </c>
      <c r="E51" s="131">
        <v>48.6</v>
      </c>
      <c r="F51" s="104"/>
      <c r="G51" s="104">
        <f t="shared" si="0"/>
        <v>0</v>
      </c>
    </row>
    <row r="52" spans="1:7" s="105" customFormat="1" ht="12.75">
      <c r="A52" s="30" t="s">
        <v>916</v>
      </c>
      <c r="B52" s="121" t="s">
        <v>551</v>
      </c>
      <c r="C52" s="91" t="s">
        <v>377</v>
      </c>
      <c r="D52" s="30" t="s">
        <v>272</v>
      </c>
      <c r="E52" s="123">
        <v>3912</v>
      </c>
      <c r="F52" s="104"/>
      <c r="G52" s="104">
        <f t="shared" si="0"/>
        <v>0</v>
      </c>
    </row>
    <row r="53" spans="1:7" s="105" customFormat="1" ht="25.5">
      <c r="A53" s="30" t="s">
        <v>917</v>
      </c>
      <c r="B53" s="121" t="s">
        <v>552</v>
      </c>
      <c r="C53" s="91" t="s">
        <v>849</v>
      </c>
      <c r="D53" s="30" t="s">
        <v>273</v>
      </c>
      <c r="E53" s="123">
        <v>70</v>
      </c>
      <c r="F53" s="104"/>
      <c r="G53" s="104">
        <f t="shared" si="0"/>
        <v>0</v>
      </c>
    </row>
    <row r="54" spans="1:7" s="105" customFormat="1" ht="12.75">
      <c r="A54" s="120" t="s">
        <v>43</v>
      </c>
      <c r="B54" s="121"/>
      <c r="C54" s="122" t="s">
        <v>471</v>
      </c>
      <c r="D54" s="30"/>
      <c r="E54" s="123"/>
      <c r="F54" s="104"/>
      <c r="G54" s="104"/>
    </row>
    <row r="55" spans="1:7" s="105" customFormat="1" ht="12.75">
      <c r="A55" s="30" t="s">
        <v>918</v>
      </c>
      <c r="B55" s="121" t="s">
        <v>554</v>
      </c>
      <c r="C55" s="91" t="s">
        <v>394</v>
      </c>
      <c r="D55" s="30" t="s">
        <v>272</v>
      </c>
      <c r="E55" s="123">
        <v>1756</v>
      </c>
      <c r="F55" s="104"/>
      <c r="G55" s="104">
        <f t="shared" si="0"/>
        <v>0</v>
      </c>
    </row>
    <row r="56" spans="1:7" s="105" customFormat="1" ht="12.75">
      <c r="A56" s="30" t="s">
        <v>919</v>
      </c>
      <c r="B56" s="121" t="s">
        <v>555</v>
      </c>
      <c r="C56" s="91" t="s">
        <v>395</v>
      </c>
      <c r="D56" s="30" t="s">
        <v>272</v>
      </c>
      <c r="E56" s="123">
        <v>1896.48</v>
      </c>
      <c r="F56" s="104"/>
      <c r="G56" s="104">
        <f t="shared" si="0"/>
        <v>0</v>
      </c>
    </row>
    <row r="57" spans="1:7" s="105" customFormat="1" ht="12.75">
      <c r="A57" s="30" t="s">
        <v>920</v>
      </c>
      <c r="B57" s="121" t="s">
        <v>556</v>
      </c>
      <c r="C57" s="91" t="s">
        <v>396</v>
      </c>
      <c r="D57" s="30" t="s">
        <v>270</v>
      </c>
      <c r="E57" s="123">
        <v>230</v>
      </c>
      <c r="F57" s="104"/>
      <c r="G57" s="104">
        <f t="shared" si="0"/>
        <v>0</v>
      </c>
    </row>
    <row r="58" spans="1:7" s="105" customFormat="1" ht="12.75">
      <c r="A58" s="30" t="s">
        <v>921</v>
      </c>
      <c r="B58" s="121" t="s">
        <v>557</v>
      </c>
      <c r="C58" s="91" t="s">
        <v>397</v>
      </c>
      <c r="D58" s="30" t="s">
        <v>272</v>
      </c>
      <c r="E58" s="123">
        <v>1008</v>
      </c>
      <c r="F58" s="104"/>
      <c r="G58" s="104">
        <f t="shared" si="0"/>
        <v>0</v>
      </c>
    </row>
    <row r="59" spans="1:8" s="105" customFormat="1" ht="12.75">
      <c r="A59" s="30" t="s">
        <v>922</v>
      </c>
      <c r="B59" s="121" t="s">
        <v>562</v>
      </c>
      <c r="C59" s="91" t="s">
        <v>401</v>
      </c>
      <c r="D59" s="30" t="s">
        <v>273</v>
      </c>
      <c r="E59" s="123">
        <v>5500</v>
      </c>
      <c r="F59" s="104"/>
      <c r="G59" s="104">
        <f aca="true" t="shared" si="2" ref="G59:G65">E59*F59</f>
        <v>0</v>
      </c>
      <c r="H59" s="124"/>
    </row>
    <row r="60" spans="1:8" s="105" customFormat="1" ht="12.75">
      <c r="A60" s="30" t="s">
        <v>923</v>
      </c>
      <c r="B60" s="121" t="s">
        <v>559</v>
      </c>
      <c r="C60" s="91" t="s">
        <v>399</v>
      </c>
      <c r="D60" s="30" t="s">
        <v>272</v>
      </c>
      <c r="E60" s="123">
        <v>25</v>
      </c>
      <c r="F60" s="104"/>
      <c r="G60" s="104">
        <f t="shared" si="2"/>
        <v>0</v>
      </c>
      <c r="H60" s="124"/>
    </row>
    <row r="61" spans="1:8" s="105" customFormat="1" ht="12.75">
      <c r="A61" s="30" t="s">
        <v>924</v>
      </c>
      <c r="B61" s="121" t="s">
        <v>553</v>
      </c>
      <c r="C61" s="91" t="s">
        <v>356</v>
      </c>
      <c r="D61" s="30" t="s">
        <v>272</v>
      </c>
      <c r="E61" s="123">
        <v>20</v>
      </c>
      <c r="F61" s="104"/>
      <c r="G61" s="104">
        <f t="shared" si="2"/>
        <v>0</v>
      </c>
      <c r="H61" s="124"/>
    </row>
    <row r="62" spans="1:8" s="105" customFormat="1" ht="12.75">
      <c r="A62" s="30" t="s">
        <v>925</v>
      </c>
      <c r="B62" s="121" t="s">
        <v>560</v>
      </c>
      <c r="C62" s="91" t="s">
        <v>400</v>
      </c>
      <c r="D62" s="30" t="s">
        <v>270</v>
      </c>
      <c r="E62" s="123">
        <v>30</v>
      </c>
      <c r="F62" s="104"/>
      <c r="G62" s="104">
        <f t="shared" si="2"/>
        <v>0</v>
      </c>
      <c r="H62" s="124"/>
    </row>
    <row r="63" spans="1:8" s="105" customFormat="1" ht="12.75">
      <c r="A63" s="30" t="s">
        <v>926</v>
      </c>
      <c r="B63" s="121" t="s">
        <v>558</v>
      </c>
      <c r="C63" s="91" t="s">
        <v>398</v>
      </c>
      <c r="D63" s="30" t="s">
        <v>270</v>
      </c>
      <c r="E63" s="123">
        <v>30</v>
      </c>
      <c r="F63" s="104"/>
      <c r="G63" s="104">
        <f t="shared" si="2"/>
        <v>0</v>
      </c>
      <c r="H63" s="124"/>
    </row>
    <row r="64" spans="1:8" s="105" customFormat="1" ht="12.75">
      <c r="A64" s="30" t="s">
        <v>927</v>
      </c>
      <c r="B64" s="121" t="s">
        <v>563</v>
      </c>
      <c r="C64" s="91" t="s">
        <v>219</v>
      </c>
      <c r="D64" s="30" t="s">
        <v>273</v>
      </c>
      <c r="E64" s="123">
        <v>1200</v>
      </c>
      <c r="F64" s="104"/>
      <c r="G64" s="104">
        <f t="shared" si="2"/>
        <v>0</v>
      </c>
      <c r="H64" s="124"/>
    </row>
    <row r="65" spans="1:8" s="105" customFormat="1" ht="12.75">
      <c r="A65" s="30" t="s">
        <v>928</v>
      </c>
      <c r="B65" s="121" t="s">
        <v>561</v>
      </c>
      <c r="C65" s="91" t="s">
        <v>328</v>
      </c>
      <c r="D65" s="30" t="s">
        <v>270</v>
      </c>
      <c r="E65" s="123">
        <v>100</v>
      </c>
      <c r="F65" s="104"/>
      <c r="G65" s="104">
        <f t="shared" si="2"/>
        <v>0</v>
      </c>
      <c r="H65" s="124"/>
    </row>
    <row r="66" spans="1:7" s="105" customFormat="1" ht="25.5">
      <c r="A66" s="30" t="s">
        <v>929</v>
      </c>
      <c r="B66" s="121" t="s">
        <v>564</v>
      </c>
      <c r="C66" s="91" t="s">
        <v>440</v>
      </c>
      <c r="D66" s="30" t="s">
        <v>275</v>
      </c>
      <c r="E66" s="123">
        <v>2032.73</v>
      </c>
      <c r="F66" s="104"/>
      <c r="G66" s="104">
        <f t="shared" si="0"/>
        <v>0</v>
      </c>
    </row>
    <row r="67" spans="1:7" s="105" customFormat="1" ht="12.75">
      <c r="A67" s="120"/>
      <c r="B67" s="121"/>
      <c r="C67" s="91"/>
      <c r="D67" s="30"/>
      <c r="E67" s="123"/>
      <c r="F67" s="104"/>
      <c r="G67" s="104"/>
    </row>
    <row r="68" spans="1:7" s="105" customFormat="1" ht="12.75">
      <c r="A68" s="29">
        <v>4</v>
      </c>
      <c r="B68" s="115"/>
      <c r="C68" s="116" t="s">
        <v>472</v>
      </c>
      <c r="D68" s="29"/>
      <c r="E68" s="117"/>
      <c r="F68" s="118"/>
      <c r="G68" s="118">
        <f>SUM(G69:G90)</f>
        <v>0</v>
      </c>
    </row>
    <row r="69" spans="1:8" s="105" customFormat="1" ht="12.75">
      <c r="A69" s="30" t="s">
        <v>44</v>
      </c>
      <c r="B69" s="121" t="s">
        <v>566</v>
      </c>
      <c r="C69" s="91" t="s">
        <v>402</v>
      </c>
      <c r="D69" s="30" t="s">
        <v>275</v>
      </c>
      <c r="E69" s="123">
        <v>152.55</v>
      </c>
      <c r="F69" s="104"/>
      <c r="G69" s="104">
        <f t="shared" si="0"/>
        <v>0</v>
      </c>
      <c r="H69" s="128"/>
    </row>
    <row r="70" spans="1:8" s="105" customFormat="1" ht="12.75">
      <c r="A70" s="30" t="s">
        <v>45</v>
      </c>
      <c r="B70" s="121" t="s">
        <v>567</v>
      </c>
      <c r="C70" s="91" t="s">
        <v>403</v>
      </c>
      <c r="D70" s="30" t="s">
        <v>275</v>
      </c>
      <c r="E70" s="123">
        <v>8.68</v>
      </c>
      <c r="F70" s="104"/>
      <c r="G70" s="104">
        <f t="shared" si="0"/>
        <v>0</v>
      </c>
      <c r="H70" s="128"/>
    </row>
    <row r="71" spans="1:8" s="105" customFormat="1" ht="12.75">
      <c r="A71" s="30" t="s">
        <v>46</v>
      </c>
      <c r="B71" s="121" t="s">
        <v>568</v>
      </c>
      <c r="C71" s="91" t="s">
        <v>404</v>
      </c>
      <c r="D71" s="30" t="s">
        <v>275</v>
      </c>
      <c r="E71" s="123">
        <v>177.32</v>
      </c>
      <c r="F71" s="104"/>
      <c r="G71" s="104">
        <f t="shared" si="0"/>
        <v>0</v>
      </c>
      <c r="H71" s="128"/>
    </row>
    <row r="72" spans="1:8" s="105" customFormat="1" ht="12.75">
      <c r="A72" s="30" t="s">
        <v>47</v>
      </c>
      <c r="B72" s="121" t="s">
        <v>569</v>
      </c>
      <c r="C72" s="91" t="s">
        <v>405</v>
      </c>
      <c r="D72" s="30" t="s">
        <v>275</v>
      </c>
      <c r="E72" s="123">
        <v>26.598</v>
      </c>
      <c r="F72" s="104"/>
      <c r="G72" s="104">
        <f t="shared" si="0"/>
        <v>0</v>
      </c>
      <c r="H72" s="128"/>
    </row>
    <row r="73" spans="1:8" s="105" customFormat="1" ht="12.75">
      <c r="A73" s="30" t="s">
        <v>48</v>
      </c>
      <c r="B73" s="121" t="s">
        <v>570</v>
      </c>
      <c r="C73" s="91" t="s">
        <v>220</v>
      </c>
      <c r="D73" s="30" t="s">
        <v>275</v>
      </c>
      <c r="E73" s="123">
        <v>452.40241799999995</v>
      </c>
      <c r="F73" s="104"/>
      <c r="G73" s="104">
        <f>E73*F73</f>
        <v>0</v>
      </c>
      <c r="H73" s="124"/>
    </row>
    <row r="74" spans="1:8" s="105" customFormat="1" ht="25.5">
      <c r="A74" s="30" t="s">
        <v>49</v>
      </c>
      <c r="B74" s="121" t="s">
        <v>565</v>
      </c>
      <c r="C74" s="91" t="s">
        <v>350</v>
      </c>
      <c r="D74" s="30" t="s">
        <v>275</v>
      </c>
      <c r="E74" s="123">
        <v>452.40241799999995</v>
      </c>
      <c r="F74" s="104"/>
      <c r="G74" s="104">
        <f>E74*F74</f>
        <v>0</v>
      </c>
      <c r="H74" s="124"/>
    </row>
    <row r="75" spans="1:8" s="105" customFormat="1" ht="12.75">
      <c r="A75" s="30" t="s">
        <v>50</v>
      </c>
      <c r="B75" s="121" t="s">
        <v>573</v>
      </c>
      <c r="C75" s="91" t="s">
        <v>409</v>
      </c>
      <c r="D75" s="30" t="s">
        <v>272</v>
      </c>
      <c r="E75" s="123">
        <v>261.54</v>
      </c>
      <c r="F75" s="104"/>
      <c r="G75" s="104">
        <f t="shared" si="0"/>
        <v>0</v>
      </c>
      <c r="H75" s="128"/>
    </row>
    <row r="76" spans="1:8" s="105" customFormat="1" ht="12.75">
      <c r="A76" s="30" t="s">
        <v>512</v>
      </c>
      <c r="B76" s="121" t="s">
        <v>574</v>
      </c>
      <c r="C76" s="91" t="s">
        <v>410</v>
      </c>
      <c r="D76" s="30" t="s">
        <v>272</v>
      </c>
      <c r="E76" s="123">
        <v>1390.82</v>
      </c>
      <c r="F76" s="104"/>
      <c r="G76" s="104">
        <f t="shared" si="0"/>
        <v>0</v>
      </c>
      <c r="H76" s="128"/>
    </row>
    <row r="77" spans="1:8" s="105" customFormat="1" ht="12.75">
      <c r="A77" s="30" t="s">
        <v>513</v>
      </c>
      <c r="B77" s="121" t="s">
        <v>571</v>
      </c>
      <c r="C77" s="91" t="s">
        <v>407</v>
      </c>
      <c r="D77" s="30" t="s">
        <v>353</v>
      </c>
      <c r="E77" s="123">
        <v>41057.99999999999</v>
      </c>
      <c r="F77" s="104"/>
      <c r="G77" s="104">
        <f>E77*F77</f>
        <v>0</v>
      </c>
      <c r="H77" s="124"/>
    </row>
    <row r="78" spans="1:8" s="105" customFormat="1" ht="12.75">
      <c r="A78" s="30" t="s">
        <v>930</v>
      </c>
      <c r="B78" s="121" t="s">
        <v>572</v>
      </c>
      <c r="C78" s="91" t="s">
        <v>408</v>
      </c>
      <c r="D78" s="30" t="s">
        <v>275</v>
      </c>
      <c r="E78" s="123">
        <v>2737.2</v>
      </c>
      <c r="F78" s="104"/>
      <c r="G78" s="104">
        <f>E78*F78</f>
        <v>0</v>
      </c>
      <c r="H78" s="124"/>
    </row>
    <row r="79" spans="1:8" s="105" customFormat="1" ht="12.75">
      <c r="A79" s="30" t="s">
        <v>931</v>
      </c>
      <c r="B79" s="121" t="s">
        <v>575</v>
      </c>
      <c r="C79" s="91" t="s">
        <v>1176</v>
      </c>
      <c r="D79" s="30" t="s">
        <v>406</v>
      </c>
      <c r="E79" s="123">
        <v>26638.54</v>
      </c>
      <c r="F79" s="104"/>
      <c r="G79" s="104">
        <f t="shared" si="0"/>
        <v>0</v>
      </c>
      <c r="H79" s="128"/>
    </row>
    <row r="80" spans="1:8" s="105" customFormat="1" ht="12.75">
      <c r="A80" s="30" t="s">
        <v>932</v>
      </c>
      <c r="B80" s="121" t="s">
        <v>576</v>
      </c>
      <c r="C80" s="91" t="s">
        <v>1177</v>
      </c>
      <c r="D80" s="30" t="s">
        <v>406</v>
      </c>
      <c r="E80" s="123">
        <v>7617.16</v>
      </c>
      <c r="F80" s="104"/>
      <c r="G80" s="104">
        <f t="shared" si="0"/>
        <v>0</v>
      </c>
      <c r="H80" s="128"/>
    </row>
    <row r="81" spans="1:8" s="105" customFormat="1" ht="12.75">
      <c r="A81" s="30" t="s">
        <v>933</v>
      </c>
      <c r="B81" s="121" t="s">
        <v>577</v>
      </c>
      <c r="C81" s="91" t="s">
        <v>411</v>
      </c>
      <c r="D81" s="30" t="s">
        <v>406</v>
      </c>
      <c r="E81" s="123">
        <v>5065.008</v>
      </c>
      <c r="F81" s="104"/>
      <c r="G81" s="104">
        <f>E81*F81</f>
        <v>0</v>
      </c>
      <c r="H81" s="124"/>
    </row>
    <row r="82" spans="1:8" s="105" customFormat="1" ht="12.75">
      <c r="A82" s="30" t="s">
        <v>934</v>
      </c>
      <c r="B82" s="121" t="s">
        <v>578</v>
      </c>
      <c r="C82" s="91" t="s">
        <v>412</v>
      </c>
      <c r="D82" s="30" t="s">
        <v>275</v>
      </c>
      <c r="E82" s="123">
        <v>390.2184000000001</v>
      </c>
      <c r="F82" s="104"/>
      <c r="G82" s="104">
        <f t="shared" si="0"/>
        <v>0</v>
      </c>
      <c r="H82" s="128"/>
    </row>
    <row r="83" spans="1:7" s="105" customFormat="1" ht="12.75">
      <c r="A83" s="30" t="s">
        <v>935</v>
      </c>
      <c r="B83" s="121" t="s">
        <v>579</v>
      </c>
      <c r="C83" s="91" t="s">
        <v>221</v>
      </c>
      <c r="D83" s="30" t="s">
        <v>275</v>
      </c>
      <c r="E83" s="123">
        <v>58.93</v>
      </c>
      <c r="F83" s="104"/>
      <c r="G83" s="104">
        <f t="shared" si="0"/>
        <v>0</v>
      </c>
    </row>
    <row r="84" spans="1:8" s="105" customFormat="1" ht="25.5">
      <c r="A84" s="30" t="s">
        <v>936</v>
      </c>
      <c r="B84" s="121" t="s">
        <v>580</v>
      </c>
      <c r="C84" s="91" t="s">
        <v>222</v>
      </c>
      <c r="D84" s="30" t="s">
        <v>275</v>
      </c>
      <c r="E84" s="123">
        <v>58.93</v>
      </c>
      <c r="F84" s="104"/>
      <c r="G84" s="104">
        <f>E84*F84</f>
        <v>0</v>
      </c>
      <c r="H84" s="132"/>
    </row>
    <row r="85" spans="1:8" s="105" customFormat="1" ht="12.75">
      <c r="A85" s="30" t="s">
        <v>937</v>
      </c>
      <c r="B85" s="121" t="s">
        <v>581</v>
      </c>
      <c r="C85" s="91" t="s">
        <v>223</v>
      </c>
      <c r="D85" s="30" t="s">
        <v>275</v>
      </c>
      <c r="E85" s="123">
        <v>145.42</v>
      </c>
      <c r="F85" s="104"/>
      <c r="G85" s="104">
        <f t="shared" si="0"/>
        <v>0</v>
      </c>
      <c r="H85" s="128"/>
    </row>
    <row r="86" spans="1:9" s="105" customFormat="1" ht="12.75">
      <c r="A86" s="30" t="s">
        <v>938</v>
      </c>
      <c r="B86" s="121" t="s">
        <v>582</v>
      </c>
      <c r="C86" s="91" t="s">
        <v>224</v>
      </c>
      <c r="D86" s="30" t="s">
        <v>275</v>
      </c>
      <c r="E86" s="123">
        <v>390.2184000000001</v>
      </c>
      <c r="F86" s="104"/>
      <c r="G86" s="104">
        <f t="shared" si="0"/>
        <v>0</v>
      </c>
      <c r="H86" s="133"/>
      <c r="I86" s="128"/>
    </row>
    <row r="87" spans="1:7" s="105" customFormat="1" ht="25.5">
      <c r="A87" s="30" t="s">
        <v>939</v>
      </c>
      <c r="B87" s="121" t="s">
        <v>585</v>
      </c>
      <c r="C87" s="91" t="s">
        <v>850</v>
      </c>
      <c r="D87" s="30" t="s">
        <v>271</v>
      </c>
      <c r="E87" s="123">
        <v>1</v>
      </c>
      <c r="F87" s="104"/>
      <c r="G87" s="104">
        <f t="shared" si="0"/>
        <v>0</v>
      </c>
    </row>
    <row r="88" spans="1:7" s="105" customFormat="1" ht="12.75">
      <c r="A88" s="30" t="s">
        <v>940</v>
      </c>
      <c r="B88" s="121" t="s">
        <v>586</v>
      </c>
      <c r="C88" s="91" t="s">
        <v>415</v>
      </c>
      <c r="D88" s="30" t="s">
        <v>273</v>
      </c>
      <c r="E88" s="123">
        <v>510</v>
      </c>
      <c r="F88" s="104"/>
      <c r="G88" s="104">
        <f t="shared" si="0"/>
        <v>0</v>
      </c>
    </row>
    <row r="89" spans="1:7" s="105" customFormat="1" ht="25.5">
      <c r="A89" s="30" t="s">
        <v>941</v>
      </c>
      <c r="B89" s="121" t="s">
        <v>1178</v>
      </c>
      <c r="C89" s="91" t="s">
        <v>1179</v>
      </c>
      <c r="D89" s="30" t="s">
        <v>272</v>
      </c>
      <c r="E89" s="123">
        <v>526.4</v>
      </c>
      <c r="F89" s="104"/>
      <c r="G89" s="104">
        <f t="shared" si="0"/>
        <v>0</v>
      </c>
    </row>
    <row r="90" spans="1:7" s="105" customFormat="1" ht="25.5">
      <c r="A90" s="30" t="s">
        <v>942</v>
      </c>
      <c r="B90" s="126" t="s">
        <v>1180</v>
      </c>
      <c r="C90" s="91" t="s">
        <v>1181</v>
      </c>
      <c r="D90" s="30" t="s">
        <v>272</v>
      </c>
      <c r="E90" s="123">
        <v>546</v>
      </c>
      <c r="F90" s="104"/>
      <c r="G90" s="104">
        <f t="shared" si="0"/>
        <v>0</v>
      </c>
    </row>
    <row r="91" spans="1:7" s="105" customFormat="1" ht="12.75">
      <c r="A91" s="120"/>
      <c r="B91" s="126"/>
      <c r="C91" s="91"/>
      <c r="D91" s="30"/>
      <c r="E91" s="123"/>
      <c r="F91" s="104"/>
      <c r="G91" s="104"/>
    </row>
    <row r="92" spans="1:7" s="105" customFormat="1" ht="12.75">
      <c r="A92" s="29">
        <v>5</v>
      </c>
      <c r="B92" s="115"/>
      <c r="C92" s="116" t="s">
        <v>294</v>
      </c>
      <c r="D92" s="29"/>
      <c r="E92" s="117"/>
      <c r="F92" s="118"/>
      <c r="G92" s="118">
        <f>SUM(G93:G101)</f>
        <v>0</v>
      </c>
    </row>
    <row r="93" spans="1:11" s="105" customFormat="1" ht="12.75">
      <c r="A93" s="30" t="s">
        <v>51</v>
      </c>
      <c r="B93" s="121" t="s">
        <v>1182</v>
      </c>
      <c r="C93" s="91" t="s">
        <v>1183</v>
      </c>
      <c r="D93" s="30" t="s">
        <v>272</v>
      </c>
      <c r="E93" s="123">
        <v>5952.996399999999</v>
      </c>
      <c r="F93" s="104"/>
      <c r="G93" s="104">
        <f t="shared" si="0"/>
        <v>0</v>
      </c>
      <c r="H93" s="133"/>
      <c r="I93" s="128"/>
      <c r="K93" s="91"/>
    </row>
    <row r="94" spans="1:11" s="105" customFormat="1" ht="12.75">
      <c r="A94" s="30" t="s">
        <v>943</v>
      </c>
      <c r="B94" s="121" t="s">
        <v>1184</v>
      </c>
      <c r="C94" s="91" t="s">
        <v>1185</v>
      </c>
      <c r="D94" s="30" t="s">
        <v>272</v>
      </c>
      <c r="E94" s="123">
        <v>225</v>
      </c>
      <c r="F94" s="104"/>
      <c r="G94" s="104">
        <f t="shared" si="0"/>
        <v>0</v>
      </c>
      <c r="H94" s="133"/>
      <c r="I94" s="128"/>
      <c r="K94" s="91"/>
    </row>
    <row r="95" spans="1:8" s="105" customFormat="1" ht="12.75">
      <c r="A95" s="30" t="s">
        <v>944</v>
      </c>
      <c r="B95" s="121" t="s">
        <v>587</v>
      </c>
      <c r="C95" s="91" t="s">
        <v>321</v>
      </c>
      <c r="D95" s="30" t="s">
        <v>275</v>
      </c>
      <c r="E95" s="123">
        <v>46.80000000000002</v>
      </c>
      <c r="F95" s="104"/>
      <c r="G95" s="104">
        <f t="shared" si="0"/>
        <v>0</v>
      </c>
      <c r="H95" s="128"/>
    </row>
    <row r="96" spans="1:7" s="105" customFormat="1" ht="12.75">
      <c r="A96" s="30" t="s">
        <v>945</v>
      </c>
      <c r="B96" s="121" t="s">
        <v>588</v>
      </c>
      <c r="C96" s="91" t="s">
        <v>1186</v>
      </c>
      <c r="D96" s="30" t="s">
        <v>272</v>
      </c>
      <c r="E96" s="123">
        <v>13.48</v>
      </c>
      <c r="F96" s="104"/>
      <c r="G96" s="104">
        <f t="shared" si="0"/>
        <v>0</v>
      </c>
    </row>
    <row r="97" spans="1:7" s="105" customFormat="1" ht="25.5">
      <c r="A97" s="30" t="s">
        <v>946</v>
      </c>
      <c r="B97" s="121" t="s">
        <v>589</v>
      </c>
      <c r="C97" s="91" t="s">
        <v>1187</v>
      </c>
      <c r="D97" s="30" t="s">
        <v>272</v>
      </c>
      <c r="E97" s="123">
        <v>239.71</v>
      </c>
      <c r="F97" s="104"/>
      <c r="G97" s="104">
        <f t="shared" si="0"/>
        <v>0</v>
      </c>
    </row>
    <row r="98" spans="1:8" s="105" customFormat="1" ht="25.5">
      <c r="A98" s="30" t="s">
        <v>947</v>
      </c>
      <c r="B98" s="121" t="s">
        <v>590</v>
      </c>
      <c r="C98" s="91" t="s">
        <v>1188</v>
      </c>
      <c r="D98" s="30" t="s">
        <v>272</v>
      </c>
      <c r="E98" s="123">
        <v>1564.395</v>
      </c>
      <c r="F98" s="104"/>
      <c r="G98" s="104">
        <f t="shared" si="0"/>
        <v>0</v>
      </c>
      <c r="H98" s="128"/>
    </row>
    <row r="99" spans="1:8" s="105" customFormat="1" ht="25.5">
      <c r="A99" s="30" t="s">
        <v>948</v>
      </c>
      <c r="B99" s="121" t="s">
        <v>591</v>
      </c>
      <c r="C99" s="91" t="s">
        <v>851</v>
      </c>
      <c r="D99" s="30" t="s">
        <v>272</v>
      </c>
      <c r="E99" s="123">
        <v>663.948</v>
      </c>
      <c r="F99" s="104"/>
      <c r="G99" s="104">
        <f>E99*F99</f>
        <v>0</v>
      </c>
      <c r="H99" s="124"/>
    </row>
    <row r="100" spans="1:8" s="105" customFormat="1" ht="25.5">
      <c r="A100" s="30" t="s">
        <v>949</v>
      </c>
      <c r="B100" s="121" t="s">
        <v>592</v>
      </c>
      <c r="C100" s="91" t="s">
        <v>852</v>
      </c>
      <c r="D100" s="30" t="s">
        <v>272</v>
      </c>
      <c r="E100" s="123">
        <v>305.652</v>
      </c>
      <c r="F100" s="104"/>
      <c r="G100" s="104">
        <f>E100*F100</f>
        <v>0</v>
      </c>
      <c r="H100" s="128"/>
    </row>
    <row r="101" spans="1:8" s="105" customFormat="1" ht="12.75">
      <c r="A101" s="30" t="s">
        <v>950</v>
      </c>
      <c r="B101" s="121" t="s">
        <v>655</v>
      </c>
      <c r="C101" s="91" t="s">
        <v>392</v>
      </c>
      <c r="D101" s="30" t="s">
        <v>272</v>
      </c>
      <c r="E101" s="123">
        <v>969.5999999999999</v>
      </c>
      <c r="F101" s="104"/>
      <c r="G101" s="104">
        <f>E101*F101</f>
        <v>0</v>
      </c>
      <c r="H101" s="124"/>
    </row>
    <row r="102" spans="1:7" s="105" customFormat="1" ht="12.75">
      <c r="A102" s="120"/>
      <c r="B102" s="121"/>
      <c r="C102" s="91"/>
      <c r="D102" s="30"/>
      <c r="E102" s="123"/>
      <c r="F102" s="104"/>
      <c r="G102" s="104"/>
    </row>
    <row r="103" spans="1:7" s="105" customFormat="1" ht="12.75">
      <c r="A103" s="29">
        <v>6</v>
      </c>
      <c r="B103" s="115"/>
      <c r="C103" s="116" t="s">
        <v>524</v>
      </c>
      <c r="D103" s="29"/>
      <c r="E103" s="117"/>
      <c r="F103" s="118"/>
      <c r="G103" s="118">
        <f>SUM(G104:G106)</f>
        <v>0</v>
      </c>
    </row>
    <row r="104" spans="1:7" s="105" customFormat="1" ht="12.75">
      <c r="A104" s="30" t="s">
        <v>52</v>
      </c>
      <c r="B104" s="121" t="s">
        <v>593</v>
      </c>
      <c r="C104" s="91" t="s">
        <v>354</v>
      </c>
      <c r="D104" s="30" t="s">
        <v>406</v>
      </c>
      <c r="E104" s="123">
        <v>48981.11</v>
      </c>
      <c r="F104" s="104"/>
      <c r="G104" s="104">
        <f t="shared" si="0"/>
        <v>0</v>
      </c>
    </row>
    <row r="105" spans="1:7" s="105" customFormat="1" ht="12.75">
      <c r="A105" s="30" t="s">
        <v>1305</v>
      </c>
      <c r="B105" s="121" t="s">
        <v>638</v>
      </c>
      <c r="C105" s="91" t="s">
        <v>386</v>
      </c>
      <c r="D105" s="30" t="s">
        <v>272</v>
      </c>
      <c r="E105" s="123">
        <v>360.84</v>
      </c>
      <c r="F105" s="104"/>
      <c r="G105" s="104">
        <f>E105*F105</f>
        <v>0</v>
      </c>
    </row>
    <row r="106" spans="1:7" s="105" customFormat="1" ht="12.75">
      <c r="A106" s="30" t="s">
        <v>1306</v>
      </c>
      <c r="B106" s="121" t="s">
        <v>637</v>
      </c>
      <c r="C106" s="91" t="s">
        <v>385</v>
      </c>
      <c r="D106" s="30" t="s">
        <v>273</v>
      </c>
      <c r="E106" s="123">
        <v>890.06</v>
      </c>
      <c r="F106" s="104"/>
      <c r="G106" s="104">
        <f>E106*F106</f>
        <v>0</v>
      </c>
    </row>
    <row r="107" spans="1:7" s="105" customFormat="1" ht="12.75">
      <c r="A107" s="120"/>
      <c r="B107" s="121"/>
      <c r="C107" s="91"/>
      <c r="D107" s="30"/>
      <c r="E107" s="123"/>
      <c r="F107" s="104"/>
      <c r="G107" s="104"/>
    </row>
    <row r="108" spans="1:7" s="105" customFormat="1" ht="12.75">
      <c r="A108" s="29">
        <v>7</v>
      </c>
      <c r="B108" s="115"/>
      <c r="C108" s="116" t="s">
        <v>295</v>
      </c>
      <c r="D108" s="29"/>
      <c r="E108" s="117"/>
      <c r="F108" s="118"/>
      <c r="G108" s="118">
        <f>SUM(G109:G111)</f>
        <v>0</v>
      </c>
    </row>
    <row r="109" spans="1:7" s="105" customFormat="1" ht="25.5">
      <c r="A109" s="30" t="s">
        <v>514</v>
      </c>
      <c r="B109" s="121" t="s">
        <v>594</v>
      </c>
      <c r="C109" s="91" t="s">
        <v>225</v>
      </c>
      <c r="D109" s="30" t="s">
        <v>273</v>
      </c>
      <c r="E109" s="123">
        <v>151.56</v>
      </c>
      <c r="F109" s="104"/>
      <c r="G109" s="104">
        <f t="shared" si="0"/>
        <v>0</v>
      </c>
    </row>
    <row r="110" spans="1:7" s="105" customFormat="1" ht="25.5">
      <c r="A110" s="30" t="s">
        <v>53</v>
      </c>
      <c r="B110" s="121" t="s">
        <v>595</v>
      </c>
      <c r="C110" s="91" t="s">
        <v>1189</v>
      </c>
      <c r="D110" s="30" t="s">
        <v>272</v>
      </c>
      <c r="E110" s="123">
        <v>2478.204</v>
      </c>
      <c r="F110" s="104"/>
      <c r="G110" s="104">
        <f t="shared" si="0"/>
        <v>0</v>
      </c>
    </row>
    <row r="111" spans="1:7" s="105" customFormat="1" ht="12.75">
      <c r="A111" s="30" t="s">
        <v>54</v>
      </c>
      <c r="B111" s="130" t="s">
        <v>1190</v>
      </c>
      <c r="C111" s="91" t="s">
        <v>322</v>
      </c>
      <c r="D111" s="30" t="s">
        <v>273</v>
      </c>
      <c r="E111" s="131">
        <v>433.71</v>
      </c>
      <c r="F111" s="104"/>
      <c r="G111" s="104">
        <f t="shared" si="0"/>
        <v>0</v>
      </c>
    </row>
    <row r="112" spans="1:7" s="105" customFormat="1" ht="12.75">
      <c r="A112" s="120"/>
      <c r="B112" s="130"/>
      <c r="C112" s="91"/>
      <c r="D112" s="30"/>
      <c r="E112" s="131"/>
      <c r="F112" s="104"/>
      <c r="G112" s="104"/>
    </row>
    <row r="113" spans="1:7" s="105" customFormat="1" ht="12.75">
      <c r="A113" s="29">
        <v>8</v>
      </c>
      <c r="B113" s="115"/>
      <c r="C113" s="116" t="s">
        <v>33</v>
      </c>
      <c r="D113" s="29"/>
      <c r="E113" s="117"/>
      <c r="F113" s="118"/>
      <c r="G113" s="118">
        <f>SUM(G114:G137)</f>
        <v>0</v>
      </c>
    </row>
    <row r="114" spans="1:8" s="105" customFormat="1" ht="12.75">
      <c r="A114" s="30" t="s">
        <v>55</v>
      </c>
      <c r="B114" s="121" t="s">
        <v>603</v>
      </c>
      <c r="C114" s="91" t="s">
        <v>227</v>
      </c>
      <c r="D114" s="30" t="s">
        <v>272</v>
      </c>
      <c r="E114" s="123">
        <v>6732.628</v>
      </c>
      <c r="F114" s="104"/>
      <c r="G114" s="104">
        <f t="shared" si="0"/>
        <v>0</v>
      </c>
      <c r="H114" s="128"/>
    </row>
    <row r="115" spans="1:8" s="105" customFormat="1" ht="12.75">
      <c r="A115" s="30" t="s">
        <v>56</v>
      </c>
      <c r="B115" s="121" t="s">
        <v>602</v>
      </c>
      <c r="C115" s="91" t="s">
        <v>226</v>
      </c>
      <c r="D115" s="30" t="s">
        <v>275</v>
      </c>
      <c r="E115" s="123">
        <v>336.6314</v>
      </c>
      <c r="F115" s="104"/>
      <c r="G115" s="104">
        <f>E115*F115</f>
        <v>0</v>
      </c>
      <c r="H115" s="128"/>
    </row>
    <row r="116" spans="1:8" s="105" customFormat="1" ht="12.75">
      <c r="A116" s="30" t="s">
        <v>57</v>
      </c>
      <c r="B116" s="121" t="s">
        <v>604</v>
      </c>
      <c r="C116" s="91" t="s">
        <v>330</v>
      </c>
      <c r="D116" s="30" t="s">
        <v>272</v>
      </c>
      <c r="E116" s="123">
        <v>12342.880000000001</v>
      </c>
      <c r="F116" s="104"/>
      <c r="G116" s="104">
        <f t="shared" si="0"/>
        <v>0</v>
      </c>
      <c r="H116" s="128"/>
    </row>
    <row r="117" spans="1:8" s="105" customFormat="1" ht="12.75">
      <c r="A117" s="30" t="s">
        <v>58</v>
      </c>
      <c r="B117" s="126" t="s">
        <v>605</v>
      </c>
      <c r="C117" s="91" t="s">
        <v>331</v>
      </c>
      <c r="D117" s="30" t="s">
        <v>272</v>
      </c>
      <c r="E117" s="123">
        <v>2323.36</v>
      </c>
      <c r="F117" s="104"/>
      <c r="G117" s="104">
        <f t="shared" si="0"/>
        <v>0</v>
      </c>
      <c r="H117" s="128"/>
    </row>
    <row r="118" spans="1:8" s="105" customFormat="1" ht="12.75">
      <c r="A118" s="30" t="s">
        <v>59</v>
      </c>
      <c r="B118" s="121" t="s">
        <v>606</v>
      </c>
      <c r="C118" s="91" t="s">
        <v>332</v>
      </c>
      <c r="D118" s="30" t="s">
        <v>272</v>
      </c>
      <c r="E118" s="123">
        <v>10019.52</v>
      </c>
      <c r="F118" s="104"/>
      <c r="G118" s="104">
        <f t="shared" si="0"/>
        <v>0</v>
      </c>
      <c r="H118" s="128"/>
    </row>
    <row r="119" spans="1:7" s="105" customFormat="1" ht="12.75">
      <c r="A119" s="30" t="s">
        <v>60</v>
      </c>
      <c r="B119" s="121" t="s">
        <v>607</v>
      </c>
      <c r="C119" s="91" t="s">
        <v>333</v>
      </c>
      <c r="D119" s="30" t="s">
        <v>272</v>
      </c>
      <c r="E119" s="123">
        <v>670.8599999999999</v>
      </c>
      <c r="F119" s="104"/>
      <c r="G119" s="104">
        <f t="shared" si="0"/>
        <v>0</v>
      </c>
    </row>
    <row r="120" spans="1:8" s="105" customFormat="1" ht="12.75">
      <c r="A120" s="30" t="s">
        <v>61</v>
      </c>
      <c r="B120" s="121" t="s">
        <v>609</v>
      </c>
      <c r="C120" s="91" t="s">
        <v>379</v>
      </c>
      <c r="D120" s="30" t="s">
        <v>272</v>
      </c>
      <c r="E120" s="123">
        <v>1596.924</v>
      </c>
      <c r="F120" s="104"/>
      <c r="G120" s="104">
        <f t="shared" si="0"/>
        <v>0</v>
      </c>
      <c r="H120" s="128"/>
    </row>
    <row r="121" spans="1:8" s="105" customFormat="1" ht="12.75">
      <c r="A121" s="30" t="s">
        <v>62</v>
      </c>
      <c r="B121" s="121" t="s">
        <v>610</v>
      </c>
      <c r="C121" s="91" t="s">
        <v>380</v>
      </c>
      <c r="D121" s="30" t="s">
        <v>273</v>
      </c>
      <c r="E121" s="123">
        <v>687</v>
      </c>
      <c r="F121" s="104"/>
      <c r="G121" s="104">
        <f t="shared" si="0"/>
        <v>0</v>
      </c>
      <c r="H121" s="128"/>
    </row>
    <row r="122" spans="1:11" s="105" customFormat="1" ht="38.25">
      <c r="A122" s="30" t="s">
        <v>63</v>
      </c>
      <c r="B122" s="121" t="s">
        <v>613</v>
      </c>
      <c r="C122" s="91" t="s">
        <v>1194</v>
      </c>
      <c r="D122" s="30" t="s">
        <v>272</v>
      </c>
      <c r="E122" s="123">
        <v>1355.64</v>
      </c>
      <c r="F122" s="104"/>
      <c r="G122" s="104">
        <f t="shared" si="0"/>
        <v>0</v>
      </c>
      <c r="H122" s="133"/>
      <c r="K122" s="134"/>
    </row>
    <row r="123" spans="1:8" s="105" customFormat="1" ht="25.5">
      <c r="A123" s="30" t="s">
        <v>64</v>
      </c>
      <c r="B123" s="121" t="s">
        <v>1195</v>
      </c>
      <c r="C123" s="91" t="s">
        <v>1196</v>
      </c>
      <c r="D123" s="30" t="s">
        <v>272</v>
      </c>
      <c r="E123" s="123">
        <v>1355.64</v>
      </c>
      <c r="F123" s="104"/>
      <c r="G123" s="104">
        <f>E123*F123</f>
        <v>0</v>
      </c>
      <c r="H123" s="124"/>
    </row>
    <row r="124" spans="1:7" s="105" customFormat="1" ht="25.5">
      <c r="A124" s="30" t="s">
        <v>65</v>
      </c>
      <c r="B124" s="121" t="s">
        <v>612</v>
      </c>
      <c r="C124" s="91" t="s">
        <v>1191</v>
      </c>
      <c r="D124" s="30" t="s">
        <v>272</v>
      </c>
      <c r="E124" s="123">
        <v>534.9839999999999</v>
      </c>
      <c r="F124" s="104"/>
      <c r="G124" s="104">
        <f t="shared" si="0"/>
        <v>0</v>
      </c>
    </row>
    <row r="125" spans="1:7" s="105" customFormat="1" ht="25.5">
      <c r="A125" s="30" t="s">
        <v>66</v>
      </c>
      <c r="B125" s="121" t="s">
        <v>1192</v>
      </c>
      <c r="C125" s="91" t="s">
        <v>1193</v>
      </c>
      <c r="D125" s="30" t="s">
        <v>272</v>
      </c>
      <c r="E125" s="123">
        <v>1067.004</v>
      </c>
      <c r="F125" s="104"/>
      <c r="G125" s="104">
        <f aca="true" t="shared" si="3" ref="G125:G210">E125*F125</f>
        <v>0</v>
      </c>
    </row>
    <row r="126" spans="1:7" s="105" customFormat="1" ht="12.75">
      <c r="A126" s="30" t="s">
        <v>67</v>
      </c>
      <c r="B126" s="121" t="s">
        <v>614</v>
      </c>
      <c r="C126" s="91" t="s">
        <v>1197</v>
      </c>
      <c r="D126" s="30" t="s">
        <v>272</v>
      </c>
      <c r="E126" s="123">
        <v>150</v>
      </c>
      <c r="F126" s="104"/>
      <c r="G126" s="104">
        <f t="shared" si="3"/>
        <v>0</v>
      </c>
    </row>
    <row r="127" spans="1:7" s="105" customFormat="1" ht="12.75">
      <c r="A127" s="30" t="s">
        <v>68</v>
      </c>
      <c r="B127" s="121" t="s">
        <v>616</v>
      </c>
      <c r="C127" s="91" t="s">
        <v>1199</v>
      </c>
      <c r="D127" s="30" t="s">
        <v>273</v>
      </c>
      <c r="E127" s="123">
        <v>165.468</v>
      </c>
      <c r="F127" s="104"/>
      <c r="G127" s="104">
        <f t="shared" si="3"/>
        <v>0</v>
      </c>
    </row>
    <row r="128" spans="1:7" s="105" customFormat="1" ht="12.75">
      <c r="A128" s="30" t="s">
        <v>69</v>
      </c>
      <c r="B128" s="121" t="s">
        <v>617</v>
      </c>
      <c r="C128" s="91" t="s">
        <v>473</v>
      </c>
      <c r="D128" s="30" t="s">
        <v>273</v>
      </c>
      <c r="E128" s="123">
        <v>841.4</v>
      </c>
      <c r="F128" s="104"/>
      <c r="G128" s="104">
        <f t="shared" si="3"/>
        <v>0</v>
      </c>
    </row>
    <row r="129" spans="1:7" s="105" customFormat="1" ht="25.5">
      <c r="A129" s="30" t="s">
        <v>70</v>
      </c>
      <c r="B129" s="121" t="s">
        <v>618</v>
      </c>
      <c r="C129" s="91" t="s">
        <v>1200</v>
      </c>
      <c r="D129" s="30" t="s">
        <v>272</v>
      </c>
      <c r="E129" s="123">
        <v>4300.72</v>
      </c>
      <c r="F129" s="104"/>
      <c r="G129" s="104">
        <f t="shared" si="3"/>
        <v>0</v>
      </c>
    </row>
    <row r="130" spans="1:7" s="105" customFormat="1" ht="25.5">
      <c r="A130" s="30" t="s">
        <v>71</v>
      </c>
      <c r="B130" s="121" t="s">
        <v>619</v>
      </c>
      <c r="C130" s="91" t="s">
        <v>378</v>
      </c>
      <c r="D130" s="30" t="s">
        <v>272</v>
      </c>
      <c r="E130" s="123">
        <v>150</v>
      </c>
      <c r="F130" s="104"/>
      <c r="G130" s="104">
        <f t="shared" si="3"/>
        <v>0</v>
      </c>
    </row>
    <row r="131" spans="1:7" s="105" customFormat="1" ht="25.5">
      <c r="A131" s="30" t="s">
        <v>72</v>
      </c>
      <c r="B131" s="121" t="s">
        <v>620</v>
      </c>
      <c r="C131" s="91" t="s">
        <v>1201</v>
      </c>
      <c r="D131" s="30" t="s">
        <v>273</v>
      </c>
      <c r="E131" s="123">
        <v>1170.32</v>
      </c>
      <c r="F131" s="104"/>
      <c r="G131" s="104">
        <f t="shared" si="3"/>
        <v>0</v>
      </c>
    </row>
    <row r="132" spans="1:8" s="105" customFormat="1" ht="12.75">
      <c r="A132" s="30" t="s">
        <v>73</v>
      </c>
      <c r="B132" s="121" t="s">
        <v>615</v>
      </c>
      <c r="C132" s="91" t="s">
        <v>1198</v>
      </c>
      <c r="D132" s="30" t="s">
        <v>273</v>
      </c>
      <c r="E132" s="123">
        <v>72</v>
      </c>
      <c r="F132" s="104"/>
      <c r="G132" s="104">
        <f>E132*F132</f>
        <v>0</v>
      </c>
      <c r="H132" s="124"/>
    </row>
    <row r="133" spans="1:8" s="105" customFormat="1" ht="12.75">
      <c r="A133" s="30" t="s">
        <v>74</v>
      </c>
      <c r="B133" s="121" t="s">
        <v>621</v>
      </c>
      <c r="C133" s="91" t="s">
        <v>248</v>
      </c>
      <c r="D133" s="30" t="s">
        <v>273</v>
      </c>
      <c r="E133" s="123">
        <v>117.6</v>
      </c>
      <c r="F133" s="104"/>
      <c r="G133" s="104">
        <f>E133*F133</f>
        <v>0</v>
      </c>
      <c r="H133" s="124"/>
    </row>
    <row r="134" spans="1:8" s="105" customFormat="1" ht="12.75">
      <c r="A134" s="30" t="s">
        <v>75</v>
      </c>
      <c r="B134" s="121" t="s">
        <v>622</v>
      </c>
      <c r="C134" s="91" t="s">
        <v>1202</v>
      </c>
      <c r="D134" s="30" t="s">
        <v>272</v>
      </c>
      <c r="E134" s="123">
        <v>2880.6479999999997</v>
      </c>
      <c r="F134" s="104"/>
      <c r="G134" s="104">
        <f t="shared" si="3"/>
        <v>0</v>
      </c>
      <c r="H134" s="128"/>
    </row>
    <row r="135" spans="1:8" s="105" customFormat="1" ht="12.75">
      <c r="A135" s="30" t="s">
        <v>76</v>
      </c>
      <c r="B135" s="121" t="s">
        <v>623</v>
      </c>
      <c r="C135" s="91" t="s">
        <v>381</v>
      </c>
      <c r="D135" s="30" t="s">
        <v>272</v>
      </c>
      <c r="E135" s="123">
        <v>844.704</v>
      </c>
      <c r="F135" s="104"/>
      <c r="G135" s="104">
        <f t="shared" si="3"/>
        <v>0</v>
      </c>
      <c r="H135" s="128"/>
    </row>
    <row r="136" spans="1:8" s="105" customFormat="1" ht="25.5">
      <c r="A136" s="30" t="s">
        <v>77</v>
      </c>
      <c r="B136" s="121" t="s">
        <v>624</v>
      </c>
      <c r="C136" s="91" t="s">
        <v>441</v>
      </c>
      <c r="D136" s="30" t="s">
        <v>272</v>
      </c>
      <c r="E136" s="123">
        <v>1233.228</v>
      </c>
      <c r="F136" s="104"/>
      <c r="G136" s="104">
        <f>E136*F136</f>
        <v>0</v>
      </c>
      <c r="H136" s="128"/>
    </row>
    <row r="137" spans="1:8" s="105" customFormat="1" ht="25.5">
      <c r="A137" s="30" t="s">
        <v>78</v>
      </c>
      <c r="B137" s="121"/>
      <c r="C137" s="92" t="s">
        <v>17</v>
      </c>
      <c r="D137" s="30" t="s">
        <v>272</v>
      </c>
      <c r="E137" s="123">
        <v>143</v>
      </c>
      <c r="F137" s="104"/>
      <c r="G137" s="104">
        <f>E137*F137</f>
        <v>0</v>
      </c>
      <c r="H137" s="128"/>
    </row>
    <row r="138" spans="1:7" s="105" customFormat="1" ht="12.75">
      <c r="A138" s="120"/>
      <c r="B138" s="121"/>
      <c r="C138" s="91"/>
      <c r="D138" s="30"/>
      <c r="E138" s="123"/>
      <c r="F138" s="104"/>
      <c r="G138" s="104"/>
    </row>
    <row r="139" spans="1:7" s="105" customFormat="1" ht="12.75">
      <c r="A139" s="29">
        <v>9</v>
      </c>
      <c r="B139" s="115"/>
      <c r="C139" s="116" t="s">
        <v>34</v>
      </c>
      <c r="D139" s="29"/>
      <c r="E139" s="117"/>
      <c r="F139" s="118"/>
      <c r="G139" s="118">
        <f>SUM(G140:G163)</f>
        <v>0</v>
      </c>
    </row>
    <row r="140" spans="1:7" s="105" customFormat="1" ht="25.5">
      <c r="A140" s="30" t="s">
        <v>79</v>
      </c>
      <c r="B140" s="121" t="s">
        <v>625</v>
      </c>
      <c r="C140" s="92" t="s">
        <v>853</v>
      </c>
      <c r="D140" s="30" t="s">
        <v>270</v>
      </c>
      <c r="E140" s="123">
        <v>45</v>
      </c>
      <c r="F140" s="104"/>
      <c r="G140" s="104">
        <f t="shared" si="3"/>
        <v>0</v>
      </c>
    </row>
    <row r="141" spans="1:7" s="105" customFormat="1" ht="25.5">
      <c r="A141" s="30" t="s">
        <v>80</v>
      </c>
      <c r="B141" s="121" t="s">
        <v>626</v>
      </c>
      <c r="C141" s="92" t="s">
        <v>854</v>
      </c>
      <c r="D141" s="30" t="s">
        <v>270</v>
      </c>
      <c r="E141" s="123">
        <v>35</v>
      </c>
      <c r="F141" s="104"/>
      <c r="G141" s="104">
        <f t="shared" si="3"/>
        <v>0</v>
      </c>
    </row>
    <row r="142" spans="1:7" s="105" customFormat="1" ht="12.75">
      <c r="A142" s="30" t="s">
        <v>81</v>
      </c>
      <c r="B142" s="135" t="s">
        <v>629</v>
      </c>
      <c r="C142" s="92" t="s">
        <v>855</v>
      </c>
      <c r="D142" s="30" t="s">
        <v>270</v>
      </c>
      <c r="E142" s="123">
        <v>38</v>
      </c>
      <c r="F142" s="104"/>
      <c r="G142" s="104">
        <f t="shared" si="3"/>
        <v>0</v>
      </c>
    </row>
    <row r="143" spans="1:7" s="105" customFormat="1" ht="12.75">
      <c r="A143" s="30" t="s">
        <v>82</v>
      </c>
      <c r="B143" s="135" t="s">
        <v>630</v>
      </c>
      <c r="C143" s="92" t="s">
        <v>856</v>
      </c>
      <c r="D143" s="30" t="s">
        <v>270</v>
      </c>
      <c r="E143" s="123">
        <v>87</v>
      </c>
      <c r="F143" s="104"/>
      <c r="G143" s="104">
        <f t="shared" si="3"/>
        <v>0</v>
      </c>
    </row>
    <row r="144" spans="1:7" s="105" customFormat="1" ht="12.75">
      <c r="A144" s="30" t="s">
        <v>83</v>
      </c>
      <c r="B144" s="135" t="s">
        <v>631</v>
      </c>
      <c r="C144" s="92" t="s">
        <v>857</v>
      </c>
      <c r="D144" s="30" t="s">
        <v>270</v>
      </c>
      <c r="E144" s="123">
        <v>3</v>
      </c>
      <c r="F144" s="104"/>
      <c r="G144" s="104">
        <f t="shared" si="3"/>
        <v>0</v>
      </c>
    </row>
    <row r="145" spans="1:7" s="105" customFormat="1" ht="12.75">
      <c r="A145" s="30" t="s">
        <v>84</v>
      </c>
      <c r="B145" s="135" t="s">
        <v>632</v>
      </c>
      <c r="C145" s="92" t="s">
        <v>858</v>
      </c>
      <c r="D145" s="30" t="s">
        <v>270</v>
      </c>
      <c r="E145" s="123">
        <v>2</v>
      </c>
      <c r="F145" s="104"/>
      <c r="G145" s="104">
        <f t="shared" si="3"/>
        <v>0</v>
      </c>
    </row>
    <row r="146" spans="1:7" s="105" customFormat="1" ht="12.75">
      <c r="A146" s="30" t="s">
        <v>951</v>
      </c>
      <c r="B146" s="135" t="s">
        <v>633</v>
      </c>
      <c r="C146" s="92" t="s">
        <v>859</v>
      </c>
      <c r="D146" s="30" t="s">
        <v>270</v>
      </c>
      <c r="E146" s="123">
        <v>9</v>
      </c>
      <c r="F146" s="104"/>
      <c r="G146" s="104">
        <f t="shared" si="3"/>
        <v>0</v>
      </c>
    </row>
    <row r="147" spans="1:7" s="105" customFormat="1" ht="25.5">
      <c r="A147" s="30" t="s">
        <v>952</v>
      </c>
      <c r="B147" s="121" t="s">
        <v>627</v>
      </c>
      <c r="C147" s="91" t="s">
        <v>167</v>
      </c>
      <c r="D147" s="30" t="s">
        <v>272</v>
      </c>
      <c r="E147" s="123">
        <v>34.42</v>
      </c>
      <c r="F147" s="104"/>
      <c r="G147" s="104">
        <f t="shared" si="3"/>
        <v>0</v>
      </c>
    </row>
    <row r="148" spans="1:7" s="105" customFormat="1" ht="25.5">
      <c r="A148" s="30" t="s">
        <v>953</v>
      </c>
      <c r="B148" s="121" t="s">
        <v>628</v>
      </c>
      <c r="C148" s="91" t="s">
        <v>229</v>
      </c>
      <c r="D148" s="30" t="s">
        <v>272</v>
      </c>
      <c r="E148" s="123">
        <v>97.32999999999998</v>
      </c>
      <c r="F148" s="104"/>
      <c r="G148" s="104">
        <f t="shared" si="3"/>
        <v>0</v>
      </c>
    </row>
    <row r="149" spans="1:7" s="105" customFormat="1" ht="12.75">
      <c r="A149" s="30" t="s">
        <v>954</v>
      </c>
      <c r="B149" s="121" t="s">
        <v>634</v>
      </c>
      <c r="C149" s="91" t="s">
        <v>382</v>
      </c>
      <c r="D149" s="30" t="s">
        <v>272</v>
      </c>
      <c r="E149" s="123">
        <v>26.4</v>
      </c>
      <c r="F149" s="104"/>
      <c r="G149" s="104">
        <f t="shared" si="3"/>
        <v>0</v>
      </c>
    </row>
    <row r="150" spans="1:8" s="105" customFormat="1" ht="12.75">
      <c r="A150" s="30" t="s">
        <v>955</v>
      </c>
      <c r="B150" s="121" t="s">
        <v>635</v>
      </c>
      <c r="C150" s="91" t="s">
        <v>383</v>
      </c>
      <c r="D150" s="30" t="s">
        <v>272</v>
      </c>
      <c r="E150" s="123">
        <v>252</v>
      </c>
      <c r="F150" s="104"/>
      <c r="G150" s="104">
        <f t="shared" si="3"/>
        <v>0</v>
      </c>
      <c r="H150" s="124"/>
    </row>
    <row r="151" spans="1:7" s="105" customFormat="1" ht="12.75">
      <c r="A151" s="30" t="s">
        <v>956</v>
      </c>
      <c r="B151" s="121" t="s">
        <v>636</v>
      </c>
      <c r="C151" s="91" t="s">
        <v>384</v>
      </c>
      <c r="D151" s="30" t="s">
        <v>273</v>
      </c>
      <c r="E151" s="123">
        <v>23</v>
      </c>
      <c r="F151" s="104"/>
      <c r="G151" s="104">
        <f t="shared" si="3"/>
        <v>0</v>
      </c>
    </row>
    <row r="152" spans="1:7" s="105" customFormat="1" ht="12.75">
      <c r="A152" s="30" t="s">
        <v>957</v>
      </c>
      <c r="B152" s="121" t="s">
        <v>639</v>
      </c>
      <c r="C152" s="91" t="s">
        <v>174</v>
      </c>
      <c r="D152" s="30" t="s">
        <v>272</v>
      </c>
      <c r="E152" s="123">
        <v>3</v>
      </c>
      <c r="F152" s="104"/>
      <c r="G152" s="104">
        <f t="shared" si="3"/>
        <v>0</v>
      </c>
    </row>
    <row r="153" spans="1:7" s="105" customFormat="1" ht="12.75">
      <c r="A153" s="30" t="s">
        <v>958</v>
      </c>
      <c r="B153" s="121" t="s">
        <v>640</v>
      </c>
      <c r="C153" s="91" t="s">
        <v>1203</v>
      </c>
      <c r="D153" s="30" t="s">
        <v>272</v>
      </c>
      <c r="E153" s="123">
        <v>1190.01</v>
      </c>
      <c r="F153" s="104"/>
      <c r="G153" s="104">
        <f t="shared" si="3"/>
        <v>0</v>
      </c>
    </row>
    <row r="154" spans="1:7" s="105" customFormat="1" ht="12.75">
      <c r="A154" s="30" t="s">
        <v>959</v>
      </c>
      <c r="B154" s="121" t="s">
        <v>1204</v>
      </c>
      <c r="C154" s="91" t="s">
        <v>1205</v>
      </c>
      <c r="D154" s="30" t="s">
        <v>272</v>
      </c>
      <c r="E154" s="123">
        <v>584.31</v>
      </c>
      <c r="F154" s="104"/>
      <c r="G154" s="104">
        <f t="shared" si="3"/>
        <v>0</v>
      </c>
    </row>
    <row r="155" spans="1:7" s="105" customFormat="1" ht="12.75">
      <c r="A155" s="30" t="s">
        <v>960</v>
      </c>
      <c r="B155" s="121" t="s">
        <v>641</v>
      </c>
      <c r="C155" s="91" t="s">
        <v>387</v>
      </c>
      <c r="D155" s="30" t="s">
        <v>272</v>
      </c>
      <c r="E155" s="123">
        <v>252</v>
      </c>
      <c r="F155" s="104"/>
      <c r="G155" s="104">
        <f t="shared" si="3"/>
        <v>0</v>
      </c>
    </row>
    <row r="156" spans="1:7" s="105" customFormat="1" ht="12.75">
      <c r="A156" s="30" t="s">
        <v>961</v>
      </c>
      <c r="B156" s="121" t="s">
        <v>642</v>
      </c>
      <c r="C156" s="91" t="s">
        <v>388</v>
      </c>
      <c r="D156" s="30" t="s">
        <v>272</v>
      </c>
      <c r="E156" s="123">
        <v>1777.32</v>
      </c>
      <c r="F156" s="104"/>
      <c r="G156" s="104">
        <f t="shared" si="3"/>
        <v>0</v>
      </c>
    </row>
    <row r="157" spans="1:7" s="105" customFormat="1" ht="12.75">
      <c r="A157" s="30" t="s">
        <v>962</v>
      </c>
      <c r="B157" s="121" t="s">
        <v>643</v>
      </c>
      <c r="C157" s="91" t="s">
        <v>389</v>
      </c>
      <c r="D157" s="30" t="s">
        <v>272</v>
      </c>
      <c r="E157" s="123">
        <v>31.46</v>
      </c>
      <c r="F157" s="104"/>
      <c r="G157" s="104">
        <f t="shared" si="3"/>
        <v>0</v>
      </c>
    </row>
    <row r="158" spans="1:7" s="105" customFormat="1" ht="12.75">
      <c r="A158" s="30" t="s">
        <v>963</v>
      </c>
      <c r="B158" s="121" t="s">
        <v>644</v>
      </c>
      <c r="C158" s="91" t="s">
        <v>175</v>
      </c>
      <c r="D158" s="30" t="s">
        <v>272</v>
      </c>
      <c r="E158" s="123">
        <v>40.37</v>
      </c>
      <c r="F158" s="104"/>
      <c r="G158" s="104">
        <f t="shared" si="3"/>
        <v>0</v>
      </c>
    </row>
    <row r="159" spans="1:9" s="105" customFormat="1" ht="25.5">
      <c r="A159" s="30" t="s">
        <v>964</v>
      </c>
      <c r="B159" s="121" t="s">
        <v>645</v>
      </c>
      <c r="C159" s="91" t="s">
        <v>1206</v>
      </c>
      <c r="D159" s="30" t="s">
        <v>274</v>
      </c>
      <c r="E159" s="123">
        <v>2</v>
      </c>
      <c r="F159" s="104"/>
      <c r="G159" s="104">
        <f t="shared" si="3"/>
        <v>0</v>
      </c>
      <c r="H159" s="133"/>
      <c r="I159" s="128"/>
    </row>
    <row r="160" spans="1:7" s="105" customFormat="1" ht="12.75">
      <c r="A160" s="30" t="s">
        <v>965</v>
      </c>
      <c r="B160" s="121" t="s">
        <v>646</v>
      </c>
      <c r="C160" s="91" t="s">
        <v>1207</v>
      </c>
      <c r="D160" s="30" t="s">
        <v>274</v>
      </c>
      <c r="E160" s="123">
        <v>209</v>
      </c>
      <c r="F160" s="104"/>
      <c r="G160" s="104">
        <f t="shared" si="3"/>
        <v>0</v>
      </c>
    </row>
    <row r="161" spans="1:7" s="105" customFormat="1" ht="12.75">
      <c r="A161" s="30" t="s">
        <v>966</v>
      </c>
      <c r="B161" s="121" t="s">
        <v>647</v>
      </c>
      <c r="C161" s="91" t="s">
        <v>1208</v>
      </c>
      <c r="D161" s="30" t="s">
        <v>274</v>
      </c>
      <c r="E161" s="123">
        <v>35</v>
      </c>
      <c r="F161" s="104"/>
      <c r="G161" s="104">
        <f t="shared" si="3"/>
        <v>0</v>
      </c>
    </row>
    <row r="162" spans="1:7" s="105" customFormat="1" ht="12.75">
      <c r="A162" s="30" t="s">
        <v>967</v>
      </c>
      <c r="B162" s="121" t="s">
        <v>648</v>
      </c>
      <c r="C162" s="91" t="s">
        <v>390</v>
      </c>
      <c r="D162" s="30" t="s">
        <v>274</v>
      </c>
      <c r="E162" s="123">
        <v>53</v>
      </c>
      <c r="F162" s="104"/>
      <c r="G162" s="104">
        <f t="shared" si="3"/>
        <v>0</v>
      </c>
    </row>
    <row r="163" spans="1:7" s="105" customFormat="1" ht="12.75">
      <c r="A163" s="30" t="s">
        <v>968</v>
      </c>
      <c r="B163" s="121" t="s">
        <v>650</v>
      </c>
      <c r="C163" s="91" t="s">
        <v>391</v>
      </c>
      <c r="D163" s="30" t="s">
        <v>273</v>
      </c>
      <c r="E163" s="123">
        <v>440</v>
      </c>
      <c r="F163" s="104"/>
      <c r="G163" s="104">
        <f t="shared" si="3"/>
        <v>0</v>
      </c>
    </row>
    <row r="164" spans="1:8" s="105" customFormat="1" ht="12.75">
      <c r="A164" s="120"/>
      <c r="B164" s="121"/>
      <c r="C164" s="91"/>
      <c r="D164" s="30"/>
      <c r="E164" s="123"/>
      <c r="F164" s="104"/>
      <c r="G164" s="104"/>
      <c r="H164" s="128"/>
    </row>
    <row r="165" spans="1:8" s="105" customFormat="1" ht="12.75">
      <c r="A165" s="29">
        <v>10</v>
      </c>
      <c r="B165" s="115"/>
      <c r="C165" s="116" t="s">
        <v>176</v>
      </c>
      <c r="D165" s="29"/>
      <c r="E165" s="117"/>
      <c r="F165" s="118"/>
      <c r="G165" s="118">
        <f>SUM(G166:G171)</f>
        <v>0</v>
      </c>
      <c r="H165" s="128"/>
    </row>
    <row r="166" spans="1:7" s="105" customFormat="1" ht="25.5">
      <c r="A166" s="30" t="s">
        <v>85</v>
      </c>
      <c r="B166" s="121" t="s">
        <v>651</v>
      </c>
      <c r="C166" s="91" t="s">
        <v>327</v>
      </c>
      <c r="D166" s="30" t="s">
        <v>270</v>
      </c>
      <c r="E166" s="123">
        <v>26</v>
      </c>
      <c r="F166" s="104"/>
      <c r="G166" s="104">
        <f t="shared" si="3"/>
        <v>0</v>
      </c>
    </row>
    <row r="167" spans="1:8" s="105" customFormat="1" ht="25.5">
      <c r="A167" s="30" t="s">
        <v>86</v>
      </c>
      <c r="B167" s="126" t="s">
        <v>652</v>
      </c>
      <c r="C167" s="91" t="s">
        <v>177</v>
      </c>
      <c r="D167" s="30" t="s">
        <v>272</v>
      </c>
      <c r="E167" s="123">
        <v>18.4375</v>
      </c>
      <c r="F167" s="104"/>
      <c r="G167" s="104">
        <f>E167*F167</f>
        <v>0</v>
      </c>
      <c r="H167" s="128"/>
    </row>
    <row r="168" spans="1:7" s="105" customFormat="1" ht="25.5">
      <c r="A168" s="30" t="s">
        <v>87</v>
      </c>
      <c r="B168" s="126" t="s">
        <v>653</v>
      </c>
      <c r="C168" s="91" t="s">
        <v>443</v>
      </c>
      <c r="D168" s="30" t="s">
        <v>270</v>
      </c>
      <c r="E168" s="123">
        <v>13</v>
      </c>
      <c r="F168" s="104"/>
      <c r="G168" s="104">
        <f t="shared" si="3"/>
        <v>0</v>
      </c>
    </row>
    <row r="169" spans="1:7" s="105" customFormat="1" ht="12.75">
      <c r="A169" s="30" t="s">
        <v>474</v>
      </c>
      <c r="B169" s="121" t="s">
        <v>519</v>
      </c>
      <c r="C169" s="91" t="s">
        <v>530</v>
      </c>
      <c r="D169" s="30" t="s">
        <v>270</v>
      </c>
      <c r="E169" s="123">
        <v>13</v>
      </c>
      <c r="F169" s="104"/>
      <c r="G169" s="104">
        <f t="shared" si="3"/>
        <v>0</v>
      </c>
    </row>
    <row r="170" spans="1:7" s="105" customFormat="1" ht="25.5">
      <c r="A170" s="30" t="s">
        <v>515</v>
      </c>
      <c r="B170" s="121" t="s">
        <v>654</v>
      </c>
      <c r="C170" s="91" t="s">
        <v>178</v>
      </c>
      <c r="D170" s="30" t="s">
        <v>270</v>
      </c>
      <c r="E170" s="123">
        <v>13</v>
      </c>
      <c r="F170" s="104"/>
      <c r="G170" s="104">
        <f t="shared" si="3"/>
        <v>0</v>
      </c>
    </row>
    <row r="171" spans="1:7" s="105" customFormat="1" ht="12.75">
      <c r="A171" s="30" t="s">
        <v>969</v>
      </c>
      <c r="B171" s="121" t="s">
        <v>649</v>
      </c>
      <c r="C171" s="91" t="s">
        <v>442</v>
      </c>
      <c r="D171" s="30" t="s">
        <v>270</v>
      </c>
      <c r="E171" s="123">
        <v>13</v>
      </c>
      <c r="F171" s="104"/>
      <c r="G171" s="104">
        <f t="shared" si="3"/>
        <v>0</v>
      </c>
    </row>
    <row r="172" spans="1:7" s="105" customFormat="1" ht="12.75">
      <c r="A172" s="120"/>
      <c r="B172" s="121"/>
      <c r="C172" s="91"/>
      <c r="D172" s="30"/>
      <c r="E172" s="123"/>
      <c r="F172" s="104"/>
      <c r="G172" s="104"/>
    </row>
    <row r="173" spans="1:7" s="105" customFormat="1" ht="12.75">
      <c r="A173" s="29">
        <v>11</v>
      </c>
      <c r="B173" s="115"/>
      <c r="C173" s="116" t="s">
        <v>168</v>
      </c>
      <c r="D173" s="29"/>
      <c r="E173" s="117"/>
      <c r="F173" s="118"/>
      <c r="G173" s="118">
        <f>SUM(G174:G178)</f>
        <v>0</v>
      </c>
    </row>
    <row r="174" spans="1:7" s="105" customFormat="1" ht="25.5">
      <c r="A174" s="30" t="s">
        <v>88</v>
      </c>
      <c r="B174" s="121" t="s">
        <v>656</v>
      </c>
      <c r="C174" s="91" t="s">
        <v>179</v>
      </c>
      <c r="D174" s="30" t="s">
        <v>272</v>
      </c>
      <c r="E174" s="123">
        <v>26.95</v>
      </c>
      <c r="F174" s="104"/>
      <c r="G174" s="104">
        <f t="shared" si="3"/>
        <v>0</v>
      </c>
    </row>
    <row r="175" spans="1:7" s="105" customFormat="1" ht="25.5">
      <c r="A175" s="30" t="s">
        <v>89</v>
      </c>
      <c r="B175" s="121" t="s">
        <v>658</v>
      </c>
      <c r="C175" s="91" t="s">
        <v>245</v>
      </c>
      <c r="D175" s="30" t="s">
        <v>272</v>
      </c>
      <c r="E175" s="123">
        <v>336.03</v>
      </c>
      <c r="F175" s="104"/>
      <c r="G175" s="104">
        <f t="shared" si="3"/>
        <v>0</v>
      </c>
    </row>
    <row r="176" spans="1:7" s="105" customFormat="1" ht="25.5">
      <c r="A176" s="30" t="s">
        <v>90</v>
      </c>
      <c r="B176" s="121" t="s">
        <v>657</v>
      </c>
      <c r="C176" s="91" t="s">
        <v>290</v>
      </c>
      <c r="D176" s="30" t="s">
        <v>272</v>
      </c>
      <c r="E176" s="123">
        <v>71.85249999999999</v>
      </c>
      <c r="F176" s="104"/>
      <c r="G176" s="104">
        <f>E176*F176</f>
        <v>0</v>
      </c>
    </row>
    <row r="177" spans="1:7" s="105" customFormat="1" ht="12.75">
      <c r="A177" s="30" t="s">
        <v>91</v>
      </c>
      <c r="B177" s="121" t="s">
        <v>602</v>
      </c>
      <c r="C177" s="91" t="s">
        <v>226</v>
      </c>
      <c r="D177" s="30" t="s">
        <v>275</v>
      </c>
      <c r="E177" s="123">
        <v>5.119649999999999</v>
      </c>
      <c r="F177" s="104"/>
      <c r="G177" s="104">
        <f>E177*F177</f>
        <v>0</v>
      </c>
    </row>
    <row r="178" spans="1:7" s="105" customFormat="1" ht="12.75">
      <c r="A178" s="30" t="s">
        <v>92</v>
      </c>
      <c r="B178" s="121" t="s">
        <v>659</v>
      </c>
      <c r="C178" s="91" t="s">
        <v>860</v>
      </c>
      <c r="D178" s="30" t="s">
        <v>272</v>
      </c>
      <c r="E178" s="123">
        <v>26.95</v>
      </c>
      <c r="F178" s="104"/>
      <c r="G178" s="104">
        <f t="shared" si="3"/>
        <v>0</v>
      </c>
    </row>
    <row r="179" spans="1:7" s="105" customFormat="1" ht="12.75">
      <c r="A179" s="120"/>
      <c r="B179" s="121"/>
      <c r="C179" s="91"/>
      <c r="D179" s="30"/>
      <c r="E179" s="123"/>
      <c r="F179" s="104"/>
      <c r="G179" s="104"/>
    </row>
    <row r="180" spans="1:8" s="105" customFormat="1" ht="12.75">
      <c r="A180" s="29">
        <v>12</v>
      </c>
      <c r="B180" s="115"/>
      <c r="C180" s="116" t="s">
        <v>355</v>
      </c>
      <c r="D180" s="29"/>
      <c r="E180" s="117"/>
      <c r="F180" s="118"/>
      <c r="G180" s="118">
        <f>SUM(G181:G188)</f>
        <v>0</v>
      </c>
      <c r="H180" s="124"/>
    </row>
    <row r="181" spans="1:8" s="105" customFormat="1" ht="12.75">
      <c r="A181" s="30" t="s">
        <v>93</v>
      </c>
      <c r="B181" s="121" t="s">
        <v>660</v>
      </c>
      <c r="C181" s="91" t="s">
        <v>393</v>
      </c>
      <c r="D181" s="30" t="s">
        <v>272</v>
      </c>
      <c r="E181" s="123">
        <v>5907.4</v>
      </c>
      <c r="F181" s="104"/>
      <c r="G181" s="104">
        <f t="shared" si="3"/>
        <v>0</v>
      </c>
      <c r="H181" s="128"/>
    </row>
    <row r="182" spans="1:7" s="105" customFormat="1" ht="12.75">
      <c r="A182" s="30" t="s">
        <v>94</v>
      </c>
      <c r="B182" s="121" t="s">
        <v>661</v>
      </c>
      <c r="C182" s="91" t="s">
        <v>444</v>
      </c>
      <c r="D182" s="30" t="s">
        <v>406</v>
      </c>
      <c r="E182" s="123">
        <v>48981.11</v>
      </c>
      <c r="F182" s="104"/>
      <c r="G182" s="104">
        <f t="shared" si="3"/>
        <v>0</v>
      </c>
    </row>
    <row r="183" spans="1:7" s="105" customFormat="1" ht="12.75">
      <c r="A183" s="30" t="s">
        <v>95</v>
      </c>
      <c r="B183" s="121" t="s">
        <v>662</v>
      </c>
      <c r="C183" s="91" t="s">
        <v>357</v>
      </c>
      <c r="D183" s="30" t="s">
        <v>273</v>
      </c>
      <c r="E183" s="123">
        <v>405.8</v>
      </c>
      <c r="F183" s="104"/>
      <c r="G183" s="104">
        <f t="shared" si="3"/>
        <v>0</v>
      </c>
    </row>
    <row r="184" spans="1:7" s="105" customFormat="1" ht="12.75">
      <c r="A184" s="30" t="s">
        <v>96</v>
      </c>
      <c r="B184" s="121" t="s">
        <v>663</v>
      </c>
      <c r="C184" s="91" t="s">
        <v>13</v>
      </c>
      <c r="D184" s="30" t="s">
        <v>272</v>
      </c>
      <c r="E184" s="123">
        <v>7053</v>
      </c>
      <c r="F184" s="104"/>
      <c r="G184" s="104">
        <f t="shared" si="3"/>
        <v>0</v>
      </c>
    </row>
    <row r="185" spans="1:7" s="105" customFormat="1" ht="12.75">
      <c r="A185" s="30" t="s">
        <v>97</v>
      </c>
      <c r="B185" s="121" t="s">
        <v>664</v>
      </c>
      <c r="C185" s="91" t="s">
        <v>14</v>
      </c>
      <c r="D185" s="30" t="s">
        <v>272</v>
      </c>
      <c r="E185" s="123">
        <v>9372.82</v>
      </c>
      <c r="F185" s="104"/>
      <c r="G185" s="104">
        <f t="shared" si="3"/>
        <v>0</v>
      </c>
    </row>
    <row r="186" spans="1:7" s="105" customFormat="1" ht="12.75">
      <c r="A186" s="30" t="s">
        <v>98</v>
      </c>
      <c r="B186" s="121" t="s">
        <v>661</v>
      </c>
      <c r="C186" s="91" t="s">
        <v>444</v>
      </c>
      <c r="D186" s="30" t="s">
        <v>406</v>
      </c>
      <c r="E186" s="123">
        <v>48981.11</v>
      </c>
      <c r="F186" s="104"/>
      <c r="G186" s="104">
        <f>E186*F186</f>
        <v>0</v>
      </c>
    </row>
    <row r="187" spans="1:7" s="105" customFormat="1" ht="12.75">
      <c r="A187" s="30" t="s">
        <v>527</v>
      </c>
      <c r="B187" s="121" t="s">
        <v>1211</v>
      </c>
      <c r="C187" s="91" t="s">
        <v>1212</v>
      </c>
      <c r="D187" s="30" t="s">
        <v>272</v>
      </c>
      <c r="E187" s="123">
        <v>440.20200000000006</v>
      </c>
      <c r="F187" s="104"/>
      <c r="G187" s="104">
        <f>E187*F187</f>
        <v>0</v>
      </c>
    </row>
    <row r="188" spans="1:7" s="105" customFormat="1" ht="12.75">
      <c r="A188" s="30" t="s">
        <v>970</v>
      </c>
      <c r="B188" s="130" t="s">
        <v>1209</v>
      </c>
      <c r="C188" s="91" t="s">
        <v>1210</v>
      </c>
      <c r="D188" s="30" t="s">
        <v>272</v>
      </c>
      <c r="E188" s="131">
        <v>630</v>
      </c>
      <c r="F188" s="104"/>
      <c r="G188" s="104">
        <f t="shared" si="3"/>
        <v>0</v>
      </c>
    </row>
    <row r="189" spans="1:7" s="105" customFormat="1" ht="12.75">
      <c r="A189" s="120"/>
      <c r="B189" s="130"/>
      <c r="C189" s="91"/>
      <c r="D189" s="30"/>
      <c r="E189" s="131"/>
      <c r="F189" s="104"/>
      <c r="G189" s="104"/>
    </row>
    <row r="190" spans="1:8" s="105" customFormat="1" ht="12.75">
      <c r="A190" s="29">
        <v>13</v>
      </c>
      <c r="B190" s="115"/>
      <c r="C190" s="116" t="s">
        <v>180</v>
      </c>
      <c r="D190" s="29"/>
      <c r="E190" s="117"/>
      <c r="F190" s="118"/>
      <c r="G190" s="118">
        <f>SUM(G191:G197)</f>
        <v>0</v>
      </c>
      <c r="H190" s="124"/>
    </row>
    <row r="191" spans="1:8" s="105" customFormat="1" ht="12.75">
      <c r="A191" s="30" t="s">
        <v>99</v>
      </c>
      <c r="B191" s="121" t="s">
        <v>665</v>
      </c>
      <c r="C191" s="91" t="s">
        <v>358</v>
      </c>
      <c r="D191" s="30" t="s">
        <v>275</v>
      </c>
      <c r="E191" s="123">
        <v>30</v>
      </c>
      <c r="F191" s="104"/>
      <c r="G191" s="104">
        <f t="shared" si="3"/>
        <v>0</v>
      </c>
      <c r="H191" s="124"/>
    </row>
    <row r="192" spans="1:7" s="105" customFormat="1" ht="12.75">
      <c r="A192" s="30" t="s">
        <v>100</v>
      </c>
      <c r="B192" s="121" t="s">
        <v>666</v>
      </c>
      <c r="C192" s="91" t="s">
        <v>228</v>
      </c>
      <c r="D192" s="30" t="s">
        <v>272</v>
      </c>
      <c r="E192" s="123">
        <v>586.3</v>
      </c>
      <c r="F192" s="104"/>
      <c r="G192" s="104">
        <f t="shared" si="3"/>
        <v>0</v>
      </c>
    </row>
    <row r="193" spans="1:7" s="105" customFormat="1" ht="12.75">
      <c r="A193" s="30" t="s">
        <v>101</v>
      </c>
      <c r="B193" s="121" t="s">
        <v>667</v>
      </c>
      <c r="C193" s="91" t="s">
        <v>359</v>
      </c>
      <c r="D193" s="30" t="s">
        <v>272</v>
      </c>
      <c r="E193" s="123">
        <v>365.17</v>
      </c>
      <c r="F193" s="104"/>
      <c r="G193" s="104">
        <f t="shared" si="3"/>
        <v>0</v>
      </c>
    </row>
    <row r="194" spans="1:7" s="105" customFormat="1" ht="12.75">
      <c r="A194" s="30" t="s">
        <v>102</v>
      </c>
      <c r="B194" s="121" t="s">
        <v>668</v>
      </c>
      <c r="C194" s="91" t="s">
        <v>360</v>
      </c>
      <c r="D194" s="30" t="s">
        <v>272</v>
      </c>
      <c r="E194" s="123">
        <v>120</v>
      </c>
      <c r="F194" s="104"/>
      <c r="G194" s="104">
        <f t="shared" si="3"/>
        <v>0</v>
      </c>
    </row>
    <row r="195" spans="1:7" s="105" customFormat="1" ht="12.75">
      <c r="A195" s="30" t="s">
        <v>103</v>
      </c>
      <c r="B195" s="121" t="s">
        <v>669</v>
      </c>
      <c r="C195" s="91" t="s">
        <v>361</v>
      </c>
      <c r="D195" s="30" t="s">
        <v>270</v>
      </c>
      <c r="E195" s="123">
        <v>20</v>
      </c>
      <c r="F195" s="104"/>
      <c r="G195" s="104">
        <f t="shared" si="3"/>
        <v>0</v>
      </c>
    </row>
    <row r="196" spans="1:7" s="105" customFormat="1" ht="12.75">
      <c r="A196" s="30" t="s">
        <v>104</v>
      </c>
      <c r="B196" s="121" t="s">
        <v>519</v>
      </c>
      <c r="C196" s="91" t="s">
        <v>528</v>
      </c>
      <c r="D196" s="30" t="s">
        <v>270</v>
      </c>
      <c r="E196" s="123">
        <v>2</v>
      </c>
      <c r="F196" s="104"/>
      <c r="G196" s="104">
        <f>E196*F196</f>
        <v>0</v>
      </c>
    </row>
    <row r="197" spans="1:7" s="105" customFormat="1" ht="12.75">
      <c r="A197" s="30" t="s">
        <v>105</v>
      </c>
      <c r="B197" s="126" t="s">
        <v>670</v>
      </c>
      <c r="C197" s="91" t="s">
        <v>181</v>
      </c>
      <c r="D197" s="30" t="s">
        <v>272</v>
      </c>
      <c r="E197" s="123">
        <v>506.75</v>
      </c>
      <c r="F197" s="104"/>
      <c r="G197" s="104">
        <f t="shared" si="3"/>
        <v>0</v>
      </c>
    </row>
    <row r="198" spans="1:7" s="105" customFormat="1" ht="12.75">
      <c r="A198" s="120"/>
      <c r="B198" s="126"/>
      <c r="C198" s="91"/>
      <c r="D198" s="30"/>
      <c r="E198" s="123"/>
      <c r="F198" s="104"/>
      <c r="G198" s="104"/>
    </row>
    <row r="199" spans="1:7" s="105" customFormat="1" ht="12.75">
      <c r="A199" s="29">
        <v>14</v>
      </c>
      <c r="B199" s="115"/>
      <c r="C199" s="116" t="s">
        <v>35</v>
      </c>
      <c r="D199" s="29"/>
      <c r="E199" s="117"/>
      <c r="F199" s="118"/>
      <c r="G199" s="118">
        <f>SUM(G201:G305)</f>
        <v>0</v>
      </c>
    </row>
    <row r="200" spans="1:7" s="105" customFormat="1" ht="12.75">
      <c r="A200" s="120" t="s">
        <v>106</v>
      </c>
      <c r="B200" s="121"/>
      <c r="C200" s="122" t="s">
        <v>971</v>
      </c>
      <c r="D200" s="30"/>
      <c r="E200" s="123"/>
      <c r="F200" s="104"/>
      <c r="G200" s="104"/>
    </row>
    <row r="201" spans="1:7" s="105" customFormat="1" ht="12.75">
      <c r="A201" s="30" t="s">
        <v>972</v>
      </c>
      <c r="B201" s="121" t="s">
        <v>671</v>
      </c>
      <c r="C201" s="91" t="s">
        <v>445</v>
      </c>
      <c r="D201" s="30" t="s">
        <v>270</v>
      </c>
      <c r="E201" s="123">
        <v>1</v>
      </c>
      <c r="F201" s="104"/>
      <c r="G201" s="104">
        <f t="shared" si="3"/>
        <v>0</v>
      </c>
    </row>
    <row r="202" spans="1:7" s="105" customFormat="1" ht="12.75">
      <c r="A202" s="30" t="s">
        <v>973</v>
      </c>
      <c r="B202" s="121" t="s">
        <v>672</v>
      </c>
      <c r="C202" s="91" t="s">
        <v>182</v>
      </c>
      <c r="D202" s="30" t="s">
        <v>270</v>
      </c>
      <c r="E202" s="123">
        <v>2</v>
      </c>
      <c r="F202" s="104"/>
      <c r="G202" s="104">
        <f t="shared" si="3"/>
        <v>0</v>
      </c>
    </row>
    <row r="203" spans="1:7" s="105" customFormat="1" ht="25.5">
      <c r="A203" s="30" t="s">
        <v>974</v>
      </c>
      <c r="B203" s="130" t="s">
        <v>673</v>
      </c>
      <c r="C203" s="91" t="s">
        <v>169</v>
      </c>
      <c r="D203" s="30" t="s">
        <v>270</v>
      </c>
      <c r="E203" s="131">
        <v>6</v>
      </c>
      <c r="F203" s="104"/>
      <c r="G203" s="104">
        <f t="shared" si="3"/>
        <v>0</v>
      </c>
    </row>
    <row r="204" spans="1:7" s="105" customFormat="1" ht="25.5">
      <c r="A204" s="30" t="s">
        <v>975</v>
      </c>
      <c r="B204" s="121" t="s">
        <v>674</v>
      </c>
      <c r="C204" s="91" t="s">
        <v>170</v>
      </c>
      <c r="D204" s="30" t="s">
        <v>270</v>
      </c>
      <c r="E204" s="123">
        <v>4</v>
      </c>
      <c r="F204" s="104"/>
      <c r="G204" s="104">
        <f t="shared" si="3"/>
        <v>0</v>
      </c>
    </row>
    <row r="205" spans="1:7" s="105" customFormat="1" ht="25.5">
      <c r="A205" s="30" t="s">
        <v>976</v>
      </c>
      <c r="B205" s="121" t="s">
        <v>675</v>
      </c>
      <c r="C205" s="91" t="s">
        <v>171</v>
      </c>
      <c r="D205" s="30" t="s">
        <v>270</v>
      </c>
      <c r="E205" s="123">
        <v>6</v>
      </c>
      <c r="F205" s="104"/>
      <c r="G205" s="104">
        <f t="shared" si="3"/>
        <v>0</v>
      </c>
    </row>
    <row r="206" spans="1:7" s="105" customFormat="1" ht="25.5">
      <c r="A206" s="30" t="s">
        <v>977</v>
      </c>
      <c r="B206" s="121" t="s">
        <v>676</v>
      </c>
      <c r="C206" s="91" t="s">
        <v>172</v>
      </c>
      <c r="D206" s="30" t="s">
        <v>270</v>
      </c>
      <c r="E206" s="123">
        <v>12</v>
      </c>
      <c r="F206" s="104"/>
      <c r="G206" s="104">
        <f t="shared" si="3"/>
        <v>0</v>
      </c>
    </row>
    <row r="207" spans="1:7" s="105" customFormat="1" ht="25.5">
      <c r="A207" s="30" t="s">
        <v>978</v>
      </c>
      <c r="B207" s="130" t="s">
        <v>677</v>
      </c>
      <c r="C207" s="91" t="s">
        <v>173</v>
      </c>
      <c r="D207" s="30" t="s">
        <v>270</v>
      </c>
      <c r="E207" s="131">
        <v>2</v>
      </c>
      <c r="F207" s="104"/>
      <c r="G207" s="104">
        <f t="shared" si="3"/>
        <v>0</v>
      </c>
    </row>
    <row r="208" spans="1:7" s="105" customFormat="1" ht="25.5">
      <c r="A208" s="30" t="s">
        <v>979</v>
      </c>
      <c r="B208" s="121" t="s">
        <v>678</v>
      </c>
      <c r="C208" s="91" t="s">
        <v>259</v>
      </c>
      <c r="D208" s="30" t="s">
        <v>272</v>
      </c>
      <c r="E208" s="123">
        <v>7.28</v>
      </c>
      <c r="F208" s="104"/>
      <c r="G208" s="104">
        <f t="shared" si="3"/>
        <v>0</v>
      </c>
    </row>
    <row r="209" spans="1:7" s="105" customFormat="1" ht="12.75">
      <c r="A209" s="30" t="s">
        <v>980</v>
      </c>
      <c r="B209" s="121" t="s">
        <v>679</v>
      </c>
      <c r="C209" s="91" t="s">
        <v>263</v>
      </c>
      <c r="D209" s="30" t="s">
        <v>273</v>
      </c>
      <c r="E209" s="123">
        <v>1040</v>
      </c>
      <c r="F209" s="104"/>
      <c r="G209" s="104">
        <f t="shared" si="3"/>
        <v>0</v>
      </c>
    </row>
    <row r="210" spans="1:7" s="105" customFormat="1" ht="12.75">
      <c r="A210" s="30" t="s">
        <v>981</v>
      </c>
      <c r="B210" s="121" t="s">
        <v>680</v>
      </c>
      <c r="C210" s="91" t="s">
        <v>264</v>
      </c>
      <c r="D210" s="30" t="s">
        <v>273</v>
      </c>
      <c r="E210" s="123">
        <v>235</v>
      </c>
      <c r="F210" s="104"/>
      <c r="G210" s="104">
        <f t="shared" si="3"/>
        <v>0</v>
      </c>
    </row>
    <row r="211" spans="1:7" s="105" customFormat="1" ht="12.75">
      <c r="A211" s="30" t="s">
        <v>982</v>
      </c>
      <c r="B211" s="121" t="s">
        <v>681</v>
      </c>
      <c r="C211" s="91" t="s">
        <v>265</v>
      </c>
      <c r="D211" s="30" t="s">
        <v>273</v>
      </c>
      <c r="E211" s="123">
        <v>14</v>
      </c>
      <c r="F211" s="104"/>
      <c r="G211" s="104">
        <f aca="true" t="shared" si="4" ref="G211:G258">E211*F211</f>
        <v>0</v>
      </c>
    </row>
    <row r="212" spans="1:7" s="105" customFormat="1" ht="12.75">
      <c r="A212" s="30" t="s">
        <v>983</v>
      </c>
      <c r="B212" s="126" t="s">
        <v>682</v>
      </c>
      <c r="C212" s="91" t="s">
        <v>266</v>
      </c>
      <c r="D212" s="30" t="s">
        <v>273</v>
      </c>
      <c r="E212" s="123">
        <v>54</v>
      </c>
      <c r="F212" s="104"/>
      <c r="G212" s="104">
        <f t="shared" si="4"/>
        <v>0</v>
      </c>
    </row>
    <row r="213" spans="1:7" s="105" customFormat="1" ht="12.75">
      <c r="A213" s="30" t="s">
        <v>984</v>
      </c>
      <c r="B213" s="121" t="s">
        <v>683</v>
      </c>
      <c r="C213" s="91" t="s">
        <v>267</v>
      </c>
      <c r="D213" s="30" t="s">
        <v>273</v>
      </c>
      <c r="E213" s="123">
        <v>60</v>
      </c>
      <c r="F213" s="104"/>
      <c r="G213" s="104">
        <f t="shared" si="4"/>
        <v>0</v>
      </c>
    </row>
    <row r="214" spans="1:7" s="105" customFormat="1" ht="12.75">
      <c r="A214" s="30" t="s">
        <v>985</v>
      </c>
      <c r="B214" s="121" t="s">
        <v>684</v>
      </c>
      <c r="C214" s="91" t="s">
        <v>268</v>
      </c>
      <c r="D214" s="30" t="s">
        <v>273</v>
      </c>
      <c r="E214" s="123">
        <v>45</v>
      </c>
      <c r="F214" s="104"/>
      <c r="G214" s="104">
        <f t="shared" si="4"/>
        <v>0</v>
      </c>
    </row>
    <row r="215" spans="1:7" s="105" customFormat="1" ht="12.75">
      <c r="A215" s="30" t="s">
        <v>986</v>
      </c>
      <c r="B215" s="121" t="s">
        <v>685</v>
      </c>
      <c r="C215" s="91" t="s">
        <v>1213</v>
      </c>
      <c r="D215" s="30" t="s">
        <v>273</v>
      </c>
      <c r="E215" s="123">
        <v>125</v>
      </c>
      <c r="F215" s="104"/>
      <c r="G215" s="104">
        <f t="shared" si="4"/>
        <v>0</v>
      </c>
    </row>
    <row r="216" spans="1:7" s="105" customFormat="1" ht="12.75">
      <c r="A216" s="30" t="s">
        <v>987</v>
      </c>
      <c r="B216" s="121" t="s">
        <v>686</v>
      </c>
      <c r="C216" s="91" t="s">
        <v>1214</v>
      </c>
      <c r="D216" s="30" t="s">
        <v>273</v>
      </c>
      <c r="E216" s="123">
        <v>2032</v>
      </c>
      <c r="F216" s="104"/>
      <c r="G216" s="104">
        <f t="shared" si="4"/>
        <v>0</v>
      </c>
    </row>
    <row r="217" spans="1:7" s="105" customFormat="1" ht="12.75">
      <c r="A217" s="30" t="s">
        <v>988</v>
      </c>
      <c r="B217" s="121" t="s">
        <v>687</v>
      </c>
      <c r="C217" s="91" t="s">
        <v>370</v>
      </c>
      <c r="D217" s="30" t="s">
        <v>270</v>
      </c>
      <c r="E217" s="123">
        <v>8</v>
      </c>
      <c r="F217" s="104"/>
      <c r="G217" s="104">
        <f t="shared" si="4"/>
        <v>0</v>
      </c>
    </row>
    <row r="218" spans="1:7" s="105" customFormat="1" ht="25.5">
      <c r="A218" s="30" t="s">
        <v>989</v>
      </c>
      <c r="B218" s="121" t="s">
        <v>688</v>
      </c>
      <c r="C218" s="91" t="s">
        <v>183</v>
      </c>
      <c r="D218" s="30" t="s">
        <v>273</v>
      </c>
      <c r="E218" s="123">
        <v>1159</v>
      </c>
      <c r="F218" s="104"/>
      <c r="G218" s="104">
        <f t="shared" si="4"/>
        <v>0</v>
      </c>
    </row>
    <row r="219" spans="1:7" s="105" customFormat="1" ht="25.5">
      <c r="A219" s="30" t="s">
        <v>990</v>
      </c>
      <c r="B219" s="121" t="s">
        <v>689</v>
      </c>
      <c r="C219" s="91" t="s">
        <v>184</v>
      </c>
      <c r="D219" s="30" t="s">
        <v>273</v>
      </c>
      <c r="E219" s="123">
        <v>347</v>
      </c>
      <c r="F219" s="104"/>
      <c r="G219" s="104">
        <f t="shared" si="4"/>
        <v>0</v>
      </c>
    </row>
    <row r="220" spans="1:7" s="105" customFormat="1" ht="25.5">
      <c r="A220" s="30" t="s">
        <v>991</v>
      </c>
      <c r="B220" s="121" t="s">
        <v>690</v>
      </c>
      <c r="C220" s="91" t="s">
        <v>185</v>
      </c>
      <c r="D220" s="30" t="s">
        <v>273</v>
      </c>
      <c r="E220" s="123">
        <v>440</v>
      </c>
      <c r="F220" s="104"/>
      <c r="G220" s="104">
        <f t="shared" si="4"/>
        <v>0</v>
      </c>
    </row>
    <row r="221" spans="1:7" s="105" customFormat="1" ht="12.75">
      <c r="A221" s="30" t="s">
        <v>992</v>
      </c>
      <c r="B221" s="121" t="s">
        <v>691</v>
      </c>
      <c r="C221" s="91" t="s">
        <v>241</v>
      </c>
      <c r="D221" s="30" t="s">
        <v>273</v>
      </c>
      <c r="E221" s="123">
        <v>750</v>
      </c>
      <c r="F221" s="104"/>
      <c r="G221" s="104">
        <f t="shared" si="4"/>
        <v>0</v>
      </c>
    </row>
    <row r="222" spans="1:7" s="105" customFormat="1" ht="12.75">
      <c r="A222" s="30" t="s">
        <v>993</v>
      </c>
      <c r="B222" s="130" t="s">
        <v>692</v>
      </c>
      <c r="C222" s="91" t="s">
        <v>242</v>
      </c>
      <c r="D222" s="30" t="s">
        <v>273</v>
      </c>
      <c r="E222" s="131">
        <v>10</v>
      </c>
      <c r="F222" s="104"/>
      <c r="G222" s="104">
        <f t="shared" si="4"/>
        <v>0</v>
      </c>
    </row>
    <row r="223" spans="1:7" s="105" customFormat="1" ht="12.75">
      <c r="A223" s="30" t="s">
        <v>994</v>
      </c>
      <c r="B223" s="121" t="s">
        <v>693</v>
      </c>
      <c r="C223" s="91" t="s">
        <v>0</v>
      </c>
      <c r="D223" s="30" t="s">
        <v>273</v>
      </c>
      <c r="E223" s="123">
        <v>1096</v>
      </c>
      <c r="F223" s="104"/>
      <c r="G223" s="104">
        <f t="shared" si="4"/>
        <v>0</v>
      </c>
    </row>
    <row r="224" spans="1:7" s="105" customFormat="1" ht="12.75">
      <c r="A224" s="30" t="s">
        <v>995</v>
      </c>
      <c r="B224" s="121" t="s">
        <v>694</v>
      </c>
      <c r="C224" s="91" t="s">
        <v>1</v>
      </c>
      <c r="D224" s="30" t="s">
        <v>273</v>
      </c>
      <c r="E224" s="123">
        <v>10</v>
      </c>
      <c r="F224" s="104"/>
      <c r="G224" s="104">
        <f t="shared" si="4"/>
        <v>0</v>
      </c>
    </row>
    <row r="225" spans="1:7" s="105" customFormat="1" ht="12.75">
      <c r="A225" s="30" t="s">
        <v>996</v>
      </c>
      <c r="B225" s="121" t="s">
        <v>695</v>
      </c>
      <c r="C225" s="91" t="s">
        <v>2</v>
      </c>
      <c r="D225" s="30" t="s">
        <v>273</v>
      </c>
      <c r="E225" s="123">
        <v>982</v>
      </c>
      <c r="F225" s="104"/>
      <c r="G225" s="104">
        <f t="shared" si="4"/>
        <v>0</v>
      </c>
    </row>
    <row r="226" spans="1:7" s="105" customFormat="1" ht="12.75">
      <c r="A226" s="30" t="s">
        <v>997</v>
      </c>
      <c r="B226" s="121" t="s">
        <v>696</v>
      </c>
      <c r="C226" s="91" t="s">
        <v>3</v>
      </c>
      <c r="D226" s="30" t="s">
        <v>273</v>
      </c>
      <c r="E226" s="123">
        <v>25</v>
      </c>
      <c r="F226" s="104"/>
      <c r="G226" s="104">
        <f t="shared" si="4"/>
        <v>0</v>
      </c>
    </row>
    <row r="227" spans="1:7" s="105" customFormat="1" ht="12.75">
      <c r="A227" s="30" t="s">
        <v>998</v>
      </c>
      <c r="B227" s="121" t="s">
        <v>697</v>
      </c>
      <c r="C227" s="91" t="s">
        <v>371</v>
      </c>
      <c r="D227" s="30" t="s">
        <v>273</v>
      </c>
      <c r="E227" s="123">
        <v>10</v>
      </c>
      <c r="F227" s="104"/>
      <c r="G227" s="104">
        <f t="shared" si="4"/>
        <v>0</v>
      </c>
    </row>
    <row r="228" spans="1:7" s="105" customFormat="1" ht="12.75">
      <c r="A228" s="30" t="s">
        <v>999</v>
      </c>
      <c r="B228" s="121" t="s">
        <v>698</v>
      </c>
      <c r="C228" s="91" t="s">
        <v>372</v>
      </c>
      <c r="D228" s="30" t="s">
        <v>273</v>
      </c>
      <c r="E228" s="123">
        <v>982</v>
      </c>
      <c r="F228" s="104"/>
      <c r="G228" s="104">
        <f t="shared" si="4"/>
        <v>0</v>
      </c>
    </row>
    <row r="229" spans="1:7" s="105" customFormat="1" ht="12.75">
      <c r="A229" s="30" t="s">
        <v>1000</v>
      </c>
      <c r="B229" s="121" t="s">
        <v>699</v>
      </c>
      <c r="C229" s="91" t="s">
        <v>373</v>
      </c>
      <c r="D229" s="30" t="s">
        <v>273</v>
      </c>
      <c r="E229" s="123">
        <v>10</v>
      </c>
      <c r="F229" s="104"/>
      <c r="G229" s="104">
        <f t="shared" si="4"/>
        <v>0</v>
      </c>
    </row>
    <row r="230" spans="1:7" s="105" customFormat="1" ht="12.75">
      <c r="A230" s="30" t="s">
        <v>1001</v>
      </c>
      <c r="B230" s="121" t="s">
        <v>700</v>
      </c>
      <c r="C230" s="91" t="s">
        <v>418</v>
      </c>
      <c r="D230" s="30" t="s">
        <v>273</v>
      </c>
      <c r="E230" s="123">
        <v>1230</v>
      </c>
      <c r="F230" s="104"/>
      <c r="G230" s="104">
        <f t="shared" si="4"/>
        <v>0</v>
      </c>
    </row>
    <row r="231" spans="1:7" s="105" customFormat="1" ht="12.75">
      <c r="A231" s="30" t="s">
        <v>1002</v>
      </c>
      <c r="B231" s="121" t="s">
        <v>1217</v>
      </c>
      <c r="C231" s="91" t="s">
        <v>186</v>
      </c>
      <c r="D231" s="30" t="s">
        <v>273</v>
      </c>
      <c r="E231" s="123">
        <v>2020</v>
      </c>
      <c r="F231" s="104"/>
      <c r="G231" s="104">
        <f t="shared" si="4"/>
        <v>0</v>
      </c>
    </row>
    <row r="232" spans="1:7" s="105" customFormat="1" ht="12.75">
      <c r="A232" s="30" t="s">
        <v>1003</v>
      </c>
      <c r="B232" s="121" t="s">
        <v>1218</v>
      </c>
      <c r="C232" s="91" t="s">
        <v>187</v>
      </c>
      <c r="D232" s="30" t="s">
        <v>273</v>
      </c>
      <c r="E232" s="123">
        <v>1155</v>
      </c>
      <c r="F232" s="104"/>
      <c r="G232" s="104">
        <f t="shared" si="4"/>
        <v>0</v>
      </c>
    </row>
    <row r="233" spans="1:7" s="105" customFormat="1" ht="12.75">
      <c r="A233" s="30" t="s">
        <v>1004</v>
      </c>
      <c r="B233" s="121" t="s">
        <v>701</v>
      </c>
      <c r="C233" s="91" t="s">
        <v>419</v>
      </c>
      <c r="D233" s="30" t="s">
        <v>273</v>
      </c>
      <c r="E233" s="123">
        <v>45000</v>
      </c>
      <c r="F233" s="104"/>
      <c r="G233" s="104">
        <f t="shared" si="4"/>
        <v>0</v>
      </c>
    </row>
    <row r="234" spans="1:7" s="105" customFormat="1" ht="12.75">
      <c r="A234" s="30" t="s">
        <v>1005</v>
      </c>
      <c r="B234" s="130" t="s">
        <v>1215</v>
      </c>
      <c r="C234" s="91" t="s">
        <v>1216</v>
      </c>
      <c r="D234" s="30" t="s">
        <v>273</v>
      </c>
      <c r="E234" s="131">
        <v>1935</v>
      </c>
      <c r="F234" s="104"/>
      <c r="G234" s="104">
        <f t="shared" si="4"/>
        <v>0</v>
      </c>
    </row>
    <row r="235" spans="1:7" s="105" customFormat="1" ht="12.75">
      <c r="A235" s="30" t="s">
        <v>1006</v>
      </c>
      <c r="B235" s="130" t="s">
        <v>702</v>
      </c>
      <c r="C235" s="91" t="s">
        <v>188</v>
      </c>
      <c r="D235" s="30" t="s">
        <v>273</v>
      </c>
      <c r="E235" s="131">
        <v>25</v>
      </c>
      <c r="F235" s="104"/>
      <c r="G235" s="104">
        <f t="shared" si="4"/>
        <v>0</v>
      </c>
    </row>
    <row r="236" spans="1:7" s="105" customFormat="1" ht="12.75">
      <c r="A236" s="30" t="s">
        <v>1007</v>
      </c>
      <c r="B236" s="130" t="s">
        <v>703</v>
      </c>
      <c r="C236" s="91" t="s">
        <v>189</v>
      </c>
      <c r="D236" s="30" t="s">
        <v>273</v>
      </c>
      <c r="E236" s="131">
        <v>12</v>
      </c>
      <c r="F236" s="104"/>
      <c r="G236" s="104">
        <f t="shared" si="4"/>
        <v>0</v>
      </c>
    </row>
    <row r="237" spans="1:7" s="105" customFormat="1" ht="12.75">
      <c r="A237" s="30" t="s">
        <v>1008</v>
      </c>
      <c r="B237" s="130" t="s">
        <v>704</v>
      </c>
      <c r="C237" s="91" t="s">
        <v>190</v>
      </c>
      <c r="D237" s="30" t="s">
        <v>273</v>
      </c>
      <c r="E237" s="131">
        <v>120</v>
      </c>
      <c r="F237" s="104"/>
      <c r="G237" s="104">
        <f t="shared" si="4"/>
        <v>0</v>
      </c>
    </row>
    <row r="238" spans="1:7" s="105" customFormat="1" ht="12.75">
      <c r="A238" s="30" t="s">
        <v>1009</v>
      </c>
      <c r="B238" s="121"/>
      <c r="C238" s="91" t="s">
        <v>191</v>
      </c>
      <c r="D238" s="30" t="s">
        <v>273</v>
      </c>
      <c r="E238" s="123">
        <v>576</v>
      </c>
      <c r="F238" s="104"/>
      <c r="G238" s="104">
        <f t="shared" si="4"/>
        <v>0</v>
      </c>
    </row>
    <row r="239" spans="1:7" s="105" customFormat="1" ht="12.75">
      <c r="A239" s="30" t="s">
        <v>1010</v>
      </c>
      <c r="B239" s="121"/>
      <c r="C239" s="91" t="s">
        <v>192</v>
      </c>
      <c r="D239" s="30" t="s">
        <v>273</v>
      </c>
      <c r="E239" s="123">
        <v>972</v>
      </c>
      <c r="F239" s="104"/>
      <c r="G239" s="104">
        <f t="shared" si="4"/>
        <v>0</v>
      </c>
    </row>
    <row r="240" spans="1:7" s="105" customFormat="1" ht="12.75">
      <c r="A240" s="30" t="s">
        <v>1011</v>
      </c>
      <c r="B240" s="121" t="s">
        <v>705</v>
      </c>
      <c r="C240" s="91" t="s">
        <v>1219</v>
      </c>
      <c r="D240" s="30" t="s">
        <v>273</v>
      </c>
      <c r="E240" s="123">
        <v>280</v>
      </c>
      <c r="F240" s="104"/>
      <c r="G240" s="104">
        <f t="shared" si="4"/>
        <v>0</v>
      </c>
    </row>
    <row r="241" spans="1:7" s="105" customFormat="1" ht="12.75">
      <c r="A241" s="30" t="s">
        <v>1012</v>
      </c>
      <c r="B241" s="121" t="s">
        <v>706</v>
      </c>
      <c r="C241" s="91" t="s">
        <v>1220</v>
      </c>
      <c r="D241" s="30" t="s">
        <v>273</v>
      </c>
      <c r="E241" s="123">
        <v>1484</v>
      </c>
      <c r="F241" s="104"/>
      <c r="G241" s="104">
        <f t="shared" si="4"/>
        <v>0</v>
      </c>
    </row>
    <row r="242" spans="1:7" s="105" customFormat="1" ht="12.75">
      <c r="A242" s="30" t="s">
        <v>1013</v>
      </c>
      <c r="B242" s="121" t="s">
        <v>861</v>
      </c>
      <c r="C242" s="91" t="s">
        <v>1221</v>
      </c>
      <c r="D242" s="30" t="s">
        <v>273</v>
      </c>
      <c r="E242" s="123">
        <v>250</v>
      </c>
      <c r="F242" s="104"/>
      <c r="G242" s="104">
        <f t="shared" si="4"/>
        <v>0</v>
      </c>
    </row>
    <row r="243" spans="1:7" s="105" customFormat="1" ht="12.75">
      <c r="A243" s="30" t="s">
        <v>1014</v>
      </c>
      <c r="B243" s="121"/>
      <c r="C243" s="91" t="s">
        <v>193</v>
      </c>
      <c r="D243" s="30" t="s">
        <v>273</v>
      </c>
      <c r="E243" s="123">
        <v>1270</v>
      </c>
      <c r="F243" s="104"/>
      <c r="G243" s="104">
        <f t="shared" si="4"/>
        <v>0</v>
      </c>
    </row>
    <row r="244" spans="1:7" s="105" customFormat="1" ht="12.75">
      <c r="A244" s="30" t="s">
        <v>1015</v>
      </c>
      <c r="B244" s="121"/>
      <c r="C244" s="91" t="s">
        <v>194</v>
      </c>
      <c r="D244" s="30" t="s">
        <v>273</v>
      </c>
      <c r="E244" s="123">
        <v>45</v>
      </c>
      <c r="F244" s="104"/>
      <c r="G244" s="104">
        <f t="shared" si="4"/>
        <v>0</v>
      </c>
    </row>
    <row r="245" spans="1:7" s="105" customFormat="1" ht="12.75">
      <c r="A245" s="30" t="s">
        <v>1016</v>
      </c>
      <c r="B245" s="121" t="s">
        <v>1222</v>
      </c>
      <c r="C245" s="91" t="s">
        <v>1223</v>
      </c>
      <c r="D245" s="30" t="s">
        <v>273</v>
      </c>
      <c r="E245" s="123">
        <v>408</v>
      </c>
      <c r="F245" s="104"/>
      <c r="G245" s="104">
        <f t="shared" si="4"/>
        <v>0</v>
      </c>
    </row>
    <row r="246" spans="1:7" s="105" customFormat="1" ht="12.75">
      <c r="A246" s="30" t="s">
        <v>1017</v>
      </c>
      <c r="B246" s="121" t="s">
        <v>1224</v>
      </c>
      <c r="C246" s="91" t="s">
        <v>1225</v>
      </c>
      <c r="D246" s="30" t="s">
        <v>273</v>
      </c>
      <c r="E246" s="123">
        <v>200</v>
      </c>
      <c r="F246" s="104"/>
      <c r="G246" s="104">
        <f t="shared" si="4"/>
        <v>0</v>
      </c>
    </row>
    <row r="247" spans="1:7" s="105" customFormat="1" ht="12.75">
      <c r="A247" s="30" t="s">
        <v>1018</v>
      </c>
      <c r="B247" s="121" t="s">
        <v>1226</v>
      </c>
      <c r="C247" s="91" t="s">
        <v>1227</v>
      </c>
      <c r="D247" s="30" t="s">
        <v>273</v>
      </c>
      <c r="E247" s="123">
        <v>2272</v>
      </c>
      <c r="F247" s="104"/>
      <c r="G247" s="104">
        <f t="shared" si="4"/>
        <v>0</v>
      </c>
    </row>
    <row r="248" spans="1:7" s="105" customFormat="1" ht="12.75">
      <c r="A248" s="30" t="s">
        <v>1019</v>
      </c>
      <c r="B248" s="130" t="s">
        <v>707</v>
      </c>
      <c r="C248" s="91" t="s">
        <v>195</v>
      </c>
      <c r="D248" s="30" t="s">
        <v>270</v>
      </c>
      <c r="E248" s="131">
        <v>8</v>
      </c>
      <c r="F248" s="104"/>
      <c r="G248" s="104">
        <f t="shared" si="4"/>
        <v>0</v>
      </c>
    </row>
    <row r="249" spans="1:7" s="105" customFormat="1" ht="12.75">
      <c r="A249" s="30" t="s">
        <v>1020</v>
      </c>
      <c r="B249" s="130" t="s">
        <v>708</v>
      </c>
      <c r="C249" s="91" t="s">
        <v>196</v>
      </c>
      <c r="D249" s="30" t="s">
        <v>270</v>
      </c>
      <c r="E249" s="131">
        <v>28</v>
      </c>
      <c r="F249" s="104"/>
      <c r="G249" s="104">
        <f t="shared" si="4"/>
        <v>0</v>
      </c>
    </row>
    <row r="250" spans="1:7" s="105" customFormat="1" ht="12.75">
      <c r="A250" s="30" t="s">
        <v>1021</v>
      </c>
      <c r="B250" s="121" t="s">
        <v>709</v>
      </c>
      <c r="C250" s="91" t="s">
        <v>420</v>
      </c>
      <c r="D250" s="30" t="s">
        <v>273</v>
      </c>
      <c r="E250" s="123">
        <v>3800</v>
      </c>
      <c r="F250" s="104"/>
      <c r="G250" s="104">
        <f t="shared" si="4"/>
        <v>0</v>
      </c>
    </row>
    <row r="251" spans="1:7" s="105" customFormat="1" ht="12.75">
      <c r="A251" s="30" t="s">
        <v>1022</v>
      </c>
      <c r="B251" s="121" t="s">
        <v>1228</v>
      </c>
      <c r="C251" s="91" t="s">
        <v>1229</v>
      </c>
      <c r="D251" s="30" t="s">
        <v>273</v>
      </c>
      <c r="E251" s="123">
        <v>1230</v>
      </c>
      <c r="F251" s="104"/>
      <c r="G251" s="104">
        <f t="shared" si="4"/>
        <v>0</v>
      </c>
    </row>
    <row r="252" spans="1:7" s="105" customFormat="1" ht="12.75">
      <c r="A252" s="30" t="s">
        <v>1023</v>
      </c>
      <c r="B252" s="121" t="s">
        <v>862</v>
      </c>
      <c r="C252" s="91" t="s">
        <v>4</v>
      </c>
      <c r="D252" s="30" t="s">
        <v>273</v>
      </c>
      <c r="E252" s="123">
        <v>45200</v>
      </c>
      <c r="F252" s="104"/>
      <c r="G252" s="104">
        <f t="shared" si="4"/>
        <v>0</v>
      </c>
    </row>
    <row r="253" spans="1:7" s="105" customFormat="1" ht="12.75">
      <c r="A253" s="30" t="s">
        <v>1024</v>
      </c>
      <c r="B253" s="121" t="s">
        <v>710</v>
      </c>
      <c r="C253" s="91" t="s">
        <v>197</v>
      </c>
      <c r="D253" s="30" t="s">
        <v>273</v>
      </c>
      <c r="E253" s="123">
        <v>1200</v>
      </c>
      <c r="F253" s="104"/>
      <c r="G253" s="104">
        <f t="shared" si="4"/>
        <v>0</v>
      </c>
    </row>
    <row r="254" spans="1:7" s="105" customFormat="1" ht="12.75">
      <c r="A254" s="30" t="s">
        <v>1025</v>
      </c>
      <c r="B254" s="121" t="s">
        <v>711</v>
      </c>
      <c r="C254" s="91" t="s">
        <v>5</v>
      </c>
      <c r="D254" s="30" t="s">
        <v>270</v>
      </c>
      <c r="E254" s="123">
        <v>32</v>
      </c>
      <c r="F254" s="104"/>
      <c r="G254" s="104">
        <f t="shared" si="4"/>
        <v>0</v>
      </c>
    </row>
    <row r="255" spans="1:7" s="105" customFormat="1" ht="12.75">
      <c r="A255" s="30" t="s">
        <v>1026</v>
      </c>
      <c r="B255" s="126" t="s">
        <v>712</v>
      </c>
      <c r="C255" s="91" t="s">
        <v>421</v>
      </c>
      <c r="D255" s="30" t="s">
        <v>270</v>
      </c>
      <c r="E255" s="123">
        <v>10</v>
      </c>
      <c r="F255" s="104"/>
      <c r="G255" s="104">
        <f t="shared" si="4"/>
        <v>0</v>
      </c>
    </row>
    <row r="256" spans="1:7" s="105" customFormat="1" ht="12.75">
      <c r="A256" s="30" t="s">
        <v>1027</v>
      </c>
      <c r="B256" s="121" t="s">
        <v>713</v>
      </c>
      <c r="C256" s="91" t="s">
        <v>422</v>
      </c>
      <c r="D256" s="30" t="s">
        <v>270</v>
      </c>
      <c r="E256" s="123">
        <v>1</v>
      </c>
      <c r="F256" s="104"/>
      <c r="G256" s="104">
        <f t="shared" si="4"/>
        <v>0</v>
      </c>
    </row>
    <row r="257" spans="1:7" s="105" customFormat="1" ht="12.75">
      <c r="A257" s="30" t="s">
        <v>1028</v>
      </c>
      <c r="B257" s="121" t="s">
        <v>714</v>
      </c>
      <c r="C257" s="91" t="s">
        <v>423</v>
      </c>
      <c r="D257" s="30" t="s">
        <v>270</v>
      </c>
      <c r="E257" s="123">
        <v>1</v>
      </c>
      <c r="F257" s="104"/>
      <c r="G257" s="104">
        <f t="shared" si="4"/>
        <v>0</v>
      </c>
    </row>
    <row r="258" spans="1:7" s="105" customFormat="1" ht="25.5">
      <c r="A258" s="30" t="s">
        <v>1029</v>
      </c>
      <c r="B258" s="130" t="s">
        <v>715</v>
      </c>
      <c r="C258" s="91" t="s">
        <v>6</v>
      </c>
      <c r="D258" s="30" t="s">
        <v>270</v>
      </c>
      <c r="E258" s="131">
        <v>2</v>
      </c>
      <c r="F258" s="104"/>
      <c r="G258" s="104">
        <f t="shared" si="4"/>
        <v>0</v>
      </c>
    </row>
    <row r="259" spans="1:7" s="105" customFormat="1" ht="12.75">
      <c r="A259" s="30" t="s">
        <v>1030</v>
      </c>
      <c r="B259" s="121" t="s">
        <v>716</v>
      </c>
      <c r="C259" s="91" t="s">
        <v>424</v>
      </c>
      <c r="D259" s="30" t="s">
        <v>270</v>
      </c>
      <c r="E259" s="123">
        <v>201</v>
      </c>
      <c r="F259" s="104"/>
      <c r="G259" s="104">
        <f aca="true" t="shared" si="5" ref="G259:G322">E259*F259</f>
        <v>0</v>
      </c>
    </row>
    <row r="260" spans="1:7" s="105" customFormat="1" ht="12.75">
      <c r="A260" s="30" t="s">
        <v>1031</v>
      </c>
      <c r="B260" s="121" t="s">
        <v>717</v>
      </c>
      <c r="C260" s="91" t="s">
        <v>425</v>
      </c>
      <c r="D260" s="30" t="s">
        <v>274</v>
      </c>
      <c r="E260" s="123">
        <v>300</v>
      </c>
      <c r="F260" s="104"/>
      <c r="G260" s="104">
        <f t="shared" si="5"/>
        <v>0</v>
      </c>
    </row>
    <row r="261" spans="1:7" s="105" customFormat="1" ht="12.75">
      <c r="A261" s="30" t="s">
        <v>1032</v>
      </c>
      <c r="B261" s="121" t="s">
        <v>863</v>
      </c>
      <c r="C261" s="91" t="s">
        <v>207</v>
      </c>
      <c r="D261" s="30" t="s">
        <v>270</v>
      </c>
      <c r="E261" s="123">
        <v>646</v>
      </c>
      <c r="F261" s="104"/>
      <c r="G261" s="104">
        <f t="shared" si="5"/>
        <v>0</v>
      </c>
    </row>
    <row r="262" spans="1:7" s="105" customFormat="1" ht="12.75">
      <c r="A262" s="30" t="s">
        <v>1033</v>
      </c>
      <c r="B262" s="121" t="s">
        <v>718</v>
      </c>
      <c r="C262" s="91" t="s">
        <v>198</v>
      </c>
      <c r="D262" s="30" t="s">
        <v>274</v>
      </c>
      <c r="E262" s="123">
        <v>930</v>
      </c>
      <c r="F262" s="104"/>
      <c r="G262" s="104">
        <f t="shared" si="5"/>
        <v>0</v>
      </c>
    </row>
    <row r="263" spans="1:7" s="105" customFormat="1" ht="12.75">
      <c r="A263" s="30" t="s">
        <v>1034</v>
      </c>
      <c r="B263" s="126" t="s">
        <v>719</v>
      </c>
      <c r="C263" s="91" t="s">
        <v>199</v>
      </c>
      <c r="D263" s="30" t="s">
        <v>274</v>
      </c>
      <c r="E263" s="123">
        <v>67</v>
      </c>
      <c r="F263" s="104"/>
      <c r="G263" s="104">
        <f t="shared" si="5"/>
        <v>0</v>
      </c>
    </row>
    <row r="264" spans="1:7" s="105" customFormat="1" ht="12.75">
      <c r="A264" s="30" t="s">
        <v>1035</v>
      </c>
      <c r="B264" s="121" t="s">
        <v>720</v>
      </c>
      <c r="C264" s="91" t="s">
        <v>426</v>
      </c>
      <c r="D264" s="30" t="s">
        <v>274</v>
      </c>
      <c r="E264" s="123">
        <v>2</v>
      </c>
      <c r="F264" s="104"/>
      <c r="G264" s="104">
        <f t="shared" si="5"/>
        <v>0</v>
      </c>
    </row>
    <row r="265" spans="1:7" s="105" customFormat="1" ht="12.75">
      <c r="A265" s="30" t="s">
        <v>1036</v>
      </c>
      <c r="B265" s="121" t="s">
        <v>721</v>
      </c>
      <c r="C265" s="91" t="s">
        <v>427</v>
      </c>
      <c r="D265" s="30" t="s">
        <v>274</v>
      </c>
      <c r="E265" s="123">
        <v>255</v>
      </c>
      <c r="F265" s="104"/>
      <c r="G265" s="104">
        <f t="shared" si="5"/>
        <v>0</v>
      </c>
    </row>
    <row r="266" spans="1:7" s="105" customFormat="1" ht="12.75">
      <c r="A266" s="30" t="s">
        <v>1037</v>
      </c>
      <c r="B266" s="121" t="s">
        <v>722</v>
      </c>
      <c r="C266" s="91" t="s">
        <v>428</v>
      </c>
      <c r="D266" s="30" t="s">
        <v>274</v>
      </c>
      <c r="E266" s="123">
        <v>12</v>
      </c>
      <c r="F266" s="104"/>
      <c r="G266" s="104">
        <f t="shared" si="5"/>
        <v>0</v>
      </c>
    </row>
    <row r="267" spans="1:7" s="105" customFormat="1" ht="12.75">
      <c r="A267" s="30" t="s">
        <v>1038</v>
      </c>
      <c r="B267" s="121" t="s">
        <v>723</v>
      </c>
      <c r="C267" s="91" t="s">
        <v>429</v>
      </c>
      <c r="D267" s="30" t="s">
        <v>274</v>
      </c>
      <c r="E267" s="123">
        <v>4</v>
      </c>
      <c r="F267" s="104"/>
      <c r="G267" s="104">
        <f t="shared" si="5"/>
        <v>0</v>
      </c>
    </row>
    <row r="268" spans="1:7" s="105" customFormat="1" ht="12.75">
      <c r="A268" s="30" t="s">
        <v>1039</v>
      </c>
      <c r="B268" s="121" t="s">
        <v>724</v>
      </c>
      <c r="C268" s="91" t="s">
        <v>430</v>
      </c>
      <c r="D268" s="30" t="s">
        <v>270</v>
      </c>
      <c r="E268" s="123">
        <v>524</v>
      </c>
      <c r="F268" s="104"/>
      <c r="G268" s="104">
        <f t="shared" si="5"/>
        <v>0</v>
      </c>
    </row>
    <row r="269" spans="1:7" s="105" customFormat="1" ht="12.75">
      <c r="A269" s="30" t="s">
        <v>1040</v>
      </c>
      <c r="B269" s="121" t="s">
        <v>725</v>
      </c>
      <c r="C269" s="91" t="s">
        <v>431</v>
      </c>
      <c r="D269" s="30" t="s">
        <v>270</v>
      </c>
      <c r="E269" s="123">
        <v>354</v>
      </c>
      <c r="F269" s="104"/>
      <c r="G269" s="104">
        <f t="shared" si="5"/>
        <v>0</v>
      </c>
    </row>
    <row r="270" spans="1:7" s="105" customFormat="1" ht="12.75">
      <c r="A270" s="30" t="s">
        <v>1041</v>
      </c>
      <c r="B270" s="121" t="s">
        <v>726</v>
      </c>
      <c r="C270" s="91" t="s">
        <v>1230</v>
      </c>
      <c r="D270" s="30" t="s">
        <v>270</v>
      </c>
      <c r="E270" s="123">
        <v>4</v>
      </c>
      <c r="F270" s="104"/>
      <c r="G270" s="104">
        <f t="shared" si="5"/>
        <v>0</v>
      </c>
    </row>
    <row r="271" spans="1:7" s="105" customFormat="1" ht="12.75">
      <c r="A271" s="30" t="s">
        <v>1042</v>
      </c>
      <c r="B271" s="121" t="s">
        <v>727</v>
      </c>
      <c r="C271" s="91" t="s">
        <v>432</v>
      </c>
      <c r="D271" s="30" t="s">
        <v>270</v>
      </c>
      <c r="E271" s="123">
        <v>16</v>
      </c>
      <c r="F271" s="104"/>
      <c r="G271" s="104">
        <f t="shared" si="5"/>
        <v>0</v>
      </c>
    </row>
    <row r="272" spans="1:7" s="105" customFormat="1" ht="12.75">
      <c r="A272" s="30" t="s">
        <v>1043</v>
      </c>
      <c r="B272" s="121" t="s">
        <v>728</v>
      </c>
      <c r="C272" s="91" t="s">
        <v>864</v>
      </c>
      <c r="D272" s="30" t="s">
        <v>270</v>
      </c>
      <c r="E272" s="123">
        <v>6</v>
      </c>
      <c r="F272" s="104"/>
      <c r="G272" s="104">
        <f t="shared" si="5"/>
        <v>0</v>
      </c>
    </row>
    <row r="273" spans="1:7" s="105" customFormat="1" ht="12.75">
      <c r="A273" s="30" t="s">
        <v>1044</v>
      </c>
      <c r="B273" s="121" t="s">
        <v>729</v>
      </c>
      <c r="C273" s="91" t="s">
        <v>261</v>
      </c>
      <c r="D273" s="30" t="s">
        <v>270</v>
      </c>
      <c r="E273" s="123">
        <v>20</v>
      </c>
      <c r="F273" s="104"/>
      <c r="G273" s="104">
        <f t="shared" si="5"/>
        <v>0</v>
      </c>
    </row>
    <row r="274" spans="1:7" s="105" customFormat="1" ht="12.75">
      <c r="A274" s="30" t="s">
        <v>1045</v>
      </c>
      <c r="B274" s="121" t="s">
        <v>731</v>
      </c>
      <c r="C274" s="91" t="s">
        <v>200</v>
      </c>
      <c r="D274" s="30" t="s">
        <v>270</v>
      </c>
      <c r="E274" s="123">
        <v>15</v>
      </c>
      <c r="F274" s="104"/>
      <c r="G274" s="104">
        <f t="shared" si="5"/>
        <v>0</v>
      </c>
    </row>
    <row r="275" spans="1:7" s="105" customFormat="1" ht="12.75">
      <c r="A275" s="30" t="s">
        <v>1046</v>
      </c>
      <c r="B275" s="121" t="s">
        <v>730</v>
      </c>
      <c r="C275" s="91" t="s">
        <v>262</v>
      </c>
      <c r="D275" s="30" t="s">
        <v>270</v>
      </c>
      <c r="E275" s="123">
        <v>3</v>
      </c>
      <c r="F275" s="104"/>
      <c r="G275" s="104">
        <f t="shared" si="5"/>
        <v>0</v>
      </c>
    </row>
    <row r="276" spans="1:7" s="105" customFormat="1" ht="12.75">
      <c r="A276" s="30" t="s">
        <v>1047</v>
      </c>
      <c r="B276" s="130" t="s">
        <v>732</v>
      </c>
      <c r="C276" s="91" t="s">
        <v>201</v>
      </c>
      <c r="D276" s="30" t="s">
        <v>270</v>
      </c>
      <c r="E276" s="131">
        <v>82</v>
      </c>
      <c r="F276" s="104"/>
      <c r="G276" s="104">
        <f t="shared" si="5"/>
        <v>0</v>
      </c>
    </row>
    <row r="277" spans="1:8" s="105" customFormat="1" ht="12.75">
      <c r="A277" s="30" t="s">
        <v>1048</v>
      </c>
      <c r="B277" s="130" t="s">
        <v>733</v>
      </c>
      <c r="C277" s="91" t="s">
        <v>202</v>
      </c>
      <c r="D277" s="30" t="s">
        <v>270</v>
      </c>
      <c r="E277" s="131">
        <v>2264</v>
      </c>
      <c r="F277" s="104"/>
      <c r="G277" s="104">
        <f t="shared" si="5"/>
        <v>0</v>
      </c>
      <c r="H277" s="128"/>
    </row>
    <row r="278" spans="1:7" s="105" customFormat="1" ht="25.5">
      <c r="A278" s="30" t="s">
        <v>1049</v>
      </c>
      <c r="B278" s="130" t="s">
        <v>734</v>
      </c>
      <c r="C278" s="91" t="s">
        <v>865</v>
      </c>
      <c r="D278" s="30" t="s">
        <v>270</v>
      </c>
      <c r="E278" s="131">
        <v>172</v>
      </c>
      <c r="F278" s="104"/>
      <c r="G278" s="104">
        <f t="shared" si="5"/>
        <v>0</v>
      </c>
    </row>
    <row r="279" spans="1:8" s="105" customFormat="1" ht="25.5">
      <c r="A279" s="30" t="s">
        <v>1050</v>
      </c>
      <c r="B279" s="130" t="s">
        <v>735</v>
      </c>
      <c r="C279" s="91" t="s">
        <v>203</v>
      </c>
      <c r="D279" s="30" t="s">
        <v>270</v>
      </c>
      <c r="E279" s="131">
        <v>10</v>
      </c>
      <c r="F279" s="104"/>
      <c r="G279" s="104">
        <f t="shared" si="5"/>
        <v>0</v>
      </c>
      <c r="H279" s="128"/>
    </row>
    <row r="280" spans="1:7" s="105" customFormat="1" ht="25.5">
      <c r="A280" s="30" t="s">
        <v>1051</v>
      </c>
      <c r="B280" s="130" t="s">
        <v>736</v>
      </c>
      <c r="C280" s="91" t="s">
        <v>204</v>
      </c>
      <c r="D280" s="30" t="s">
        <v>270</v>
      </c>
      <c r="E280" s="131">
        <v>15</v>
      </c>
      <c r="F280" s="104"/>
      <c r="G280" s="104">
        <f t="shared" si="5"/>
        <v>0</v>
      </c>
    </row>
    <row r="281" spans="1:7" s="105" customFormat="1" ht="25.5">
      <c r="A281" s="30" t="s">
        <v>1052</v>
      </c>
      <c r="B281" s="130" t="s">
        <v>737</v>
      </c>
      <c r="C281" s="91" t="s">
        <v>284</v>
      </c>
      <c r="D281" s="30" t="s">
        <v>270</v>
      </c>
      <c r="E281" s="131">
        <v>41</v>
      </c>
      <c r="F281" s="104"/>
      <c r="G281" s="104">
        <f t="shared" si="5"/>
        <v>0</v>
      </c>
    </row>
    <row r="282" spans="1:7" s="105" customFormat="1" ht="25.5">
      <c r="A282" s="30" t="s">
        <v>1053</v>
      </c>
      <c r="B282" s="130" t="s">
        <v>738</v>
      </c>
      <c r="C282" s="91" t="s">
        <v>285</v>
      </c>
      <c r="D282" s="30" t="s">
        <v>270</v>
      </c>
      <c r="E282" s="131">
        <v>1132</v>
      </c>
      <c r="F282" s="104"/>
      <c r="G282" s="104">
        <f t="shared" si="5"/>
        <v>0</v>
      </c>
    </row>
    <row r="283" spans="1:7" s="105" customFormat="1" ht="25.5">
      <c r="A283" s="30" t="s">
        <v>1054</v>
      </c>
      <c r="B283" s="121" t="s">
        <v>739</v>
      </c>
      <c r="C283" s="91" t="s">
        <v>209</v>
      </c>
      <c r="D283" s="30" t="s">
        <v>270</v>
      </c>
      <c r="E283" s="123">
        <v>10</v>
      </c>
      <c r="F283" s="104"/>
      <c r="G283" s="104">
        <f t="shared" si="5"/>
        <v>0</v>
      </c>
    </row>
    <row r="284" spans="1:7" s="105" customFormat="1" ht="25.5">
      <c r="A284" s="30" t="s">
        <v>1055</v>
      </c>
      <c r="B284" s="121" t="s">
        <v>740</v>
      </c>
      <c r="C284" s="91" t="s">
        <v>210</v>
      </c>
      <c r="D284" s="30" t="s">
        <v>270</v>
      </c>
      <c r="E284" s="123">
        <v>15</v>
      </c>
      <c r="F284" s="104"/>
      <c r="G284" s="104">
        <f t="shared" si="5"/>
        <v>0</v>
      </c>
    </row>
    <row r="285" spans="1:7" s="105" customFormat="1" ht="25.5">
      <c r="A285" s="30" t="s">
        <v>1056</v>
      </c>
      <c r="B285" s="121" t="s">
        <v>742</v>
      </c>
      <c r="C285" s="91" t="s">
        <v>1232</v>
      </c>
      <c r="D285" s="30" t="s">
        <v>270</v>
      </c>
      <c r="E285" s="123">
        <v>13</v>
      </c>
      <c r="F285" s="104"/>
      <c r="G285" s="104">
        <f t="shared" si="5"/>
        <v>0</v>
      </c>
    </row>
    <row r="286" spans="1:7" s="105" customFormat="1" ht="25.5">
      <c r="A286" s="30" t="s">
        <v>1057</v>
      </c>
      <c r="B286" s="121" t="s">
        <v>741</v>
      </c>
      <c r="C286" s="91" t="s">
        <v>1231</v>
      </c>
      <c r="D286" s="30" t="s">
        <v>270</v>
      </c>
      <c r="E286" s="123">
        <v>2</v>
      </c>
      <c r="F286" s="104"/>
      <c r="G286" s="104">
        <f t="shared" si="5"/>
        <v>0</v>
      </c>
    </row>
    <row r="287" spans="1:7" s="105" customFormat="1" ht="25.5">
      <c r="A287" s="30" t="s">
        <v>1058</v>
      </c>
      <c r="B287" s="121" t="s">
        <v>744</v>
      </c>
      <c r="C287" s="91" t="s">
        <v>447</v>
      </c>
      <c r="D287" s="30" t="s">
        <v>270</v>
      </c>
      <c r="E287" s="123">
        <v>193</v>
      </c>
      <c r="F287" s="104"/>
      <c r="G287" s="104">
        <f t="shared" si="5"/>
        <v>0</v>
      </c>
    </row>
    <row r="288" spans="1:7" s="105" customFormat="1" ht="25.5">
      <c r="A288" s="30" t="s">
        <v>1059</v>
      </c>
      <c r="B288" s="121" t="s">
        <v>743</v>
      </c>
      <c r="C288" s="91" t="s">
        <v>446</v>
      </c>
      <c r="D288" s="30" t="s">
        <v>270</v>
      </c>
      <c r="E288" s="123">
        <v>50</v>
      </c>
      <c r="F288" s="104"/>
      <c r="G288" s="104">
        <f t="shared" si="5"/>
        <v>0</v>
      </c>
    </row>
    <row r="289" spans="1:7" s="105" customFormat="1" ht="12.75">
      <c r="A289" s="30" t="s">
        <v>1060</v>
      </c>
      <c r="B289" s="130" t="s">
        <v>745</v>
      </c>
      <c r="C289" s="91" t="s">
        <v>287</v>
      </c>
      <c r="D289" s="30" t="s">
        <v>270</v>
      </c>
      <c r="E289" s="131">
        <v>1</v>
      </c>
      <c r="F289" s="104"/>
      <c r="G289" s="104">
        <f t="shared" si="5"/>
        <v>0</v>
      </c>
    </row>
    <row r="290" spans="1:7" s="105" customFormat="1" ht="12.75">
      <c r="A290" s="30" t="s">
        <v>1061</v>
      </c>
      <c r="B290" s="130" t="s">
        <v>866</v>
      </c>
      <c r="C290" s="91" t="s">
        <v>288</v>
      </c>
      <c r="D290" s="30" t="s">
        <v>270</v>
      </c>
      <c r="E290" s="131">
        <v>14</v>
      </c>
      <c r="F290" s="104"/>
      <c r="G290" s="104">
        <f t="shared" si="5"/>
        <v>0</v>
      </c>
    </row>
    <row r="291" spans="1:7" s="105" customFormat="1" ht="12.75">
      <c r="A291" s="30" t="s">
        <v>1062</v>
      </c>
      <c r="B291" s="130" t="s">
        <v>746</v>
      </c>
      <c r="C291" s="91" t="s">
        <v>329</v>
      </c>
      <c r="D291" s="30" t="s">
        <v>270</v>
      </c>
      <c r="E291" s="131">
        <v>21</v>
      </c>
      <c r="F291" s="104"/>
      <c r="G291" s="104">
        <f t="shared" si="5"/>
        <v>0</v>
      </c>
    </row>
    <row r="292" spans="1:7" s="105" customFormat="1" ht="25.5">
      <c r="A292" s="30" t="s">
        <v>1063</v>
      </c>
      <c r="B292" s="130" t="s">
        <v>747</v>
      </c>
      <c r="C292" s="91" t="s">
        <v>289</v>
      </c>
      <c r="D292" s="30" t="s">
        <v>270</v>
      </c>
      <c r="E292" s="131">
        <v>7</v>
      </c>
      <c r="F292" s="104"/>
      <c r="G292" s="104">
        <f t="shared" si="5"/>
        <v>0</v>
      </c>
    </row>
    <row r="293" spans="1:7" s="105" customFormat="1" ht="12.75">
      <c r="A293" s="30" t="s">
        <v>1064</v>
      </c>
      <c r="B293" s="130" t="s">
        <v>748</v>
      </c>
      <c r="C293" s="91" t="s">
        <v>1233</v>
      </c>
      <c r="D293" s="30" t="s">
        <v>273</v>
      </c>
      <c r="E293" s="131">
        <v>1200</v>
      </c>
      <c r="F293" s="104"/>
      <c r="G293" s="104">
        <f t="shared" si="5"/>
        <v>0</v>
      </c>
    </row>
    <row r="294" spans="1:7" s="105" customFormat="1" ht="25.5">
      <c r="A294" s="30" t="s">
        <v>1065</v>
      </c>
      <c r="B294" s="130" t="s">
        <v>749</v>
      </c>
      <c r="C294" s="91" t="s">
        <v>1234</v>
      </c>
      <c r="D294" s="30" t="s">
        <v>270</v>
      </c>
      <c r="E294" s="131">
        <v>1</v>
      </c>
      <c r="F294" s="104"/>
      <c r="G294" s="104">
        <f t="shared" si="5"/>
        <v>0</v>
      </c>
    </row>
    <row r="295" spans="1:7" s="105" customFormat="1" ht="25.5">
      <c r="A295" s="30" t="s">
        <v>1066</v>
      </c>
      <c r="B295" s="130" t="s">
        <v>750</v>
      </c>
      <c r="C295" s="91" t="s">
        <v>448</v>
      </c>
      <c r="D295" s="30" t="s">
        <v>270</v>
      </c>
      <c r="E295" s="131">
        <v>56</v>
      </c>
      <c r="F295" s="104"/>
      <c r="G295" s="104">
        <f t="shared" si="5"/>
        <v>0</v>
      </c>
    </row>
    <row r="296" spans="1:7" s="105" customFormat="1" ht="12.75">
      <c r="A296" s="30" t="s">
        <v>1067</v>
      </c>
      <c r="B296" s="130" t="s">
        <v>751</v>
      </c>
      <c r="C296" s="91" t="s">
        <v>291</v>
      </c>
      <c r="D296" s="30" t="s">
        <v>270</v>
      </c>
      <c r="E296" s="131">
        <v>7</v>
      </c>
      <c r="F296" s="104"/>
      <c r="G296" s="104">
        <f t="shared" si="5"/>
        <v>0</v>
      </c>
    </row>
    <row r="297" spans="1:7" s="105" customFormat="1" ht="25.5">
      <c r="A297" s="30" t="s">
        <v>1068</v>
      </c>
      <c r="B297" s="130" t="s">
        <v>753</v>
      </c>
      <c r="C297" s="91" t="s">
        <v>1236</v>
      </c>
      <c r="D297" s="30" t="s">
        <v>270</v>
      </c>
      <c r="E297" s="131">
        <v>7</v>
      </c>
      <c r="F297" s="104"/>
      <c r="G297" s="104">
        <f t="shared" si="5"/>
        <v>0</v>
      </c>
    </row>
    <row r="298" spans="1:7" s="105" customFormat="1" ht="25.5">
      <c r="A298" s="30" t="s">
        <v>1069</v>
      </c>
      <c r="B298" s="121" t="s">
        <v>867</v>
      </c>
      <c r="C298" s="91" t="s">
        <v>868</v>
      </c>
      <c r="D298" s="30" t="s">
        <v>270</v>
      </c>
      <c r="E298" s="123">
        <v>4</v>
      </c>
      <c r="F298" s="104"/>
      <c r="G298" s="104">
        <f t="shared" si="5"/>
        <v>0</v>
      </c>
    </row>
    <row r="299" spans="1:7" s="105" customFormat="1" ht="25.5">
      <c r="A299" s="30" t="s">
        <v>1070</v>
      </c>
      <c r="B299" s="121" t="s">
        <v>755</v>
      </c>
      <c r="C299" s="91" t="s">
        <v>869</v>
      </c>
      <c r="D299" s="30" t="s">
        <v>270</v>
      </c>
      <c r="E299" s="123">
        <v>1</v>
      </c>
      <c r="F299" s="104"/>
      <c r="G299" s="104">
        <f t="shared" si="5"/>
        <v>0</v>
      </c>
    </row>
    <row r="300" spans="1:7" s="105" customFormat="1" ht="25.5">
      <c r="A300" s="30" t="s">
        <v>1071</v>
      </c>
      <c r="B300" s="121" t="s">
        <v>756</v>
      </c>
      <c r="C300" s="91" t="s">
        <v>15</v>
      </c>
      <c r="D300" s="30" t="s">
        <v>270</v>
      </c>
      <c r="E300" s="123">
        <v>1</v>
      </c>
      <c r="F300" s="104"/>
      <c r="G300" s="104">
        <f t="shared" si="5"/>
        <v>0</v>
      </c>
    </row>
    <row r="301" spans="1:7" s="105" customFormat="1" ht="25.5">
      <c r="A301" s="30" t="s">
        <v>1072</v>
      </c>
      <c r="B301" s="121" t="s">
        <v>757</v>
      </c>
      <c r="C301" s="91" t="s">
        <v>870</v>
      </c>
      <c r="D301" s="30" t="s">
        <v>270</v>
      </c>
      <c r="E301" s="123">
        <v>1</v>
      </c>
      <c r="F301" s="104"/>
      <c r="G301" s="104">
        <f t="shared" si="5"/>
        <v>0</v>
      </c>
    </row>
    <row r="302" spans="1:7" s="105" customFormat="1" ht="25.5">
      <c r="A302" s="30" t="s">
        <v>1073</v>
      </c>
      <c r="B302" s="121" t="s">
        <v>758</v>
      </c>
      <c r="C302" s="91" t="s">
        <v>249</v>
      </c>
      <c r="D302" s="30" t="s">
        <v>270</v>
      </c>
      <c r="E302" s="123">
        <v>2</v>
      </c>
      <c r="F302" s="104"/>
      <c r="G302" s="104">
        <f t="shared" si="5"/>
        <v>0</v>
      </c>
    </row>
    <row r="303" spans="1:7" s="105" customFormat="1" ht="12.75">
      <c r="A303" s="120" t="s">
        <v>107</v>
      </c>
      <c r="B303" s="121"/>
      <c r="C303" s="122" t="s">
        <v>891</v>
      </c>
      <c r="D303" s="30"/>
      <c r="E303" s="123"/>
      <c r="F303" s="104"/>
      <c r="G303" s="104"/>
    </row>
    <row r="304" spans="1:7" s="105" customFormat="1" ht="12.75">
      <c r="A304" s="30" t="s">
        <v>1074</v>
      </c>
      <c r="B304" s="121" t="s">
        <v>519</v>
      </c>
      <c r="C304" s="91" t="s">
        <v>890</v>
      </c>
      <c r="D304" s="30" t="s">
        <v>270</v>
      </c>
      <c r="E304" s="123">
        <v>100</v>
      </c>
      <c r="F304" s="104"/>
      <c r="G304" s="104">
        <f t="shared" si="5"/>
        <v>0</v>
      </c>
    </row>
    <row r="305" spans="1:7" s="105" customFormat="1" ht="25.5">
      <c r="A305" s="30" t="s">
        <v>1075</v>
      </c>
      <c r="B305" s="121" t="s">
        <v>519</v>
      </c>
      <c r="C305" s="91" t="s">
        <v>889</v>
      </c>
      <c r="D305" s="30" t="s">
        <v>270</v>
      </c>
      <c r="E305" s="123">
        <v>2</v>
      </c>
      <c r="F305" s="104"/>
      <c r="G305" s="104">
        <f t="shared" si="5"/>
        <v>0</v>
      </c>
    </row>
    <row r="306" spans="1:7" s="105" customFormat="1" ht="12.75">
      <c r="A306" s="120"/>
      <c r="B306" s="121"/>
      <c r="C306" s="91"/>
      <c r="D306" s="30"/>
      <c r="E306" s="123"/>
      <c r="F306" s="104"/>
      <c r="G306" s="104"/>
    </row>
    <row r="307" spans="1:7" s="105" customFormat="1" ht="12.75">
      <c r="A307" s="29">
        <v>15</v>
      </c>
      <c r="B307" s="115"/>
      <c r="C307" s="116" t="s">
        <v>158</v>
      </c>
      <c r="D307" s="29"/>
      <c r="E307" s="117"/>
      <c r="F307" s="118"/>
      <c r="G307" s="118">
        <f>SUM(G308:G329)</f>
        <v>0</v>
      </c>
    </row>
    <row r="308" spans="1:7" s="105" customFormat="1" ht="12.75">
      <c r="A308" s="30" t="s">
        <v>108</v>
      </c>
      <c r="B308" s="121" t="s">
        <v>759</v>
      </c>
      <c r="C308" s="91" t="s">
        <v>416</v>
      </c>
      <c r="D308" s="30" t="s">
        <v>270</v>
      </c>
      <c r="E308" s="123">
        <v>29</v>
      </c>
      <c r="F308" s="104"/>
      <c r="G308" s="104">
        <f t="shared" si="5"/>
        <v>0</v>
      </c>
    </row>
    <row r="309" spans="1:7" s="105" customFormat="1" ht="12.75">
      <c r="A309" s="30" t="s">
        <v>109</v>
      </c>
      <c r="B309" s="126" t="s">
        <v>760</v>
      </c>
      <c r="C309" s="91" t="s">
        <v>417</v>
      </c>
      <c r="D309" s="30" t="s">
        <v>270</v>
      </c>
      <c r="E309" s="123">
        <v>12</v>
      </c>
      <c r="F309" s="104"/>
      <c r="G309" s="104">
        <f t="shared" si="5"/>
        <v>0</v>
      </c>
    </row>
    <row r="310" spans="1:7" s="105" customFormat="1" ht="12.75">
      <c r="A310" s="30" t="s">
        <v>110</v>
      </c>
      <c r="B310" s="121" t="s">
        <v>761</v>
      </c>
      <c r="C310" s="91" t="s">
        <v>159</v>
      </c>
      <c r="D310" s="30" t="s">
        <v>270</v>
      </c>
      <c r="E310" s="123">
        <v>58</v>
      </c>
      <c r="F310" s="104"/>
      <c r="G310" s="104">
        <f t="shared" si="5"/>
        <v>0</v>
      </c>
    </row>
    <row r="311" spans="1:7" s="105" customFormat="1" ht="12.75">
      <c r="A311" s="30" t="s">
        <v>111</v>
      </c>
      <c r="B311" s="121" t="s">
        <v>771</v>
      </c>
      <c r="C311" s="91" t="s">
        <v>451</v>
      </c>
      <c r="D311" s="30" t="s">
        <v>270</v>
      </c>
      <c r="E311" s="123">
        <v>11</v>
      </c>
      <c r="F311" s="104"/>
      <c r="G311" s="104">
        <f t="shared" si="5"/>
        <v>0</v>
      </c>
    </row>
    <row r="312" spans="1:7" s="105" customFormat="1" ht="12.75">
      <c r="A312" s="30" t="s">
        <v>112</v>
      </c>
      <c r="B312" s="121" t="s">
        <v>772</v>
      </c>
      <c r="C312" s="91" t="s">
        <v>452</v>
      </c>
      <c r="D312" s="30" t="s">
        <v>270</v>
      </c>
      <c r="E312" s="123">
        <v>28</v>
      </c>
      <c r="F312" s="104"/>
      <c r="G312" s="104">
        <f t="shared" si="5"/>
        <v>0</v>
      </c>
    </row>
    <row r="313" spans="1:7" s="105" customFormat="1" ht="12.75">
      <c r="A313" s="30" t="s">
        <v>113</v>
      </c>
      <c r="B313" s="121" t="s">
        <v>762</v>
      </c>
      <c r="C313" s="91" t="s">
        <v>247</v>
      </c>
      <c r="D313" s="30" t="s">
        <v>274</v>
      </c>
      <c r="E313" s="123">
        <v>65</v>
      </c>
      <c r="F313" s="104"/>
      <c r="G313" s="104">
        <f t="shared" si="5"/>
        <v>0</v>
      </c>
    </row>
    <row r="314" spans="1:7" s="105" customFormat="1" ht="12.75">
      <c r="A314" s="30" t="s">
        <v>114</v>
      </c>
      <c r="B314" s="121" t="s">
        <v>763</v>
      </c>
      <c r="C314" s="91" t="s">
        <v>450</v>
      </c>
      <c r="D314" s="30" t="s">
        <v>272</v>
      </c>
      <c r="E314" s="123">
        <v>42</v>
      </c>
      <c r="F314" s="104"/>
      <c r="G314" s="104">
        <f t="shared" si="5"/>
        <v>0</v>
      </c>
    </row>
    <row r="315" spans="1:7" s="105" customFormat="1" ht="12.75">
      <c r="A315" s="30" t="s">
        <v>115</v>
      </c>
      <c r="B315" s="121" t="s">
        <v>764</v>
      </c>
      <c r="C315" s="91" t="s">
        <v>160</v>
      </c>
      <c r="D315" s="30" t="s">
        <v>272</v>
      </c>
      <c r="E315" s="123">
        <v>100</v>
      </c>
      <c r="F315" s="104"/>
      <c r="G315" s="104">
        <f t="shared" si="5"/>
        <v>0</v>
      </c>
    </row>
    <row r="316" spans="1:7" s="105" customFormat="1" ht="25.5">
      <c r="A316" s="30" t="s">
        <v>116</v>
      </c>
      <c r="B316" s="121" t="s">
        <v>765</v>
      </c>
      <c r="C316" s="91" t="s">
        <v>871</v>
      </c>
      <c r="D316" s="30" t="s">
        <v>270</v>
      </c>
      <c r="E316" s="123">
        <v>30</v>
      </c>
      <c r="F316" s="104"/>
      <c r="G316" s="104">
        <f t="shared" si="5"/>
        <v>0</v>
      </c>
    </row>
    <row r="317" spans="1:7" s="105" customFormat="1" ht="12.75">
      <c r="A317" s="30" t="s">
        <v>117</v>
      </c>
      <c r="B317" s="121" t="s">
        <v>766</v>
      </c>
      <c r="C317" s="91" t="s">
        <v>872</v>
      </c>
      <c r="D317" s="30" t="s">
        <v>270</v>
      </c>
      <c r="E317" s="123">
        <v>65</v>
      </c>
      <c r="F317" s="104"/>
      <c r="G317" s="104">
        <f t="shared" si="5"/>
        <v>0</v>
      </c>
    </row>
    <row r="318" spans="1:7" s="105" customFormat="1" ht="12.75">
      <c r="A318" s="30" t="s">
        <v>118</v>
      </c>
      <c r="B318" s="121" t="s">
        <v>767</v>
      </c>
      <c r="C318" s="91" t="s">
        <v>296</v>
      </c>
      <c r="D318" s="30" t="s">
        <v>270</v>
      </c>
      <c r="E318" s="125">
        <v>30</v>
      </c>
      <c r="F318" s="104"/>
      <c r="G318" s="104">
        <f t="shared" si="5"/>
        <v>0</v>
      </c>
    </row>
    <row r="319" spans="1:7" s="105" customFormat="1" ht="12.75">
      <c r="A319" s="30" t="s">
        <v>119</v>
      </c>
      <c r="B319" s="126" t="s">
        <v>768</v>
      </c>
      <c r="C319" s="91" t="s">
        <v>292</v>
      </c>
      <c r="D319" s="30" t="s">
        <v>270</v>
      </c>
      <c r="E319" s="123">
        <v>11</v>
      </c>
      <c r="F319" s="104"/>
      <c r="G319" s="104">
        <f t="shared" si="5"/>
        <v>0</v>
      </c>
    </row>
    <row r="320" spans="1:7" s="105" customFormat="1" ht="25.5">
      <c r="A320" s="30" t="s">
        <v>120</v>
      </c>
      <c r="B320" s="121" t="s">
        <v>769</v>
      </c>
      <c r="C320" s="91" t="s">
        <v>293</v>
      </c>
      <c r="D320" s="30" t="s">
        <v>270</v>
      </c>
      <c r="E320" s="123">
        <v>28</v>
      </c>
      <c r="F320" s="104"/>
      <c r="G320" s="104">
        <f t="shared" si="5"/>
        <v>0</v>
      </c>
    </row>
    <row r="321" spans="1:7" s="105" customFormat="1" ht="25.5">
      <c r="A321" s="30" t="s">
        <v>121</v>
      </c>
      <c r="B321" s="121" t="s">
        <v>770</v>
      </c>
      <c r="C321" s="91" t="s">
        <v>250</v>
      </c>
      <c r="D321" s="30" t="s">
        <v>270</v>
      </c>
      <c r="E321" s="123">
        <v>87</v>
      </c>
      <c r="F321" s="104"/>
      <c r="G321" s="104">
        <f t="shared" si="5"/>
        <v>0</v>
      </c>
    </row>
    <row r="322" spans="1:7" s="105" customFormat="1" ht="12.75">
      <c r="A322" s="30" t="s">
        <v>122</v>
      </c>
      <c r="B322" s="121" t="s">
        <v>773</v>
      </c>
      <c r="C322" s="91" t="s">
        <v>297</v>
      </c>
      <c r="D322" s="30" t="s">
        <v>270</v>
      </c>
      <c r="E322" s="123">
        <v>123</v>
      </c>
      <c r="F322" s="104"/>
      <c r="G322" s="104">
        <f t="shared" si="5"/>
        <v>0</v>
      </c>
    </row>
    <row r="323" spans="1:7" s="105" customFormat="1" ht="12.75">
      <c r="A323" s="30" t="s">
        <v>123</v>
      </c>
      <c r="B323" s="121" t="s">
        <v>774</v>
      </c>
      <c r="C323" s="91" t="s">
        <v>298</v>
      </c>
      <c r="D323" s="30" t="s">
        <v>270</v>
      </c>
      <c r="E323" s="123">
        <v>30</v>
      </c>
      <c r="F323" s="104"/>
      <c r="G323" s="104">
        <f aca="true" t="shared" si="6" ref="G323:G398">E323*F323</f>
        <v>0</v>
      </c>
    </row>
    <row r="324" spans="1:7" s="105" customFormat="1" ht="12.75">
      <c r="A324" s="30" t="s">
        <v>124</v>
      </c>
      <c r="B324" s="121" t="s">
        <v>775</v>
      </c>
      <c r="C324" s="91" t="s">
        <v>299</v>
      </c>
      <c r="D324" s="30" t="s">
        <v>270</v>
      </c>
      <c r="E324" s="123">
        <v>98</v>
      </c>
      <c r="F324" s="104"/>
      <c r="G324" s="104">
        <f t="shared" si="6"/>
        <v>0</v>
      </c>
    </row>
    <row r="325" spans="1:7" s="105" customFormat="1" ht="12.75">
      <c r="A325" s="30" t="s">
        <v>125</v>
      </c>
      <c r="B325" s="121" t="s">
        <v>776</v>
      </c>
      <c r="C325" s="91" t="s">
        <v>300</v>
      </c>
      <c r="D325" s="30" t="s">
        <v>270</v>
      </c>
      <c r="E325" s="123">
        <v>8</v>
      </c>
      <c r="F325" s="104"/>
      <c r="G325" s="104">
        <f t="shared" si="6"/>
        <v>0</v>
      </c>
    </row>
    <row r="326" spans="1:8" s="105" customFormat="1" ht="12.75">
      <c r="A326" s="30" t="s">
        <v>126</v>
      </c>
      <c r="B326" s="121" t="s">
        <v>777</v>
      </c>
      <c r="C326" s="91" t="s">
        <v>301</v>
      </c>
      <c r="D326" s="30" t="s">
        <v>270</v>
      </c>
      <c r="E326" s="123">
        <v>10</v>
      </c>
      <c r="F326" s="104"/>
      <c r="G326" s="104">
        <f t="shared" si="6"/>
        <v>0</v>
      </c>
      <c r="H326" s="128"/>
    </row>
    <row r="327" spans="1:8" s="105" customFormat="1" ht="12.75">
      <c r="A327" s="30" t="s">
        <v>127</v>
      </c>
      <c r="B327" s="121" t="s">
        <v>778</v>
      </c>
      <c r="C327" s="91" t="s">
        <v>302</v>
      </c>
      <c r="D327" s="30" t="s">
        <v>270</v>
      </c>
      <c r="E327" s="123">
        <v>94</v>
      </c>
      <c r="F327" s="104"/>
      <c r="G327" s="104">
        <f t="shared" si="6"/>
        <v>0</v>
      </c>
      <c r="H327" s="59"/>
    </row>
    <row r="328" spans="1:8" s="105" customFormat="1" ht="12.75">
      <c r="A328" s="30" t="s">
        <v>128</v>
      </c>
      <c r="B328" s="121" t="s">
        <v>752</v>
      </c>
      <c r="C328" s="91" t="s">
        <v>1235</v>
      </c>
      <c r="D328" s="30" t="s">
        <v>270</v>
      </c>
      <c r="E328" s="123">
        <v>12</v>
      </c>
      <c r="F328" s="104"/>
      <c r="G328" s="104">
        <f t="shared" si="6"/>
        <v>0</v>
      </c>
      <c r="H328" s="59"/>
    </row>
    <row r="329" spans="1:8" s="105" customFormat="1" ht="25.5">
      <c r="A329" s="30" t="s">
        <v>129</v>
      </c>
      <c r="B329" s="121" t="s">
        <v>754</v>
      </c>
      <c r="C329" s="91" t="s">
        <v>449</v>
      </c>
      <c r="D329" s="30" t="s">
        <v>270</v>
      </c>
      <c r="E329" s="123">
        <v>2</v>
      </c>
      <c r="F329" s="104"/>
      <c r="G329" s="104">
        <f>E329*F329</f>
        <v>0</v>
      </c>
      <c r="H329" s="59"/>
    </row>
    <row r="330" spans="1:8" s="105" customFormat="1" ht="12.75">
      <c r="A330" s="120"/>
      <c r="B330" s="121"/>
      <c r="C330" s="91"/>
      <c r="D330" s="30"/>
      <c r="E330" s="123"/>
      <c r="F330" s="104"/>
      <c r="G330" s="104"/>
      <c r="H330" s="59"/>
    </row>
    <row r="331" spans="1:8" s="105" customFormat="1" ht="12.75">
      <c r="A331" s="29">
        <v>16</v>
      </c>
      <c r="B331" s="115"/>
      <c r="C331" s="116" t="s">
        <v>36</v>
      </c>
      <c r="D331" s="29"/>
      <c r="E331" s="117"/>
      <c r="F331" s="118"/>
      <c r="G331" s="118">
        <f>SUM(G332:G389)</f>
        <v>0</v>
      </c>
      <c r="H331" s="59"/>
    </row>
    <row r="332" spans="1:7" s="105" customFormat="1" ht="12.75">
      <c r="A332" s="30" t="s">
        <v>130</v>
      </c>
      <c r="B332" s="130" t="s">
        <v>780</v>
      </c>
      <c r="C332" s="91" t="s">
        <v>453</v>
      </c>
      <c r="D332" s="30" t="s">
        <v>273</v>
      </c>
      <c r="E332" s="123">
        <v>902.8</v>
      </c>
      <c r="F332" s="104"/>
      <c r="G332" s="104">
        <f t="shared" si="6"/>
        <v>0</v>
      </c>
    </row>
    <row r="333" spans="1:7" s="105" customFormat="1" ht="12.75">
      <c r="A333" s="30" t="s">
        <v>131</v>
      </c>
      <c r="B333" s="130" t="s">
        <v>781</v>
      </c>
      <c r="C333" s="91" t="s">
        <v>454</v>
      </c>
      <c r="D333" s="30" t="s">
        <v>273</v>
      </c>
      <c r="E333" s="123">
        <v>150</v>
      </c>
      <c r="F333" s="104"/>
      <c r="G333" s="104">
        <f t="shared" si="6"/>
        <v>0</v>
      </c>
    </row>
    <row r="334" spans="1:7" s="105" customFormat="1" ht="12.75">
      <c r="A334" s="30" t="s">
        <v>132</v>
      </c>
      <c r="B334" s="130" t="s">
        <v>782</v>
      </c>
      <c r="C334" s="91" t="s">
        <v>455</v>
      </c>
      <c r="D334" s="30" t="s">
        <v>273</v>
      </c>
      <c r="E334" s="123">
        <v>50</v>
      </c>
      <c r="F334" s="104"/>
      <c r="G334" s="104">
        <f t="shared" si="6"/>
        <v>0</v>
      </c>
    </row>
    <row r="335" spans="1:7" s="105" customFormat="1" ht="12.75">
      <c r="A335" s="30" t="s">
        <v>133</v>
      </c>
      <c r="B335" s="130" t="s">
        <v>783</v>
      </c>
      <c r="C335" s="91" t="s">
        <v>456</v>
      </c>
      <c r="D335" s="30" t="s">
        <v>273</v>
      </c>
      <c r="E335" s="123">
        <v>61</v>
      </c>
      <c r="F335" s="104"/>
      <c r="G335" s="104">
        <f t="shared" si="6"/>
        <v>0</v>
      </c>
    </row>
    <row r="336" spans="1:7" s="105" customFormat="1" ht="12.75">
      <c r="A336" s="30" t="s">
        <v>134</v>
      </c>
      <c r="B336" s="130" t="s">
        <v>784</v>
      </c>
      <c r="C336" s="91" t="s">
        <v>457</v>
      </c>
      <c r="D336" s="30" t="s">
        <v>273</v>
      </c>
      <c r="E336" s="123">
        <v>49</v>
      </c>
      <c r="F336" s="104"/>
      <c r="G336" s="104">
        <f t="shared" si="6"/>
        <v>0</v>
      </c>
    </row>
    <row r="337" spans="1:7" s="105" customFormat="1" ht="12.75">
      <c r="A337" s="30" t="s">
        <v>135</v>
      </c>
      <c r="B337" s="121" t="s">
        <v>785</v>
      </c>
      <c r="C337" s="91" t="s">
        <v>458</v>
      </c>
      <c r="D337" s="30" t="s">
        <v>273</v>
      </c>
      <c r="E337" s="123">
        <v>15</v>
      </c>
      <c r="F337" s="104"/>
      <c r="G337" s="104">
        <f t="shared" si="6"/>
        <v>0</v>
      </c>
    </row>
    <row r="338" spans="1:7" s="105" customFormat="1" ht="25.5">
      <c r="A338" s="30" t="s">
        <v>136</v>
      </c>
      <c r="B338" s="121" t="s">
        <v>786</v>
      </c>
      <c r="C338" s="91" t="s">
        <v>459</v>
      </c>
      <c r="D338" s="30" t="s">
        <v>273</v>
      </c>
      <c r="E338" s="123">
        <v>179</v>
      </c>
      <c r="F338" s="104"/>
      <c r="G338" s="104">
        <f t="shared" si="6"/>
        <v>0</v>
      </c>
    </row>
    <row r="339" spans="1:7" s="105" customFormat="1" ht="25.5">
      <c r="A339" s="30" t="s">
        <v>137</v>
      </c>
      <c r="B339" s="121" t="s">
        <v>787</v>
      </c>
      <c r="C339" s="91" t="s">
        <v>460</v>
      </c>
      <c r="D339" s="30" t="s">
        <v>273</v>
      </c>
      <c r="E339" s="123">
        <v>55</v>
      </c>
      <c r="F339" s="104"/>
      <c r="G339" s="104">
        <f t="shared" si="6"/>
        <v>0</v>
      </c>
    </row>
    <row r="340" spans="1:9" s="105" customFormat="1" ht="38.25">
      <c r="A340" s="30" t="s">
        <v>138</v>
      </c>
      <c r="B340" s="121" t="s">
        <v>788</v>
      </c>
      <c r="C340" s="91" t="s">
        <v>461</v>
      </c>
      <c r="D340" s="30" t="s">
        <v>273</v>
      </c>
      <c r="E340" s="123">
        <v>598</v>
      </c>
      <c r="F340" s="104"/>
      <c r="G340" s="104">
        <f t="shared" si="6"/>
        <v>0</v>
      </c>
      <c r="H340" s="128"/>
      <c r="I340" s="105" t="s">
        <v>518</v>
      </c>
    </row>
    <row r="341" spans="1:7" s="105" customFormat="1" ht="25.5">
      <c r="A341" s="30" t="s">
        <v>139</v>
      </c>
      <c r="B341" s="121" t="s">
        <v>789</v>
      </c>
      <c r="C341" s="91" t="s">
        <v>251</v>
      </c>
      <c r="D341" s="30" t="s">
        <v>273</v>
      </c>
      <c r="E341" s="123">
        <v>447</v>
      </c>
      <c r="F341" s="104"/>
      <c r="G341" s="104">
        <f t="shared" si="6"/>
        <v>0</v>
      </c>
    </row>
    <row r="342" spans="1:7" s="105" customFormat="1" ht="25.5">
      <c r="A342" s="30" t="s">
        <v>140</v>
      </c>
      <c r="B342" s="121" t="s">
        <v>790</v>
      </c>
      <c r="C342" s="91" t="s">
        <v>252</v>
      </c>
      <c r="D342" s="30" t="s">
        <v>273</v>
      </c>
      <c r="E342" s="123">
        <v>68</v>
      </c>
      <c r="F342" s="104"/>
      <c r="G342" s="104">
        <f t="shared" si="6"/>
        <v>0</v>
      </c>
    </row>
    <row r="343" spans="1:7" s="105" customFormat="1" ht="25.5">
      <c r="A343" s="30" t="s">
        <v>141</v>
      </c>
      <c r="B343" s="121" t="s">
        <v>791</v>
      </c>
      <c r="C343" s="91" t="s">
        <v>253</v>
      </c>
      <c r="D343" s="30" t="s">
        <v>273</v>
      </c>
      <c r="E343" s="123">
        <v>260</v>
      </c>
      <c r="F343" s="104"/>
      <c r="G343" s="104">
        <f t="shared" si="6"/>
        <v>0</v>
      </c>
    </row>
    <row r="344" spans="1:7" s="105" customFormat="1" ht="12.75">
      <c r="A344" s="30" t="s">
        <v>142</v>
      </c>
      <c r="B344" s="121" t="s">
        <v>792</v>
      </c>
      <c r="C344" s="91" t="s">
        <v>304</v>
      </c>
      <c r="D344" s="30" t="s">
        <v>273</v>
      </c>
      <c r="E344" s="123">
        <v>199</v>
      </c>
      <c r="F344" s="104"/>
      <c r="G344" s="104">
        <f t="shared" si="6"/>
        <v>0</v>
      </c>
    </row>
    <row r="345" spans="1:7" s="105" customFormat="1" ht="12.75">
      <c r="A345" s="30" t="s">
        <v>475</v>
      </c>
      <c r="B345" s="121" t="s">
        <v>793</v>
      </c>
      <c r="C345" s="91" t="s">
        <v>305</v>
      </c>
      <c r="D345" s="30" t="s">
        <v>273</v>
      </c>
      <c r="E345" s="123">
        <v>48</v>
      </c>
      <c r="F345" s="104"/>
      <c r="G345" s="104">
        <f t="shared" si="6"/>
        <v>0</v>
      </c>
    </row>
    <row r="346" spans="1:7" s="105" customFormat="1" ht="12.75">
      <c r="A346" s="30" t="s">
        <v>1076</v>
      </c>
      <c r="B346" s="121" t="s">
        <v>794</v>
      </c>
      <c r="C346" s="91" t="s">
        <v>306</v>
      </c>
      <c r="D346" s="30" t="s">
        <v>273</v>
      </c>
      <c r="E346" s="123">
        <v>37</v>
      </c>
      <c r="F346" s="104"/>
      <c r="G346" s="104">
        <f t="shared" si="6"/>
        <v>0</v>
      </c>
    </row>
    <row r="347" spans="1:7" s="105" customFormat="1" ht="12.75">
      <c r="A347" s="30" t="s">
        <v>596</v>
      </c>
      <c r="B347" s="121" t="s">
        <v>796</v>
      </c>
      <c r="C347" s="91" t="s">
        <v>308</v>
      </c>
      <c r="D347" s="30" t="s">
        <v>273</v>
      </c>
      <c r="E347" s="123">
        <v>79</v>
      </c>
      <c r="F347" s="104"/>
      <c r="G347" s="104">
        <f t="shared" si="6"/>
        <v>0</v>
      </c>
    </row>
    <row r="348" spans="1:9" s="105" customFormat="1" ht="38.25">
      <c r="A348" s="30" t="s">
        <v>1077</v>
      </c>
      <c r="B348" s="130" t="s">
        <v>797</v>
      </c>
      <c r="C348" s="91" t="s">
        <v>309</v>
      </c>
      <c r="D348" s="30" t="s">
        <v>273</v>
      </c>
      <c r="E348" s="123">
        <v>151</v>
      </c>
      <c r="F348" s="104"/>
      <c r="G348" s="104">
        <f t="shared" si="6"/>
        <v>0</v>
      </c>
      <c r="H348" s="128"/>
      <c r="I348" s="105" t="s">
        <v>518</v>
      </c>
    </row>
    <row r="349" spans="1:7" s="105" customFormat="1" ht="12.75">
      <c r="A349" s="30" t="s">
        <v>1078</v>
      </c>
      <c r="B349" s="121" t="s">
        <v>798</v>
      </c>
      <c r="C349" s="91" t="s">
        <v>310</v>
      </c>
      <c r="D349" s="30" t="s">
        <v>273</v>
      </c>
      <c r="E349" s="123">
        <v>12.5</v>
      </c>
      <c r="F349" s="104"/>
      <c r="G349" s="104">
        <f t="shared" si="6"/>
        <v>0</v>
      </c>
    </row>
    <row r="350" spans="1:7" s="105" customFormat="1" ht="25.5">
      <c r="A350" s="30" t="s">
        <v>1079</v>
      </c>
      <c r="B350" s="121" t="s">
        <v>874</v>
      </c>
      <c r="C350" s="91" t="s">
        <v>211</v>
      </c>
      <c r="D350" s="30" t="s">
        <v>273</v>
      </c>
      <c r="E350" s="123">
        <v>75</v>
      </c>
      <c r="F350" s="104"/>
      <c r="G350" s="104">
        <f t="shared" si="6"/>
        <v>0</v>
      </c>
    </row>
    <row r="351" spans="1:7" s="105" customFormat="1" ht="25.5">
      <c r="A351" s="30" t="s">
        <v>597</v>
      </c>
      <c r="B351" s="121" t="s">
        <v>799</v>
      </c>
      <c r="C351" s="91" t="s">
        <v>212</v>
      </c>
      <c r="D351" s="30" t="s">
        <v>273</v>
      </c>
      <c r="E351" s="123">
        <v>88</v>
      </c>
      <c r="F351" s="104"/>
      <c r="G351" s="104">
        <f t="shared" si="6"/>
        <v>0</v>
      </c>
    </row>
    <row r="352" spans="1:7" s="105" customFormat="1" ht="25.5">
      <c r="A352" s="30" t="s">
        <v>1080</v>
      </c>
      <c r="B352" s="121" t="s">
        <v>873</v>
      </c>
      <c r="C352" s="91" t="s">
        <v>213</v>
      </c>
      <c r="D352" s="30" t="s">
        <v>273</v>
      </c>
      <c r="E352" s="123">
        <v>62</v>
      </c>
      <c r="F352" s="104"/>
      <c r="G352" s="104">
        <f t="shared" si="6"/>
        <v>0</v>
      </c>
    </row>
    <row r="353" spans="1:7" s="105" customFormat="1" ht="25.5">
      <c r="A353" s="30" t="s">
        <v>1081</v>
      </c>
      <c r="B353" s="121" t="s">
        <v>800</v>
      </c>
      <c r="C353" s="91" t="s">
        <v>214</v>
      </c>
      <c r="D353" s="30" t="s">
        <v>273</v>
      </c>
      <c r="E353" s="123">
        <v>11</v>
      </c>
      <c r="F353" s="104"/>
      <c r="G353" s="104">
        <f t="shared" si="6"/>
        <v>0</v>
      </c>
    </row>
    <row r="354" spans="1:7" s="105" customFormat="1" ht="25.5">
      <c r="A354" s="30" t="s">
        <v>1082</v>
      </c>
      <c r="B354" s="121" t="s">
        <v>875</v>
      </c>
      <c r="C354" s="91" t="s">
        <v>215</v>
      </c>
      <c r="D354" s="30" t="s">
        <v>273</v>
      </c>
      <c r="E354" s="123">
        <v>219</v>
      </c>
      <c r="F354" s="104"/>
      <c r="G354" s="104">
        <f t="shared" si="6"/>
        <v>0</v>
      </c>
    </row>
    <row r="355" spans="1:7" s="105" customFormat="1" ht="12.75">
      <c r="A355" s="30" t="s">
        <v>1083</v>
      </c>
      <c r="B355" s="121" t="s">
        <v>801</v>
      </c>
      <c r="C355" s="91" t="s">
        <v>311</v>
      </c>
      <c r="D355" s="30" t="s">
        <v>270</v>
      </c>
      <c r="E355" s="123">
        <v>8</v>
      </c>
      <c r="F355" s="104"/>
      <c r="G355" s="104">
        <f t="shared" si="6"/>
        <v>0</v>
      </c>
    </row>
    <row r="356" spans="1:7" s="105" customFormat="1" ht="12.75">
      <c r="A356" s="30" t="s">
        <v>1084</v>
      </c>
      <c r="B356" s="121" t="s">
        <v>802</v>
      </c>
      <c r="C356" s="91" t="s">
        <v>312</v>
      </c>
      <c r="D356" s="30" t="s">
        <v>270</v>
      </c>
      <c r="E356" s="123">
        <v>9</v>
      </c>
      <c r="F356" s="104"/>
      <c r="G356" s="104">
        <f t="shared" si="6"/>
        <v>0</v>
      </c>
    </row>
    <row r="357" spans="1:7" s="105" customFormat="1" ht="12.75">
      <c r="A357" s="30" t="s">
        <v>1085</v>
      </c>
      <c r="B357" s="121" t="s">
        <v>803</v>
      </c>
      <c r="C357" s="91" t="s">
        <v>313</v>
      </c>
      <c r="D357" s="30" t="s">
        <v>270</v>
      </c>
      <c r="E357" s="123">
        <v>10</v>
      </c>
      <c r="F357" s="104"/>
      <c r="G357" s="104">
        <f t="shared" si="6"/>
        <v>0</v>
      </c>
    </row>
    <row r="358" spans="1:7" s="105" customFormat="1" ht="12.75">
      <c r="A358" s="30" t="s">
        <v>1086</v>
      </c>
      <c r="B358" s="130" t="s">
        <v>804</v>
      </c>
      <c r="C358" s="91" t="s">
        <v>314</v>
      </c>
      <c r="D358" s="30" t="s">
        <v>270</v>
      </c>
      <c r="E358" s="123">
        <v>11</v>
      </c>
      <c r="F358" s="104"/>
      <c r="G358" s="104">
        <f t="shared" si="6"/>
        <v>0</v>
      </c>
    </row>
    <row r="359" spans="1:7" s="105" customFormat="1" ht="12.75">
      <c r="A359" s="30" t="s">
        <v>1087</v>
      </c>
      <c r="B359" s="121" t="s">
        <v>805</v>
      </c>
      <c r="C359" s="91" t="s">
        <v>315</v>
      </c>
      <c r="D359" s="30" t="s">
        <v>270</v>
      </c>
      <c r="E359" s="123">
        <v>1</v>
      </c>
      <c r="F359" s="104"/>
      <c r="G359" s="104">
        <f t="shared" si="6"/>
        <v>0</v>
      </c>
    </row>
    <row r="360" spans="1:7" s="105" customFormat="1" ht="12.75">
      <c r="A360" s="30" t="s">
        <v>1088</v>
      </c>
      <c r="B360" s="121" t="s">
        <v>806</v>
      </c>
      <c r="C360" s="91" t="s">
        <v>316</v>
      </c>
      <c r="D360" s="30" t="s">
        <v>270</v>
      </c>
      <c r="E360" s="123">
        <v>5</v>
      </c>
      <c r="F360" s="104"/>
      <c r="G360" s="104">
        <f t="shared" si="6"/>
        <v>0</v>
      </c>
    </row>
    <row r="361" spans="1:9" s="105" customFormat="1" ht="38.25">
      <c r="A361" s="30" t="s">
        <v>598</v>
      </c>
      <c r="B361" s="121" t="s">
        <v>808</v>
      </c>
      <c r="C361" s="91" t="s">
        <v>244</v>
      </c>
      <c r="D361" s="30" t="s">
        <v>270</v>
      </c>
      <c r="E361" s="123">
        <v>9</v>
      </c>
      <c r="F361" s="104"/>
      <c r="G361" s="104">
        <f t="shared" si="6"/>
        <v>0</v>
      </c>
      <c r="H361" s="128"/>
      <c r="I361" s="105" t="s">
        <v>518</v>
      </c>
    </row>
    <row r="362" spans="1:7" s="105" customFormat="1" ht="25.5">
      <c r="A362" s="30" t="s">
        <v>1089</v>
      </c>
      <c r="B362" s="121" t="s">
        <v>809</v>
      </c>
      <c r="C362" s="91" t="s">
        <v>7</v>
      </c>
      <c r="D362" s="30" t="s">
        <v>270</v>
      </c>
      <c r="E362" s="123">
        <v>114</v>
      </c>
      <c r="F362" s="104"/>
      <c r="G362" s="104">
        <f t="shared" si="6"/>
        <v>0</v>
      </c>
    </row>
    <row r="363" spans="1:7" s="105" customFormat="1" ht="25.5">
      <c r="A363" s="30" t="s">
        <v>599</v>
      </c>
      <c r="B363" s="121" t="s">
        <v>810</v>
      </c>
      <c r="C363" s="91" t="s">
        <v>8</v>
      </c>
      <c r="D363" s="30" t="s">
        <v>270</v>
      </c>
      <c r="E363" s="123">
        <v>5</v>
      </c>
      <c r="F363" s="104"/>
      <c r="G363" s="104">
        <f t="shared" si="6"/>
        <v>0</v>
      </c>
    </row>
    <row r="364" spans="1:9" s="105" customFormat="1" ht="38.25">
      <c r="A364" s="30" t="s">
        <v>600</v>
      </c>
      <c r="B364" s="121" t="s">
        <v>811</v>
      </c>
      <c r="C364" s="91" t="s">
        <v>9</v>
      </c>
      <c r="D364" s="30" t="s">
        <v>270</v>
      </c>
      <c r="E364" s="123">
        <v>22</v>
      </c>
      <c r="F364" s="104"/>
      <c r="G364" s="104">
        <f t="shared" si="6"/>
        <v>0</v>
      </c>
      <c r="H364" s="128"/>
      <c r="I364" s="105" t="s">
        <v>518</v>
      </c>
    </row>
    <row r="365" spans="1:9" s="105" customFormat="1" ht="38.25">
      <c r="A365" s="30" t="s">
        <v>1090</v>
      </c>
      <c r="B365" s="121" t="s">
        <v>812</v>
      </c>
      <c r="C365" s="91" t="s">
        <v>10</v>
      </c>
      <c r="D365" s="30" t="s">
        <v>270</v>
      </c>
      <c r="E365" s="123">
        <v>21</v>
      </c>
      <c r="F365" s="104"/>
      <c r="G365" s="104">
        <f t="shared" si="6"/>
        <v>0</v>
      </c>
      <c r="H365" s="128"/>
      <c r="I365" s="105" t="s">
        <v>518</v>
      </c>
    </row>
    <row r="366" spans="1:7" s="105" customFormat="1" ht="12.75">
      <c r="A366" s="30" t="s">
        <v>1091</v>
      </c>
      <c r="B366" s="121" t="s">
        <v>813</v>
      </c>
      <c r="C366" s="91" t="s">
        <v>317</v>
      </c>
      <c r="D366" s="30" t="s">
        <v>270</v>
      </c>
      <c r="E366" s="125">
        <v>13</v>
      </c>
      <c r="F366" s="104"/>
      <c r="G366" s="104">
        <f t="shared" si="6"/>
        <v>0</v>
      </c>
    </row>
    <row r="367" spans="1:7" s="105" customFormat="1" ht="12.75">
      <c r="A367" s="30" t="s">
        <v>1092</v>
      </c>
      <c r="B367" s="130" t="s">
        <v>814</v>
      </c>
      <c r="C367" s="91" t="s">
        <v>318</v>
      </c>
      <c r="D367" s="30" t="s">
        <v>270</v>
      </c>
      <c r="E367" s="123">
        <v>1</v>
      </c>
      <c r="F367" s="104"/>
      <c r="G367" s="104">
        <f t="shared" si="6"/>
        <v>0</v>
      </c>
    </row>
    <row r="368" spans="1:7" s="105" customFormat="1" ht="12.75">
      <c r="A368" s="30" t="s">
        <v>1093</v>
      </c>
      <c r="B368" s="121" t="s">
        <v>815</v>
      </c>
      <c r="C368" s="91" t="s">
        <v>319</v>
      </c>
      <c r="D368" s="30" t="s">
        <v>270</v>
      </c>
      <c r="E368" s="123">
        <v>4</v>
      </c>
      <c r="F368" s="104"/>
      <c r="G368" s="104">
        <f t="shared" si="6"/>
        <v>0</v>
      </c>
    </row>
    <row r="369" spans="1:7" s="105" customFormat="1" ht="12.75">
      <c r="A369" s="30" t="s">
        <v>1094</v>
      </c>
      <c r="B369" s="126" t="s">
        <v>816</v>
      </c>
      <c r="C369" s="91" t="s">
        <v>320</v>
      </c>
      <c r="D369" s="30" t="s">
        <v>270</v>
      </c>
      <c r="E369" s="123">
        <v>2</v>
      </c>
      <c r="F369" s="104"/>
      <c r="G369" s="104">
        <f t="shared" si="6"/>
        <v>0</v>
      </c>
    </row>
    <row r="370" spans="1:7" s="105" customFormat="1" ht="25.5">
      <c r="A370" s="30" t="s">
        <v>1095</v>
      </c>
      <c r="B370" s="121" t="s">
        <v>818</v>
      </c>
      <c r="C370" s="91" t="s">
        <v>161</v>
      </c>
      <c r="D370" s="30" t="s">
        <v>270</v>
      </c>
      <c r="E370" s="123">
        <v>2</v>
      </c>
      <c r="F370" s="104"/>
      <c r="G370" s="104">
        <f t="shared" si="6"/>
        <v>0</v>
      </c>
    </row>
    <row r="371" spans="1:7" s="105" customFormat="1" ht="12.75">
      <c r="A371" s="30" t="s">
        <v>601</v>
      </c>
      <c r="B371" s="121" t="s">
        <v>817</v>
      </c>
      <c r="C371" s="92" t="s">
        <v>30</v>
      </c>
      <c r="D371" s="30" t="s">
        <v>270</v>
      </c>
      <c r="E371" s="123">
        <v>1</v>
      </c>
      <c r="F371" s="104"/>
      <c r="G371" s="104">
        <f t="shared" si="6"/>
        <v>0</v>
      </c>
    </row>
    <row r="372" spans="1:7" s="105" customFormat="1" ht="12.75">
      <c r="A372" s="30" t="s">
        <v>1096</v>
      </c>
      <c r="B372" s="121" t="s">
        <v>819</v>
      </c>
      <c r="C372" s="91" t="s">
        <v>876</v>
      </c>
      <c r="D372" s="30" t="s">
        <v>270</v>
      </c>
      <c r="E372" s="123">
        <v>3</v>
      </c>
      <c r="F372" s="104"/>
      <c r="G372" s="104">
        <f t="shared" si="6"/>
        <v>0</v>
      </c>
    </row>
    <row r="373" spans="1:7" s="105" customFormat="1" ht="12.75">
      <c r="A373" s="30" t="s">
        <v>1097</v>
      </c>
      <c r="B373" s="121" t="s">
        <v>820</v>
      </c>
      <c r="C373" s="91" t="s">
        <v>362</v>
      </c>
      <c r="D373" s="30" t="s">
        <v>270</v>
      </c>
      <c r="E373" s="123">
        <v>5</v>
      </c>
      <c r="F373" s="104"/>
      <c r="G373" s="104">
        <f t="shared" si="6"/>
        <v>0</v>
      </c>
    </row>
    <row r="374" spans="1:7" s="105" customFormat="1" ht="12.75">
      <c r="A374" s="30" t="s">
        <v>1098</v>
      </c>
      <c r="B374" s="121" t="s">
        <v>821</v>
      </c>
      <c r="C374" s="91" t="s">
        <v>363</v>
      </c>
      <c r="D374" s="30" t="s">
        <v>270</v>
      </c>
      <c r="E374" s="123">
        <v>55</v>
      </c>
      <c r="F374" s="104"/>
      <c r="G374" s="104">
        <f t="shared" si="6"/>
        <v>0</v>
      </c>
    </row>
    <row r="375" spans="1:7" s="105" customFormat="1" ht="12.75">
      <c r="A375" s="30" t="s">
        <v>1099</v>
      </c>
      <c r="B375" s="130" t="s">
        <v>822</v>
      </c>
      <c r="C375" s="91" t="s">
        <v>1237</v>
      </c>
      <c r="D375" s="30" t="s">
        <v>270</v>
      </c>
      <c r="E375" s="123">
        <v>60</v>
      </c>
      <c r="F375" s="104"/>
      <c r="G375" s="104">
        <f t="shared" si="6"/>
        <v>0</v>
      </c>
    </row>
    <row r="376" spans="1:7" s="105" customFormat="1" ht="25.5">
      <c r="A376" s="30" t="s">
        <v>1100</v>
      </c>
      <c r="B376" s="121" t="s">
        <v>823</v>
      </c>
      <c r="C376" s="91" t="s">
        <v>246</v>
      </c>
      <c r="D376" s="30" t="s">
        <v>270</v>
      </c>
      <c r="E376" s="123">
        <v>1</v>
      </c>
      <c r="F376" s="104"/>
      <c r="G376" s="104">
        <f t="shared" si="6"/>
        <v>0</v>
      </c>
    </row>
    <row r="377" spans="1:7" s="105" customFormat="1" ht="12.75">
      <c r="A377" s="30" t="s">
        <v>1101</v>
      </c>
      <c r="B377" s="121" t="s">
        <v>824</v>
      </c>
      <c r="C377" s="91" t="s">
        <v>1238</v>
      </c>
      <c r="D377" s="30" t="s">
        <v>270</v>
      </c>
      <c r="E377" s="123">
        <v>8</v>
      </c>
      <c r="F377" s="104"/>
      <c r="G377" s="104">
        <f t="shared" si="6"/>
        <v>0</v>
      </c>
    </row>
    <row r="378" spans="1:7" s="105" customFormat="1" ht="25.5">
      <c r="A378" s="30" t="s">
        <v>1102</v>
      </c>
      <c r="B378" s="121" t="s">
        <v>519</v>
      </c>
      <c r="C378" s="92" t="s">
        <v>25</v>
      </c>
      <c r="D378" s="30" t="s">
        <v>275</v>
      </c>
      <c r="E378" s="123">
        <v>140.75</v>
      </c>
      <c r="F378" s="104"/>
      <c r="G378" s="104">
        <f t="shared" si="6"/>
        <v>0</v>
      </c>
    </row>
    <row r="379" spans="1:7" s="105" customFormat="1" ht="25.5">
      <c r="A379" s="30" t="s">
        <v>1103</v>
      </c>
      <c r="B379" s="121" t="s">
        <v>519</v>
      </c>
      <c r="C379" s="92" t="s">
        <v>26</v>
      </c>
      <c r="D379" s="30" t="s">
        <v>275</v>
      </c>
      <c r="E379" s="123">
        <v>0.679</v>
      </c>
      <c r="F379" s="104"/>
      <c r="G379" s="104">
        <f t="shared" si="6"/>
        <v>0</v>
      </c>
    </row>
    <row r="380" spans="1:7" s="105" customFormat="1" ht="25.5">
      <c r="A380" s="30" t="s">
        <v>1104</v>
      </c>
      <c r="B380" s="121" t="s">
        <v>519</v>
      </c>
      <c r="C380" s="92" t="s">
        <v>27</v>
      </c>
      <c r="D380" s="30" t="s">
        <v>275</v>
      </c>
      <c r="E380" s="123">
        <v>4.32</v>
      </c>
      <c r="F380" s="104"/>
      <c r="G380" s="104">
        <f t="shared" si="6"/>
        <v>0</v>
      </c>
    </row>
    <row r="381" spans="1:7" s="105" customFormat="1" ht="12.75">
      <c r="A381" s="30" t="s">
        <v>1105</v>
      </c>
      <c r="B381" s="121" t="s">
        <v>519</v>
      </c>
      <c r="C381" s="93" t="s">
        <v>28</v>
      </c>
      <c r="D381" s="101" t="s">
        <v>270</v>
      </c>
      <c r="E381" s="123">
        <v>1</v>
      </c>
      <c r="F381" s="104"/>
      <c r="G381" s="104">
        <f t="shared" si="6"/>
        <v>0</v>
      </c>
    </row>
    <row r="382" spans="1:7" s="105" customFormat="1" ht="12.75">
      <c r="A382" s="30" t="s">
        <v>1106</v>
      </c>
      <c r="B382" s="121" t="s">
        <v>519</v>
      </c>
      <c r="C382" s="93" t="s">
        <v>29</v>
      </c>
      <c r="D382" s="101" t="s">
        <v>270</v>
      </c>
      <c r="E382" s="123">
        <v>2</v>
      </c>
      <c r="F382" s="104"/>
      <c r="G382" s="104">
        <f t="shared" si="6"/>
        <v>0</v>
      </c>
    </row>
    <row r="383" spans="1:7" s="105" customFormat="1" ht="12.75">
      <c r="A383" s="30" t="s">
        <v>1107</v>
      </c>
      <c r="B383" s="121" t="s">
        <v>795</v>
      </c>
      <c r="C383" s="91" t="s">
        <v>307</v>
      </c>
      <c r="D383" s="30" t="s">
        <v>273</v>
      </c>
      <c r="E383" s="123">
        <v>54</v>
      </c>
      <c r="F383" s="104"/>
      <c r="G383" s="104">
        <f t="shared" si="6"/>
        <v>0</v>
      </c>
    </row>
    <row r="384" spans="1:7" s="105" customFormat="1" ht="12.75">
      <c r="A384" s="30" t="s">
        <v>1108</v>
      </c>
      <c r="B384" s="121" t="s">
        <v>796</v>
      </c>
      <c r="C384" s="91" t="s">
        <v>308</v>
      </c>
      <c r="D384" s="30" t="s">
        <v>273</v>
      </c>
      <c r="E384" s="123">
        <v>167</v>
      </c>
      <c r="F384" s="104"/>
      <c r="G384" s="104">
        <f>E384*F384</f>
        <v>0</v>
      </c>
    </row>
    <row r="385" spans="1:7" s="105" customFormat="1" ht="12.75">
      <c r="A385" s="30" t="s">
        <v>1109</v>
      </c>
      <c r="B385" s="121" t="s">
        <v>797</v>
      </c>
      <c r="C385" s="91" t="s">
        <v>309</v>
      </c>
      <c r="D385" s="30" t="s">
        <v>273</v>
      </c>
      <c r="E385" s="123">
        <v>28</v>
      </c>
      <c r="F385" s="104"/>
      <c r="G385" s="104">
        <f>E385*F385</f>
        <v>0</v>
      </c>
    </row>
    <row r="386" spans="1:7" s="105" customFormat="1" ht="25.5">
      <c r="A386" s="30" t="s">
        <v>1110</v>
      </c>
      <c r="B386" s="121" t="s">
        <v>807</v>
      </c>
      <c r="C386" s="91" t="s">
        <v>243</v>
      </c>
      <c r="D386" s="30" t="s">
        <v>270</v>
      </c>
      <c r="E386" s="123">
        <v>24</v>
      </c>
      <c r="F386" s="104"/>
      <c r="G386" s="104">
        <f>E386*F386</f>
        <v>0</v>
      </c>
    </row>
    <row r="387" spans="1:7" s="105" customFormat="1" ht="25.5">
      <c r="A387" s="30" t="s">
        <v>1111</v>
      </c>
      <c r="B387" s="121" t="s">
        <v>808</v>
      </c>
      <c r="C387" s="91" t="s">
        <v>244</v>
      </c>
      <c r="D387" s="30" t="s">
        <v>270</v>
      </c>
      <c r="E387" s="123">
        <v>11</v>
      </c>
      <c r="F387" s="104"/>
      <c r="G387" s="104">
        <f>E387*F387</f>
        <v>0</v>
      </c>
    </row>
    <row r="388" spans="1:7" s="105" customFormat="1" ht="12.75">
      <c r="A388" s="30" t="s">
        <v>1112</v>
      </c>
      <c r="B388" s="121" t="s">
        <v>779</v>
      </c>
      <c r="C388" s="91" t="s">
        <v>303</v>
      </c>
      <c r="D388" s="30" t="s">
        <v>270</v>
      </c>
      <c r="E388" s="123">
        <v>1</v>
      </c>
      <c r="F388" s="104"/>
      <c r="G388" s="104">
        <f>E388*F388</f>
        <v>0</v>
      </c>
    </row>
    <row r="389" spans="1:7" s="105" customFormat="1" ht="12.75">
      <c r="A389" s="120"/>
      <c r="B389" s="121"/>
      <c r="C389" s="91"/>
      <c r="D389" s="30"/>
      <c r="E389" s="123"/>
      <c r="F389" s="104"/>
      <c r="G389" s="104"/>
    </row>
    <row r="390" spans="1:7" s="105" customFormat="1" ht="12.75">
      <c r="A390" s="29">
        <v>17</v>
      </c>
      <c r="B390" s="115"/>
      <c r="C390" s="116" t="s">
        <v>254</v>
      </c>
      <c r="D390" s="29"/>
      <c r="E390" s="117"/>
      <c r="F390" s="118"/>
      <c r="G390" s="118">
        <f>SUM(G391:G404)</f>
        <v>0</v>
      </c>
    </row>
    <row r="391" spans="1:7" s="105" customFormat="1" ht="25.5">
      <c r="A391" s="30" t="s">
        <v>143</v>
      </c>
      <c r="B391" s="121" t="s">
        <v>875</v>
      </c>
      <c r="C391" s="91" t="s">
        <v>215</v>
      </c>
      <c r="D391" s="30" t="s">
        <v>273</v>
      </c>
      <c r="E391" s="123">
        <v>81</v>
      </c>
      <c r="F391" s="104"/>
      <c r="G391" s="104">
        <f>E391*F391</f>
        <v>0</v>
      </c>
    </row>
    <row r="392" spans="1:7" s="105" customFormat="1" ht="12.75">
      <c r="A392" s="30" t="s">
        <v>144</v>
      </c>
      <c r="B392" s="121" t="s">
        <v>825</v>
      </c>
      <c r="C392" s="91" t="s">
        <v>205</v>
      </c>
      <c r="D392" s="30" t="s">
        <v>270</v>
      </c>
      <c r="E392" s="123">
        <v>16</v>
      </c>
      <c r="F392" s="104"/>
      <c r="G392" s="104">
        <f t="shared" si="6"/>
        <v>0</v>
      </c>
    </row>
    <row r="393" spans="1:7" s="105" customFormat="1" ht="12.75">
      <c r="A393" s="30" t="s">
        <v>476</v>
      </c>
      <c r="B393" s="121" t="s">
        <v>826</v>
      </c>
      <c r="C393" s="91" t="s">
        <v>364</v>
      </c>
      <c r="D393" s="30" t="s">
        <v>270</v>
      </c>
      <c r="E393" s="123">
        <v>1</v>
      </c>
      <c r="F393" s="104"/>
      <c r="G393" s="104">
        <f t="shared" si="6"/>
        <v>0</v>
      </c>
    </row>
    <row r="394" spans="1:7" s="105" customFormat="1" ht="12.75">
      <c r="A394" s="30" t="s">
        <v>477</v>
      </c>
      <c r="B394" s="121" t="s">
        <v>827</v>
      </c>
      <c r="C394" s="91" t="s">
        <v>162</v>
      </c>
      <c r="D394" s="30" t="s">
        <v>270</v>
      </c>
      <c r="E394" s="123">
        <v>16</v>
      </c>
      <c r="F394" s="104"/>
      <c r="G394" s="104">
        <f t="shared" si="6"/>
        <v>0</v>
      </c>
    </row>
    <row r="395" spans="1:8" s="105" customFormat="1" ht="25.5">
      <c r="A395" s="30" t="s">
        <v>478</v>
      </c>
      <c r="B395" s="121" t="s">
        <v>828</v>
      </c>
      <c r="C395" s="91" t="s">
        <v>462</v>
      </c>
      <c r="D395" s="30" t="s">
        <v>270</v>
      </c>
      <c r="E395" s="123">
        <v>1</v>
      </c>
      <c r="F395" s="104"/>
      <c r="G395" s="104">
        <f t="shared" si="6"/>
        <v>0</v>
      </c>
      <c r="H395" s="124"/>
    </row>
    <row r="396" spans="1:7" s="105" customFormat="1" ht="25.5">
      <c r="A396" s="30" t="s">
        <v>479</v>
      </c>
      <c r="B396" s="121" t="s">
        <v>829</v>
      </c>
      <c r="C396" s="91" t="s">
        <v>163</v>
      </c>
      <c r="D396" s="30" t="s">
        <v>270</v>
      </c>
      <c r="E396" s="123">
        <v>38</v>
      </c>
      <c r="F396" s="104"/>
      <c r="G396" s="104">
        <f t="shared" si="6"/>
        <v>0</v>
      </c>
    </row>
    <row r="397" spans="1:7" s="105" customFormat="1" ht="25.5">
      <c r="A397" s="30" t="s">
        <v>480</v>
      </c>
      <c r="B397" s="121" t="s">
        <v>830</v>
      </c>
      <c r="C397" s="91" t="s">
        <v>260</v>
      </c>
      <c r="D397" s="30" t="s">
        <v>270</v>
      </c>
      <c r="E397" s="123">
        <v>1</v>
      </c>
      <c r="F397" s="104"/>
      <c r="G397" s="104">
        <f t="shared" si="6"/>
        <v>0</v>
      </c>
    </row>
    <row r="398" spans="1:7" s="105" customFormat="1" ht="12.75">
      <c r="A398" s="30" t="s">
        <v>481</v>
      </c>
      <c r="B398" s="121" t="s">
        <v>831</v>
      </c>
      <c r="C398" s="91" t="s">
        <v>365</v>
      </c>
      <c r="D398" s="30" t="s">
        <v>270</v>
      </c>
      <c r="E398" s="123">
        <v>16</v>
      </c>
      <c r="F398" s="104"/>
      <c r="G398" s="104">
        <f t="shared" si="6"/>
        <v>0</v>
      </c>
    </row>
    <row r="399" spans="1:7" s="105" customFormat="1" ht="12.75">
      <c r="A399" s="30" t="s">
        <v>1113</v>
      </c>
      <c r="B399" s="121" t="s">
        <v>832</v>
      </c>
      <c r="C399" s="91" t="s">
        <v>877</v>
      </c>
      <c r="D399" s="30" t="s">
        <v>270</v>
      </c>
      <c r="E399" s="123">
        <v>18</v>
      </c>
      <c r="F399" s="104"/>
      <c r="G399" s="104">
        <f aca="true" t="shared" si="7" ref="G399:G404">E399*F399</f>
        <v>0</v>
      </c>
    </row>
    <row r="400" spans="1:7" s="105" customFormat="1" ht="12.75">
      <c r="A400" s="30" t="s">
        <v>608</v>
      </c>
      <c r="B400" s="121" t="s">
        <v>878</v>
      </c>
      <c r="C400" s="91" t="s">
        <v>366</v>
      </c>
      <c r="D400" s="30" t="s">
        <v>270</v>
      </c>
      <c r="E400" s="123">
        <v>36</v>
      </c>
      <c r="F400" s="104"/>
      <c r="G400" s="104">
        <f t="shared" si="7"/>
        <v>0</v>
      </c>
    </row>
    <row r="401" spans="1:7" s="105" customFormat="1" ht="12.75">
      <c r="A401" s="30" t="s">
        <v>1114</v>
      </c>
      <c r="B401" s="121" t="s">
        <v>833</v>
      </c>
      <c r="C401" s="91" t="s">
        <v>323</v>
      </c>
      <c r="D401" s="30" t="s">
        <v>270</v>
      </c>
      <c r="E401" s="123">
        <v>26</v>
      </c>
      <c r="F401" s="104"/>
      <c r="G401" s="104">
        <f t="shared" si="7"/>
        <v>0</v>
      </c>
    </row>
    <row r="402" spans="1:7" s="105" customFormat="1" ht="12.75">
      <c r="A402" s="30" t="s">
        <v>611</v>
      </c>
      <c r="B402" s="121" t="s">
        <v>834</v>
      </c>
      <c r="C402" s="91" t="s">
        <v>879</v>
      </c>
      <c r="D402" s="30" t="s">
        <v>270</v>
      </c>
      <c r="E402" s="123">
        <v>3</v>
      </c>
      <c r="F402" s="104"/>
      <c r="G402" s="104">
        <f t="shared" si="7"/>
        <v>0</v>
      </c>
    </row>
    <row r="403" spans="1:7" s="105" customFormat="1" ht="25.5">
      <c r="A403" s="30" t="s">
        <v>1115</v>
      </c>
      <c r="B403" s="121" t="s">
        <v>519</v>
      </c>
      <c r="C403" s="92" t="s">
        <v>19</v>
      </c>
      <c r="D403" s="30" t="s">
        <v>273</v>
      </c>
      <c r="E403" s="123">
        <v>750</v>
      </c>
      <c r="F403" s="104"/>
      <c r="G403" s="104">
        <f t="shared" si="7"/>
        <v>0</v>
      </c>
    </row>
    <row r="404" spans="1:7" s="105" customFormat="1" ht="25.5">
      <c r="A404" s="30" t="s">
        <v>1116</v>
      </c>
      <c r="B404" s="121" t="s">
        <v>519</v>
      </c>
      <c r="C404" s="92" t="s">
        <v>20</v>
      </c>
      <c r="D404" s="30" t="s">
        <v>273</v>
      </c>
      <c r="E404" s="123">
        <v>750</v>
      </c>
      <c r="F404" s="104"/>
      <c r="G404" s="104">
        <f t="shared" si="7"/>
        <v>0</v>
      </c>
    </row>
    <row r="405" spans="1:7" s="105" customFormat="1" ht="12.75">
      <c r="A405" s="120"/>
      <c r="B405" s="121"/>
      <c r="C405" s="91"/>
      <c r="D405" s="30"/>
      <c r="E405" s="123"/>
      <c r="F405" s="104"/>
      <c r="G405" s="104"/>
    </row>
    <row r="406" spans="1:7" s="105" customFormat="1" ht="12.75">
      <c r="A406" s="29">
        <v>18</v>
      </c>
      <c r="B406" s="115"/>
      <c r="C406" s="116" t="s">
        <v>255</v>
      </c>
      <c r="D406" s="29"/>
      <c r="E406" s="117"/>
      <c r="F406" s="118"/>
      <c r="G406" s="118">
        <f>SUM(G407:G414)</f>
        <v>0</v>
      </c>
    </row>
    <row r="407" spans="1:7" s="105" customFormat="1" ht="25.5">
      <c r="A407" s="30" t="s">
        <v>145</v>
      </c>
      <c r="B407" s="121" t="s">
        <v>836</v>
      </c>
      <c r="C407" s="91" t="s">
        <v>206</v>
      </c>
      <c r="D407" s="30" t="s">
        <v>272</v>
      </c>
      <c r="E407" s="123">
        <v>655.01</v>
      </c>
      <c r="F407" s="104"/>
      <c r="G407" s="104">
        <f>E407*F407</f>
        <v>0</v>
      </c>
    </row>
    <row r="408" spans="1:7" s="105" customFormat="1" ht="25.5">
      <c r="A408" s="30" t="s">
        <v>1117</v>
      </c>
      <c r="B408" s="121" t="s">
        <v>835</v>
      </c>
      <c r="C408" s="91" t="s">
        <v>16</v>
      </c>
      <c r="D408" s="30" t="s">
        <v>272</v>
      </c>
      <c r="E408" s="123">
        <v>655.01</v>
      </c>
      <c r="F408" s="104"/>
      <c r="G408" s="104">
        <f aca="true" t="shared" si="8" ref="G408:G413">E408*F408</f>
        <v>0</v>
      </c>
    </row>
    <row r="409" spans="1:7" s="105" customFormat="1" ht="12.75">
      <c r="A409" s="30" t="s">
        <v>1118</v>
      </c>
      <c r="B409" s="121" t="s">
        <v>583</v>
      </c>
      <c r="C409" s="91" t="s">
        <v>413</v>
      </c>
      <c r="D409" s="30" t="s">
        <v>275</v>
      </c>
      <c r="E409" s="123">
        <v>61.199999999999996</v>
      </c>
      <c r="F409" s="104"/>
      <c r="G409" s="104">
        <f t="shared" si="8"/>
        <v>0</v>
      </c>
    </row>
    <row r="410" spans="1:7" s="105" customFormat="1" ht="12.75">
      <c r="A410" s="30" t="s">
        <v>1119</v>
      </c>
      <c r="B410" s="121" t="s">
        <v>838</v>
      </c>
      <c r="C410" s="91" t="s">
        <v>325</v>
      </c>
      <c r="D410" s="30" t="s">
        <v>275</v>
      </c>
      <c r="E410" s="123">
        <v>1.2249999999999999</v>
      </c>
      <c r="F410" s="104"/>
      <c r="G410" s="104">
        <f t="shared" si="8"/>
        <v>0</v>
      </c>
    </row>
    <row r="411" spans="1:7" s="105" customFormat="1" ht="12.75">
      <c r="A411" s="30" t="s">
        <v>1120</v>
      </c>
      <c r="B411" s="121" t="s">
        <v>839</v>
      </c>
      <c r="C411" s="91" t="s">
        <v>326</v>
      </c>
      <c r="D411" s="30" t="s">
        <v>275</v>
      </c>
      <c r="E411" s="123">
        <v>3.0624999999999996</v>
      </c>
      <c r="F411" s="104"/>
      <c r="G411" s="104">
        <f t="shared" si="8"/>
        <v>0</v>
      </c>
    </row>
    <row r="412" spans="1:8" s="105" customFormat="1" ht="12.75">
      <c r="A412" s="30" t="s">
        <v>1121</v>
      </c>
      <c r="B412" s="121" t="s">
        <v>837</v>
      </c>
      <c r="C412" s="91" t="s">
        <v>324</v>
      </c>
      <c r="D412" s="30" t="s">
        <v>273</v>
      </c>
      <c r="E412" s="123">
        <v>14</v>
      </c>
      <c r="F412" s="104"/>
      <c r="G412" s="104">
        <f t="shared" si="8"/>
        <v>0</v>
      </c>
      <c r="H412" s="124"/>
    </row>
    <row r="413" spans="1:8" s="105" customFormat="1" ht="12.75">
      <c r="A413" s="30" t="s">
        <v>1122</v>
      </c>
      <c r="B413" s="121" t="s">
        <v>584</v>
      </c>
      <c r="C413" s="91" t="s">
        <v>414</v>
      </c>
      <c r="D413" s="30" t="s">
        <v>275</v>
      </c>
      <c r="E413" s="123">
        <v>3.85</v>
      </c>
      <c r="F413" s="104"/>
      <c r="G413" s="104">
        <f t="shared" si="8"/>
        <v>0</v>
      </c>
      <c r="H413" s="124"/>
    </row>
    <row r="414" spans="1:8" s="105" customFormat="1" ht="12.75">
      <c r="A414" s="30" t="s">
        <v>1123</v>
      </c>
      <c r="B414" s="121" t="s">
        <v>840</v>
      </c>
      <c r="C414" s="91" t="s">
        <v>367</v>
      </c>
      <c r="D414" s="30" t="s">
        <v>272</v>
      </c>
      <c r="E414" s="123">
        <v>35</v>
      </c>
      <c r="F414" s="104"/>
      <c r="G414" s="104">
        <f>E414*F414</f>
        <v>0</v>
      </c>
      <c r="H414" s="124"/>
    </row>
    <row r="415" spans="1:8" s="105" customFormat="1" ht="12.75">
      <c r="A415" s="120"/>
      <c r="B415" s="121"/>
      <c r="C415" s="91"/>
      <c r="D415" s="30"/>
      <c r="E415" s="123"/>
      <c r="F415" s="104"/>
      <c r="G415" s="104"/>
      <c r="H415" s="124"/>
    </row>
    <row r="416" spans="1:8" s="105" customFormat="1" ht="12.75">
      <c r="A416" s="29">
        <v>19</v>
      </c>
      <c r="B416" s="115"/>
      <c r="C416" s="116" t="s">
        <v>164</v>
      </c>
      <c r="D416" s="29"/>
      <c r="E416" s="117"/>
      <c r="F416" s="118"/>
      <c r="G416" s="118">
        <f>SUM(G417)</f>
        <v>0</v>
      </c>
      <c r="H416" s="124"/>
    </row>
    <row r="417" spans="1:8" s="105" customFormat="1" ht="12.75">
      <c r="A417" s="30" t="s">
        <v>146</v>
      </c>
      <c r="B417" s="121" t="s">
        <v>841</v>
      </c>
      <c r="C417" s="91" t="s">
        <v>368</v>
      </c>
      <c r="D417" s="30" t="s">
        <v>272</v>
      </c>
      <c r="E417" s="123">
        <v>6028.21</v>
      </c>
      <c r="F417" s="104"/>
      <c r="G417" s="104">
        <f>E417*F417</f>
        <v>0</v>
      </c>
      <c r="H417" s="124"/>
    </row>
    <row r="418" spans="1:7" s="105" customFormat="1" ht="12.75">
      <c r="A418" s="120"/>
      <c r="B418" s="121"/>
      <c r="C418" s="91"/>
      <c r="D418" s="30"/>
      <c r="E418" s="123"/>
      <c r="F418" s="104"/>
      <c r="G418" s="104"/>
    </row>
    <row r="419" spans="1:7" s="105" customFormat="1" ht="12.75">
      <c r="A419" s="29">
        <v>20</v>
      </c>
      <c r="B419" s="115"/>
      <c r="C419" s="116" t="s">
        <v>520</v>
      </c>
      <c r="D419" s="29"/>
      <c r="E419" s="117"/>
      <c r="F419" s="118"/>
      <c r="G419" s="118">
        <f>SUM(G421:G479)</f>
        <v>0</v>
      </c>
    </row>
    <row r="420" spans="1:7" s="105" customFormat="1" ht="12.75">
      <c r="A420" s="120" t="s">
        <v>147</v>
      </c>
      <c r="B420" s="121"/>
      <c r="C420" s="122" t="s">
        <v>521</v>
      </c>
      <c r="D420" s="30"/>
      <c r="E420" s="123"/>
      <c r="F420" s="104"/>
      <c r="G420" s="104"/>
    </row>
    <row r="421" spans="1:7" s="105" customFormat="1" ht="12.75">
      <c r="A421" s="30" t="s">
        <v>1241</v>
      </c>
      <c r="B421" s="121" t="s">
        <v>843</v>
      </c>
      <c r="C421" s="91" t="s">
        <v>165</v>
      </c>
      <c r="D421" s="30" t="s">
        <v>272</v>
      </c>
      <c r="E421" s="123">
        <v>152</v>
      </c>
      <c r="F421" s="104"/>
      <c r="G421" s="104">
        <f>E421*F421</f>
        <v>0</v>
      </c>
    </row>
    <row r="422" spans="1:7" s="105" customFormat="1" ht="12.75">
      <c r="A422" s="120" t="s">
        <v>148</v>
      </c>
      <c r="B422" s="121"/>
      <c r="C422" s="122" t="s">
        <v>522</v>
      </c>
      <c r="D422" s="30"/>
      <c r="E422" s="123"/>
      <c r="F422" s="104"/>
      <c r="G422" s="104"/>
    </row>
    <row r="423" spans="1:7" s="105" customFormat="1" ht="25.5">
      <c r="A423" s="30" t="s">
        <v>1242</v>
      </c>
      <c r="B423" s="99" t="s">
        <v>482</v>
      </c>
      <c r="C423" s="102" t="s">
        <v>500</v>
      </c>
      <c r="D423" s="103" t="s">
        <v>406</v>
      </c>
      <c r="E423" s="100">
        <v>3300</v>
      </c>
      <c r="F423" s="104"/>
      <c r="G423" s="104">
        <f aca="true" t="shared" si="9" ref="G423:G429">E423*F423</f>
        <v>0</v>
      </c>
    </row>
    <row r="424" spans="1:7" s="105" customFormat="1" ht="25.5">
      <c r="A424" s="30" t="s">
        <v>1243</v>
      </c>
      <c r="B424" s="99" t="s">
        <v>482</v>
      </c>
      <c r="C424" s="106" t="s">
        <v>501</v>
      </c>
      <c r="D424" s="135" t="s">
        <v>506</v>
      </c>
      <c r="E424" s="136">
        <v>10</v>
      </c>
      <c r="F424" s="137"/>
      <c r="G424" s="104">
        <f t="shared" si="9"/>
        <v>0</v>
      </c>
    </row>
    <row r="425" spans="1:7" s="105" customFormat="1" ht="25.5">
      <c r="A425" s="30" t="s">
        <v>1244</v>
      </c>
      <c r="B425" s="99" t="s">
        <v>482</v>
      </c>
      <c r="C425" s="106" t="s">
        <v>510</v>
      </c>
      <c r="D425" s="135" t="s">
        <v>507</v>
      </c>
      <c r="E425" s="136">
        <v>18</v>
      </c>
      <c r="F425" s="137"/>
      <c r="G425" s="104">
        <f t="shared" si="9"/>
        <v>0</v>
      </c>
    </row>
    <row r="426" spans="1:7" s="105" customFormat="1" ht="25.5">
      <c r="A426" s="30" t="s">
        <v>1245</v>
      </c>
      <c r="B426" s="99" t="s">
        <v>482</v>
      </c>
      <c r="C426" s="94" t="s">
        <v>502</v>
      </c>
      <c r="D426" s="30" t="s">
        <v>507</v>
      </c>
      <c r="E426" s="136">
        <v>10</v>
      </c>
      <c r="F426" s="138"/>
      <c r="G426" s="104">
        <f t="shared" si="9"/>
        <v>0</v>
      </c>
    </row>
    <row r="427" spans="1:8" s="105" customFormat="1" ht="25.5">
      <c r="A427" s="30" t="s">
        <v>1246</v>
      </c>
      <c r="B427" s="99" t="s">
        <v>482</v>
      </c>
      <c r="C427" s="94" t="s">
        <v>503</v>
      </c>
      <c r="D427" s="30" t="s">
        <v>507</v>
      </c>
      <c r="E427" s="136">
        <v>50</v>
      </c>
      <c r="F427" s="138"/>
      <c r="G427" s="104">
        <f t="shared" si="9"/>
        <v>0</v>
      </c>
      <c r="H427" s="124"/>
    </row>
    <row r="428" spans="1:8" s="105" customFormat="1" ht="25.5">
      <c r="A428" s="30" t="s">
        <v>1247</v>
      </c>
      <c r="B428" s="99" t="s">
        <v>482</v>
      </c>
      <c r="C428" s="94" t="s">
        <v>1135</v>
      </c>
      <c r="D428" s="30" t="s">
        <v>507</v>
      </c>
      <c r="E428" s="136">
        <v>18</v>
      </c>
      <c r="F428" s="138"/>
      <c r="G428" s="104">
        <f t="shared" si="9"/>
        <v>0</v>
      </c>
      <c r="H428" s="124"/>
    </row>
    <row r="429" spans="1:8" s="105" customFormat="1" ht="25.5">
      <c r="A429" s="30" t="s">
        <v>1248</v>
      </c>
      <c r="B429" s="99" t="s">
        <v>482</v>
      </c>
      <c r="C429" s="94" t="s">
        <v>1136</v>
      </c>
      <c r="D429" s="30" t="s">
        <v>507</v>
      </c>
      <c r="E429" s="136">
        <v>45</v>
      </c>
      <c r="F429" s="138"/>
      <c r="G429" s="104">
        <f t="shared" si="9"/>
        <v>0</v>
      </c>
      <c r="H429" s="124"/>
    </row>
    <row r="430" spans="1:8" s="105" customFormat="1" ht="25.5">
      <c r="A430" s="30" t="s">
        <v>1249</v>
      </c>
      <c r="B430" s="99" t="s">
        <v>482</v>
      </c>
      <c r="C430" s="94" t="s">
        <v>504</v>
      </c>
      <c r="D430" s="30" t="s">
        <v>507</v>
      </c>
      <c r="E430" s="136">
        <v>6</v>
      </c>
      <c r="F430" s="138"/>
      <c r="G430" s="104">
        <f>E430*F430</f>
        <v>0</v>
      </c>
      <c r="H430" s="124"/>
    </row>
    <row r="431" spans="1:8" s="105" customFormat="1" ht="25.5">
      <c r="A431" s="30" t="s">
        <v>1250</v>
      </c>
      <c r="B431" s="99" t="s">
        <v>482</v>
      </c>
      <c r="C431" s="94" t="s">
        <v>505</v>
      </c>
      <c r="D431" s="30" t="s">
        <v>507</v>
      </c>
      <c r="E431" s="136">
        <v>1</v>
      </c>
      <c r="F431" s="138"/>
      <c r="G431" s="104">
        <f>E431*F431</f>
        <v>0</v>
      </c>
      <c r="H431" s="124"/>
    </row>
    <row r="432" spans="1:8" s="105" customFormat="1" ht="25.5">
      <c r="A432" s="30" t="s">
        <v>1251</v>
      </c>
      <c r="B432" s="99" t="s">
        <v>482</v>
      </c>
      <c r="C432" s="94" t="s">
        <v>508</v>
      </c>
      <c r="D432" s="30" t="s">
        <v>507</v>
      </c>
      <c r="E432" s="136">
        <v>8</v>
      </c>
      <c r="F432" s="138"/>
      <c r="G432" s="104">
        <f>E432*F432</f>
        <v>0</v>
      </c>
      <c r="H432" s="124"/>
    </row>
    <row r="433" spans="1:8" s="105" customFormat="1" ht="25.5">
      <c r="A433" s="30" t="s">
        <v>1252</v>
      </c>
      <c r="B433" s="99" t="s">
        <v>482</v>
      </c>
      <c r="C433" s="94" t="s">
        <v>509</v>
      </c>
      <c r="D433" s="30" t="s">
        <v>507</v>
      </c>
      <c r="E433" s="136">
        <v>9</v>
      </c>
      <c r="F433" s="138"/>
      <c r="G433" s="104">
        <f>E433*F433</f>
        <v>0</v>
      </c>
      <c r="H433" s="124"/>
    </row>
    <row r="434" spans="1:8" s="105" customFormat="1" ht="12.75">
      <c r="A434" s="30" t="s">
        <v>1253</v>
      </c>
      <c r="B434" s="99" t="s">
        <v>482</v>
      </c>
      <c r="C434" s="94" t="s">
        <v>1137</v>
      </c>
      <c r="D434" s="30" t="s">
        <v>507</v>
      </c>
      <c r="E434" s="136">
        <v>40</v>
      </c>
      <c r="F434" s="138"/>
      <c r="G434" s="104">
        <f aca="true" t="shared" si="10" ref="G434:G449">E434*F434</f>
        <v>0</v>
      </c>
      <c r="H434" s="124"/>
    </row>
    <row r="435" spans="1:8" s="105" customFormat="1" ht="12.75">
      <c r="A435" s="30" t="s">
        <v>1254</v>
      </c>
      <c r="B435" s="99" t="s">
        <v>482</v>
      </c>
      <c r="C435" s="94" t="s">
        <v>491</v>
      </c>
      <c r="D435" s="30" t="s">
        <v>507</v>
      </c>
      <c r="E435" s="136">
        <v>13</v>
      </c>
      <c r="F435" s="138"/>
      <c r="G435" s="104">
        <f t="shared" si="10"/>
        <v>0</v>
      </c>
      <c r="H435" s="124"/>
    </row>
    <row r="436" spans="1:8" s="105" customFormat="1" ht="12.75">
      <c r="A436" s="30" t="s">
        <v>1255</v>
      </c>
      <c r="B436" s="99" t="s">
        <v>482</v>
      </c>
      <c r="C436" s="94" t="s">
        <v>1138</v>
      </c>
      <c r="D436" s="30" t="s">
        <v>507</v>
      </c>
      <c r="E436" s="136">
        <v>7</v>
      </c>
      <c r="F436" s="138"/>
      <c r="G436" s="104">
        <f t="shared" si="10"/>
        <v>0</v>
      </c>
      <c r="H436" s="124"/>
    </row>
    <row r="437" spans="1:8" s="105" customFormat="1" ht="25.5">
      <c r="A437" s="30" t="s">
        <v>1256</v>
      </c>
      <c r="B437" s="99" t="s">
        <v>482</v>
      </c>
      <c r="C437" s="94" t="s">
        <v>1139</v>
      </c>
      <c r="D437" s="30" t="s">
        <v>507</v>
      </c>
      <c r="E437" s="136">
        <v>23</v>
      </c>
      <c r="F437" s="138"/>
      <c r="G437" s="104">
        <f t="shared" si="10"/>
        <v>0</v>
      </c>
      <c r="H437" s="124"/>
    </row>
    <row r="438" spans="1:8" s="105" customFormat="1" ht="25.5">
      <c r="A438" s="30" t="s">
        <v>1257</v>
      </c>
      <c r="B438" s="99" t="s">
        <v>482</v>
      </c>
      <c r="C438" s="94" t="s">
        <v>1140</v>
      </c>
      <c r="D438" s="30" t="s">
        <v>507</v>
      </c>
      <c r="E438" s="136">
        <v>1</v>
      </c>
      <c r="F438" s="138"/>
      <c r="G438" s="104">
        <f t="shared" si="10"/>
        <v>0</v>
      </c>
      <c r="H438" s="124"/>
    </row>
    <row r="439" spans="1:8" s="105" customFormat="1" ht="25.5">
      <c r="A439" s="30" t="s">
        <v>1258</v>
      </c>
      <c r="B439" s="99" t="s">
        <v>482</v>
      </c>
      <c r="C439" s="94" t="s">
        <v>1141</v>
      </c>
      <c r="D439" s="30" t="s">
        <v>507</v>
      </c>
      <c r="E439" s="136">
        <v>8</v>
      </c>
      <c r="F439" s="138"/>
      <c r="G439" s="104">
        <f t="shared" si="10"/>
        <v>0</v>
      </c>
      <c r="H439" s="124"/>
    </row>
    <row r="440" spans="1:8" s="105" customFormat="1" ht="25.5">
      <c r="A440" s="30" t="s">
        <v>1259</v>
      </c>
      <c r="B440" s="99" t="s">
        <v>482</v>
      </c>
      <c r="C440" s="94" t="s">
        <v>483</v>
      </c>
      <c r="D440" s="30" t="s">
        <v>507</v>
      </c>
      <c r="E440" s="136">
        <v>29</v>
      </c>
      <c r="F440" s="138"/>
      <c r="G440" s="104">
        <f t="shared" si="10"/>
        <v>0</v>
      </c>
      <c r="H440" s="124"/>
    </row>
    <row r="441" spans="1:8" s="105" customFormat="1" ht="25.5">
      <c r="A441" s="30" t="s">
        <v>1260</v>
      </c>
      <c r="B441" s="99" t="s">
        <v>482</v>
      </c>
      <c r="C441" s="94" t="s">
        <v>484</v>
      </c>
      <c r="D441" s="30" t="s">
        <v>507</v>
      </c>
      <c r="E441" s="136">
        <v>14</v>
      </c>
      <c r="F441" s="138"/>
      <c r="G441" s="104">
        <f t="shared" si="10"/>
        <v>0</v>
      </c>
      <c r="H441" s="124"/>
    </row>
    <row r="442" spans="1:8" s="105" customFormat="1" ht="25.5">
      <c r="A442" s="30" t="s">
        <v>1261</v>
      </c>
      <c r="B442" s="99" t="s">
        <v>482</v>
      </c>
      <c r="C442" s="94" t="s">
        <v>488</v>
      </c>
      <c r="D442" s="30" t="s">
        <v>507</v>
      </c>
      <c r="E442" s="136">
        <v>1</v>
      </c>
      <c r="F442" s="138"/>
      <c r="G442" s="104">
        <f t="shared" si="10"/>
        <v>0</v>
      </c>
      <c r="H442" s="124"/>
    </row>
    <row r="443" spans="1:8" s="105" customFormat="1" ht="25.5">
      <c r="A443" s="30" t="s">
        <v>1262</v>
      </c>
      <c r="B443" s="99" t="s">
        <v>482</v>
      </c>
      <c r="C443" s="94" t="s">
        <v>489</v>
      </c>
      <c r="D443" s="30" t="s">
        <v>507</v>
      </c>
      <c r="E443" s="136">
        <v>2</v>
      </c>
      <c r="F443" s="138"/>
      <c r="G443" s="104">
        <f t="shared" si="10"/>
        <v>0</v>
      </c>
      <c r="H443" s="124"/>
    </row>
    <row r="444" spans="1:8" s="105" customFormat="1" ht="25.5">
      <c r="A444" s="30" t="s">
        <v>1263</v>
      </c>
      <c r="B444" s="99" t="s">
        <v>482</v>
      </c>
      <c r="C444" s="94" t="s">
        <v>490</v>
      </c>
      <c r="D444" s="30" t="s">
        <v>507</v>
      </c>
      <c r="E444" s="136">
        <v>1</v>
      </c>
      <c r="F444" s="138"/>
      <c r="G444" s="104">
        <f t="shared" si="10"/>
        <v>0</v>
      </c>
      <c r="H444" s="124"/>
    </row>
    <row r="445" spans="1:8" s="105" customFormat="1" ht="25.5">
      <c r="A445" s="30" t="s">
        <v>1264</v>
      </c>
      <c r="B445" s="99" t="s">
        <v>482</v>
      </c>
      <c r="C445" s="94" t="s">
        <v>1142</v>
      </c>
      <c r="D445" s="30" t="s">
        <v>507</v>
      </c>
      <c r="E445" s="136">
        <v>3</v>
      </c>
      <c r="F445" s="138"/>
      <c r="G445" s="104">
        <f t="shared" si="10"/>
        <v>0</v>
      </c>
      <c r="H445" s="124"/>
    </row>
    <row r="446" spans="1:8" s="105" customFormat="1" ht="25.5">
      <c r="A446" s="30" t="s">
        <v>1265</v>
      </c>
      <c r="B446" s="99" t="s">
        <v>482</v>
      </c>
      <c r="C446" s="94" t="s">
        <v>1143</v>
      </c>
      <c r="D446" s="30" t="s">
        <v>507</v>
      </c>
      <c r="E446" s="136">
        <v>2</v>
      </c>
      <c r="F446" s="138"/>
      <c r="G446" s="104">
        <f t="shared" si="10"/>
        <v>0</v>
      </c>
      <c r="H446" s="124"/>
    </row>
    <row r="447" spans="1:8" s="105" customFormat="1" ht="38.25">
      <c r="A447" s="30" t="s">
        <v>1266</v>
      </c>
      <c r="B447" s="99" t="s">
        <v>482</v>
      </c>
      <c r="C447" s="94" t="s">
        <v>1144</v>
      </c>
      <c r="D447" s="30" t="s">
        <v>507</v>
      </c>
      <c r="E447" s="136">
        <v>3</v>
      </c>
      <c r="F447" s="138"/>
      <c r="G447" s="104">
        <f t="shared" si="10"/>
        <v>0</v>
      </c>
      <c r="H447" s="124"/>
    </row>
    <row r="448" spans="1:8" s="105" customFormat="1" ht="25.5">
      <c r="A448" s="30" t="s">
        <v>1267</v>
      </c>
      <c r="B448" s="99" t="s">
        <v>482</v>
      </c>
      <c r="C448" s="94" t="s">
        <v>1145</v>
      </c>
      <c r="D448" s="30" t="s">
        <v>507</v>
      </c>
      <c r="E448" s="136">
        <v>3</v>
      </c>
      <c r="F448" s="138"/>
      <c r="G448" s="104">
        <f t="shared" si="10"/>
        <v>0</v>
      </c>
      <c r="H448" s="124"/>
    </row>
    <row r="449" spans="1:8" s="105" customFormat="1" ht="12.75">
      <c r="A449" s="30" t="s">
        <v>1268</v>
      </c>
      <c r="B449" s="99" t="s">
        <v>482</v>
      </c>
      <c r="C449" s="107" t="s">
        <v>485</v>
      </c>
      <c r="D449" s="139" t="s">
        <v>507</v>
      </c>
      <c r="E449" s="100">
        <v>2</v>
      </c>
      <c r="F449" s="138"/>
      <c r="G449" s="104">
        <f t="shared" si="10"/>
        <v>0</v>
      </c>
      <c r="H449" s="124"/>
    </row>
    <row r="450" spans="1:8" s="105" customFormat="1" ht="12.75">
      <c r="A450" s="30" t="s">
        <v>1269</v>
      </c>
      <c r="B450" s="99" t="s">
        <v>482</v>
      </c>
      <c r="C450" s="140" t="s">
        <v>492</v>
      </c>
      <c r="D450" s="139" t="s">
        <v>507</v>
      </c>
      <c r="E450" s="123">
        <v>3</v>
      </c>
      <c r="F450" s="104"/>
      <c r="G450" s="104">
        <f>E450*F450</f>
        <v>0</v>
      </c>
      <c r="H450" s="124"/>
    </row>
    <row r="451" spans="1:8" s="105" customFormat="1" ht="12.75">
      <c r="A451" s="30" t="s">
        <v>1270</v>
      </c>
      <c r="B451" s="99" t="s">
        <v>482</v>
      </c>
      <c r="C451" s="140" t="s">
        <v>493</v>
      </c>
      <c r="D451" s="139" t="s">
        <v>507</v>
      </c>
      <c r="E451" s="123">
        <v>3</v>
      </c>
      <c r="F451" s="104"/>
      <c r="G451" s="104">
        <f>E451*F451</f>
        <v>0</v>
      </c>
      <c r="H451" s="124"/>
    </row>
    <row r="452" spans="1:7" s="105" customFormat="1" ht="12.75">
      <c r="A452" s="30" t="s">
        <v>1271</v>
      </c>
      <c r="B452" s="99" t="s">
        <v>482</v>
      </c>
      <c r="C452" s="94" t="s">
        <v>1146</v>
      </c>
      <c r="D452" s="30" t="s">
        <v>507</v>
      </c>
      <c r="E452" s="136">
        <v>3</v>
      </c>
      <c r="F452" s="104"/>
      <c r="G452" s="104">
        <f aca="true" t="shared" si="11" ref="G452:G479">E452*F452</f>
        <v>0</v>
      </c>
    </row>
    <row r="453" spans="1:8" s="105" customFormat="1" ht="38.25">
      <c r="A453" s="30" t="s">
        <v>1272</v>
      </c>
      <c r="B453" s="99" t="s">
        <v>482</v>
      </c>
      <c r="C453" s="106" t="s">
        <v>494</v>
      </c>
      <c r="D453" s="135" t="s">
        <v>507</v>
      </c>
      <c r="E453" s="136">
        <v>1</v>
      </c>
      <c r="F453" s="137"/>
      <c r="G453" s="104">
        <f t="shared" si="11"/>
        <v>0</v>
      </c>
      <c r="H453" s="124"/>
    </row>
    <row r="454" spans="1:8" s="105" customFormat="1" ht="38.25">
      <c r="A454" s="30" t="s">
        <v>1273</v>
      </c>
      <c r="B454" s="99" t="s">
        <v>482</v>
      </c>
      <c r="C454" s="106" t="s">
        <v>1147</v>
      </c>
      <c r="D454" s="135" t="s">
        <v>507</v>
      </c>
      <c r="E454" s="136">
        <v>2</v>
      </c>
      <c r="F454" s="137"/>
      <c r="G454" s="104">
        <f t="shared" si="11"/>
        <v>0</v>
      </c>
      <c r="H454" s="124"/>
    </row>
    <row r="455" spans="1:8" s="105" customFormat="1" ht="38.25">
      <c r="A455" s="30" t="s">
        <v>1274</v>
      </c>
      <c r="B455" s="99" t="s">
        <v>482</v>
      </c>
      <c r="C455" s="106" t="s">
        <v>1148</v>
      </c>
      <c r="D455" s="135" t="s">
        <v>507</v>
      </c>
      <c r="E455" s="136">
        <v>1</v>
      </c>
      <c r="F455" s="137"/>
      <c r="G455" s="104">
        <f t="shared" si="11"/>
        <v>0</v>
      </c>
      <c r="H455" s="124"/>
    </row>
    <row r="456" spans="1:8" s="105" customFormat="1" ht="38.25">
      <c r="A456" s="30" t="s">
        <v>1275</v>
      </c>
      <c r="B456" s="99" t="s">
        <v>482</v>
      </c>
      <c r="C456" s="106" t="s">
        <v>1149</v>
      </c>
      <c r="D456" s="135" t="s">
        <v>507</v>
      </c>
      <c r="E456" s="136">
        <v>1</v>
      </c>
      <c r="F456" s="137"/>
      <c r="G456" s="104">
        <f t="shared" si="11"/>
        <v>0</v>
      </c>
      <c r="H456" s="124"/>
    </row>
    <row r="457" spans="1:8" s="105" customFormat="1" ht="38.25">
      <c r="A457" s="30" t="s">
        <v>1276</v>
      </c>
      <c r="B457" s="99" t="s">
        <v>482</v>
      </c>
      <c r="C457" s="106" t="s">
        <v>1150</v>
      </c>
      <c r="D457" s="135" t="s">
        <v>507</v>
      </c>
      <c r="E457" s="136">
        <v>1</v>
      </c>
      <c r="F457" s="137"/>
      <c r="G457" s="104">
        <f t="shared" si="11"/>
        <v>0</v>
      </c>
      <c r="H457" s="124"/>
    </row>
    <row r="458" spans="1:8" s="105" customFormat="1" ht="38.25">
      <c r="A458" s="30" t="s">
        <v>1277</v>
      </c>
      <c r="B458" s="99" t="s">
        <v>482</v>
      </c>
      <c r="C458" s="106" t="s">
        <v>495</v>
      </c>
      <c r="D458" s="135" t="s">
        <v>507</v>
      </c>
      <c r="E458" s="136">
        <v>1</v>
      </c>
      <c r="F458" s="137"/>
      <c r="G458" s="104">
        <f t="shared" si="11"/>
        <v>0</v>
      </c>
      <c r="H458" s="124"/>
    </row>
    <row r="459" spans="1:8" s="105" customFormat="1" ht="38.25">
      <c r="A459" s="30" t="s">
        <v>1278</v>
      </c>
      <c r="B459" s="99" t="s">
        <v>482</v>
      </c>
      <c r="C459" s="106" t="s">
        <v>496</v>
      </c>
      <c r="D459" s="135" t="s">
        <v>507</v>
      </c>
      <c r="E459" s="136">
        <v>1</v>
      </c>
      <c r="F459" s="137"/>
      <c r="G459" s="104">
        <f t="shared" si="11"/>
        <v>0</v>
      </c>
      <c r="H459" s="124"/>
    </row>
    <row r="460" spans="1:8" s="105" customFormat="1" ht="38.25">
      <c r="A460" s="30" t="s">
        <v>1279</v>
      </c>
      <c r="B460" s="99" t="s">
        <v>482</v>
      </c>
      <c r="C460" s="106" t="s">
        <v>497</v>
      </c>
      <c r="D460" s="135" t="s">
        <v>507</v>
      </c>
      <c r="E460" s="136">
        <v>1</v>
      </c>
      <c r="F460" s="137"/>
      <c r="G460" s="104">
        <f t="shared" si="11"/>
        <v>0</v>
      </c>
      <c r="H460" s="124"/>
    </row>
    <row r="461" spans="1:7" s="105" customFormat="1" ht="25.5">
      <c r="A461" s="30" t="s">
        <v>1280</v>
      </c>
      <c r="B461" s="99" t="s">
        <v>482</v>
      </c>
      <c r="C461" s="106" t="s">
        <v>498</v>
      </c>
      <c r="D461" s="135" t="s">
        <v>507</v>
      </c>
      <c r="E461" s="136">
        <v>3</v>
      </c>
      <c r="F461" s="137"/>
      <c r="G461" s="104">
        <f t="shared" si="11"/>
        <v>0</v>
      </c>
    </row>
    <row r="462" spans="1:7" s="105" customFormat="1" ht="25.5">
      <c r="A462" s="30" t="s">
        <v>1281</v>
      </c>
      <c r="B462" s="99" t="s">
        <v>482</v>
      </c>
      <c r="C462" s="94" t="s">
        <v>499</v>
      </c>
      <c r="D462" s="135" t="s">
        <v>507</v>
      </c>
      <c r="E462" s="136">
        <v>3</v>
      </c>
      <c r="F462" s="137"/>
      <c r="G462" s="104">
        <f t="shared" si="11"/>
        <v>0</v>
      </c>
    </row>
    <row r="463" spans="1:8" s="105" customFormat="1" ht="12.75">
      <c r="A463" s="30" t="s">
        <v>1282</v>
      </c>
      <c r="B463" s="99"/>
      <c r="C463" s="108" t="s">
        <v>1151</v>
      </c>
      <c r="D463" s="103"/>
      <c r="E463" s="100"/>
      <c r="F463" s="141"/>
      <c r="G463" s="104"/>
      <c r="H463" s="124"/>
    </row>
    <row r="464" spans="1:8" s="105" customFormat="1" ht="25.5">
      <c r="A464" s="30" t="s">
        <v>1283</v>
      </c>
      <c r="B464" s="99" t="s">
        <v>482</v>
      </c>
      <c r="C464" s="94" t="s">
        <v>1152</v>
      </c>
      <c r="D464" s="30" t="s">
        <v>507</v>
      </c>
      <c r="E464" s="136">
        <v>77</v>
      </c>
      <c r="F464" s="137"/>
      <c r="G464" s="104">
        <f t="shared" si="11"/>
        <v>0</v>
      </c>
      <c r="H464" s="124"/>
    </row>
    <row r="465" spans="1:8" s="105" customFormat="1" ht="25.5">
      <c r="A465" s="30" t="s">
        <v>1284</v>
      </c>
      <c r="B465" s="99" t="s">
        <v>482</v>
      </c>
      <c r="C465" s="94" t="s">
        <v>1153</v>
      </c>
      <c r="D465" s="30" t="s">
        <v>507</v>
      </c>
      <c r="E465" s="136">
        <v>25</v>
      </c>
      <c r="F465" s="137"/>
      <c r="G465" s="104">
        <f t="shared" si="11"/>
        <v>0</v>
      </c>
      <c r="H465" s="124"/>
    </row>
    <row r="466" spans="1:8" s="105" customFormat="1" ht="25.5">
      <c r="A466" s="30" t="s">
        <v>1285</v>
      </c>
      <c r="B466" s="99" t="s">
        <v>482</v>
      </c>
      <c r="C466" s="94" t="s">
        <v>1154</v>
      </c>
      <c r="D466" s="30" t="s">
        <v>507</v>
      </c>
      <c r="E466" s="136">
        <v>21</v>
      </c>
      <c r="F466" s="137"/>
      <c r="G466" s="104">
        <f t="shared" si="11"/>
        <v>0</v>
      </c>
      <c r="H466" s="124"/>
    </row>
    <row r="467" spans="1:8" s="105" customFormat="1" ht="25.5">
      <c r="A467" s="30" t="s">
        <v>1286</v>
      </c>
      <c r="B467" s="99" t="s">
        <v>482</v>
      </c>
      <c r="C467" s="94" t="s">
        <v>1155</v>
      </c>
      <c r="D467" s="30" t="s">
        <v>507</v>
      </c>
      <c r="E467" s="136">
        <v>8</v>
      </c>
      <c r="F467" s="137"/>
      <c r="G467" s="104">
        <f t="shared" si="11"/>
        <v>0</v>
      </c>
      <c r="H467" s="124"/>
    </row>
    <row r="468" spans="1:8" s="105" customFormat="1" ht="25.5">
      <c r="A468" s="30" t="s">
        <v>1287</v>
      </c>
      <c r="B468" s="99" t="s">
        <v>482</v>
      </c>
      <c r="C468" s="94" t="s">
        <v>1156</v>
      </c>
      <c r="D468" s="30" t="s">
        <v>507</v>
      </c>
      <c r="E468" s="136">
        <v>41</v>
      </c>
      <c r="F468" s="137"/>
      <c r="G468" s="104">
        <f t="shared" si="11"/>
        <v>0</v>
      </c>
      <c r="H468" s="124"/>
    </row>
    <row r="469" spans="1:8" s="105" customFormat="1" ht="12.75">
      <c r="A469" s="30" t="s">
        <v>1288</v>
      </c>
      <c r="B469" s="99" t="s">
        <v>482</v>
      </c>
      <c r="C469" s="94" t="s">
        <v>1157</v>
      </c>
      <c r="D469" s="30" t="s">
        <v>507</v>
      </c>
      <c r="E469" s="136">
        <v>49</v>
      </c>
      <c r="F469" s="137"/>
      <c r="G469" s="104">
        <f t="shared" si="11"/>
        <v>0</v>
      </c>
      <c r="H469" s="124"/>
    </row>
    <row r="470" spans="1:8" s="105" customFormat="1" ht="12.75">
      <c r="A470" s="30" t="s">
        <v>1289</v>
      </c>
      <c r="B470" s="99" t="s">
        <v>482</v>
      </c>
      <c r="C470" s="94" t="s">
        <v>1158</v>
      </c>
      <c r="D470" s="30" t="s">
        <v>507</v>
      </c>
      <c r="E470" s="136">
        <v>67</v>
      </c>
      <c r="F470" s="137"/>
      <c r="G470" s="104">
        <f t="shared" si="11"/>
        <v>0</v>
      </c>
      <c r="H470" s="124"/>
    </row>
    <row r="471" spans="1:8" s="105" customFormat="1" ht="12.75">
      <c r="A471" s="30" t="s">
        <v>1290</v>
      </c>
      <c r="B471" s="99" t="s">
        <v>482</v>
      </c>
      <c r="C471" s="94" t="s">
        <v>1159</v>
      </c>
      <c r="D471" s="30" t="s">
        <v>507</v>
      </c>
      <c r="E471" s="136">
        <v>131</v>
      </c>
      <c r="F471" s="137"/>
      <c r="G471" s="104">
        <f t="shared" si="11"/>
        <v>0</v>
      </c>
      <c r="H471" s="124"/>
    </row>
    <row r="472" spans="1:8" s="105" customFormat="1" ht="12.75">
      <c r="A472" s="30" t="s">
        <v>1291</v>
      </c>
      <c r="B472" s="99"/>
      <c r="C472" s="142" t="s">
        <v>1160</v>
      </c>
      <c r="D472" s="30"/>
      <c r="E472" s="136"/>
      <c r="F472" s="137"/>
      <c r="G472" s="104"/>
      <c r="H472" s="124"/>
    </row>
    <row r="473" spans="1:8" s="105" customFormat="1" ht="51">
      <c r="A473" s="30" t="s">
        <v>1292</v>
      </c>
      <c r="B473" s="99" t="s">
        <v>482</v>
      </c>
      <c r="C473" s="94" t="s">
        <v>486</v>
      </c>
      <c r="D473" s="30" t="s">
        <v>507</v>
      </c>
      <c r="E473" s="136">
        <v>2</v>
      </c>
      <c r="F473" s="137"/>
      <c r="G473" s="104">
        <f t="shared" si="11"/>
        <v>0</v>
      </c>
      <c r="H473" s="124"/>
    </row>
    <row r="474" spans="1:8" s="105" customFormat="1" ht="12.75">
      <c r="A474" s="30" t="s">
        <v>1293</v>
      </c>
      <c r="B474" s="99" t="s">
        <v>482</v>
      </c>
      <c r="C474" s="94" t="s">
        <v>1161</v>
      </c>
      <c r="D474" s="30" t="s">
        <v>507</v>
      </c>
      <c r="E474" s="136">
        <v>1</v>
      </c>
      <c r="F474" s="137"/>
      <c r="G474" s="104">
        <f t="shared" si="11"/>
        <v>0</v>
      </c>
      <c r="H474" s="124"/>
    </row>
    <row r="475" spans="1:8" s="105" customFormat="1" ht="12.75">
      <c r="A475" s="30" t="s">
        <v>1294</v>
      </c>
      <c r="B475" s="99" t="s">
        <v>482</v>
      </c>
      <c r="C475" s="94" t="s">
        <v>1162</v>
      </c>
      <c r="D475" s="30" t="s">
        <v>507</v>
      </c>
      <c r="E475" s="136">
        <v>1</v>
      </c>
      <c r="F475" s="137"/>
      <c r="G475" s="104">
        <f t="shared" si="11"/>
        <v>0</v>
      </c>
      <c r="H475" s="124"/>
    </row>
    <row r="476" spans="1:8" s="105" customFormat="1" ht="12.75">
      <c r="A476" s="30" t="s">
        <v>1295</v>
      </c>
      <c r="B476" s="99"/>
      <c r="C476" s="94" t="s">
        <v>1163</v>
      </c>
      <c r="D476" s="30" t="s">
        <v>507</v>
      </c>
      <c r="E476" s="136">
        <v>1</v>
      </c>
      <c r="F476" s="137"/>
      <c r="G476" s="104">
        <f t="shared" si="11"/>
        <v>0</v>
      </c>
      <c r="H476" s="124"/>
    </row>
    <row r="477" spans="1:8" s="105" customFormat="1" ht="12.75">
      <c r="A477" s="30" t="s">
        <v>1296</v>
      </c>
      <c r="B477" s="99"/>
      <c r="C477" s="94" t="s">
        <v>1164</v>
      </c>
      <c r="D477" s="30" t="s">
        <v>507</v>
      </c>
      <c r="E477" s="136">
        <v>1</v>
      </c>
      <c r="F477" s="137"/>
      <c r="G477" s="104">
        <f t="shared" si="11"/>
        <v>0</v>
      </c>
      <c r="H477" s="124"/>
    </row>
    <row r="478" spans="1:8" s="105" customFormat="1" ht="25.5">
      <c r="A478" s="30" t="s">
        <v>1297</v>
      </c>
      <c r="B478" s="99"/>
      <c r="C478" s="94" t="s">
        <v>1165</v>
      </c>
      <c r="D478" s="30" t="s">
        <v>1166</v>
      </c>
      <c r="E478" s="136">
        <v>216.7</v>
      </c>
      <c r="F478" s="137"/>
      <c r="G478" s="104">
        <f t="shared" si="11"/>
        <v>0</v>
      </c>
      <c r="H478" s="124"/>
    </row>
    <row r="479" spans="1:8" s="105" customFormat="1" ht="51">
      <c r="A479" s="30" t="s">
        <v>1298</v>
      </c>
      <c r="B479" s="99" t="s">
        <v>482</v>
      </c>
      <c r="C479" s="94" t="s">
        <v>487</v>
      </c>
      <c r="D479" s="30" t="s">
        <v>507</v>
      </c>
      <c r="E479" s="136">
        <v>2</v>
      </c>
      <c r="F479" s="137"/>
      <c r="G479" s="104">
        <f t="shared" si="11"/>
        <v>0</v>
      </c>
      <c r="H479" s="124"/>
    </row>
    <row r="480" spans="1:8" s="105" customFormat="1" ht="12.75">
      <c r="A480" s="30"/>
      <c r="B480" s="121"/>
      <c r="C480" s="91"/>
      <c r="D480" s="30"/>
      <c r="E480" s="123"/>
      <c r="F480" s="104"/>
      <c r="G480" s="104"/>
      <c r="H480" s="124"/>
    </row>
    <row r="481" spans="1:8" s="105" customFormat="1" ht="12.75">
      <c r="A481" s="29">
        <v>21</v>
      </c>
      <c r="B481" s="115"/>
      <c r="C481" s="116" t="s">
        <v>258</v>
      </c>
      <c r="D481" s="29"/>
      <c r="E481" s="117"/>
      <c r="F481" s="118"/>
      <c r="G481" s="118">
        <f>SUM(G482:G489)</f>
        <v>0</v>
      </c>
      <c r="H481" s="124"/>
    </row>
    <row r="482" spans="1:8" s="105" customFormat="1" ht="38.25">
      <c r="A482" s="30" t="s">
        <v>149</v>
      </c>
      <c r="B482" s="121" t="s">
        <v>845</v>
      </c>
      <c r="C482" s="91" t="s">
        <v>846</v>
      </c>
      <c r="D482" s="30" t="s">
        <v>270</v>
      </c>
      <c r="E482" s="123">
        <v>1</v>
      </c>
      <c r="F482" s="104"/>
      <c r="G482" s="104">
        <f aca="true" t="shared" si="12" ref="G482:G489">E482*F482</f>
        <v>0</v>
      </c>
      <c r="H482" s="124"/>
    </row>
    <row r="483" spans="1:8" s="105" customFormat="1" ht="12.75">
      <c r="A483" s="30" t="s">
        <v>511</v>
      </c>
      <c r="B483" s="121" t="s">
        <v>844</v>
      </c>
      <c r="C483" s="91" t="s">
        <v>463</v>
      </c>
      <c r="D483" s="30" t="s">
        <v>270</v>
      </c>
      <c r="E483" s="123">
        <v>1</v>
      </c>
      <c r="F483" s="104"/>
      <c r="G483" s="104">
        <f t="shared" si="12"/>
        <v>0</v>
      </c>
      <c r="H483" s="124"/>
    </row>
    <row r="484" spans="1:7" s="105" customFormat="1" ht="12.75">
      <c r="A484" s="30" t="s">
        <v>1299</v>
      </c>
      <c r="B484" s="121" t="s">
        <v>1239</v>
      </c>
      <c r="C484" s="91" t="s">
        <v>1240</v>
      </c>
      <c r="D484" s="30" t="s">
        <v>270</v>
      </c>
      <c r="E484" s="123">
        <v>34</v>
      </c>
      <c r="F484" s="104"/>
      <c r="G484" s="104">
        <f t="shared" si="12"/>
        <v>0</v>
      </c>
    </row>
    <row r="485" spans="1:7" s="105" customFormat="1" ht="25.5">
      <c r="A485" s="30" t="s">
        <v>1300</v>
      </c>
      <c r="B485" s="121" t="s">
        <v>519</v>
      </c>
      <c r="C485" s="31" t="s">
        <v>18</v>
      </c>
      <c r="D485" s="30" t="s">
        <v>270</v>
      </c>
      <c r="E485" s="123">
        <v>8</v>
      </c>
      <c r="F485" s="104"/>
      <c r="G485" s="104">
        <f t="shared" si="12"/>
        <v>0</v>
      </c>
    </row>
    <row r="486" spans="1:7" s="105" customFormat="1" ht="12.75">
      <c r="A486" s="30" t="s">
        <v>1301</v>
      </c>
      <c r="B486" s="121" t="s">
        <v>519</v>
      </c>
      <c r="C486" s="31" t="s">
        <v>21</v>
      </c>
      <c r="D486" s="30" t="s">
        <v>273</v>
      </c>
      <c r="E486" s="123">
        <v>88</v>
      </c>
      <c r="F486" s="104"/>
      <c r="G486" s="104">
        <f t="shared" si="12"/>
        <v>0</v>
      </c>
    </row>
    <row r="487" spans="1:7" s="105" customFormat="1" ht="12.75">
      <c r="A487" s="30" t="s">
        <v>1302</v>
      </c>
      <c r="B487" s="121" t="s">
        <v>519</v>
      </c>
      <c r="C487" s="31" t="s">
        <v>22</v>
      </c>
      <c r="D487" s="30" t="s">
        <v>274</v>
      </c>
      <c r="E487" s="123">
        <v>1</v>
      </c>
      <c r="F487" s="104"/>
      <c r="G487" s="104">
        <f t="shared" si="12"/>
        <v>0</v>
      </c>
    </row>
    <row r="488" spans="1:7" s="105" customFormat="1" ht="38.25">
      <c r="A488" s="30" t="s">
        <v>1303</v>
      </c>
      <c r="B488" s="121" t="s">
        <v>519</v>
      </c>
      <c r="C488" s="93" t="s">
        <v>23</v>
      </c>
      <c r="D488" s="30" t="s">
        <v>274</v>
      </c>
      <c r="E488" s="123">
        <v>1</v>
      </c>
      <c r="F488" s="104"/>
      <c r="G488" s="104">
        <f t="shared" si="12"/>
        <v>0</v>
      </c>
    </row>
    <row r="489" spans="1:7" s="105" customFormat="1" ht="38.25">
      <c r="A489" s="30" t="s">
        <v>1304</v>
      </c>
      <c r="B489" s="121" t="s">
        <v>519</v>
      </c>
      <c r="C489" s="93" t="s">
        <v>24</v>
      </c>
      <c r="D489" s="30" t="s">
        <v>274</v>
      </c>
      <c r="E489" s="123">
        <v>3</v>
      </c>
      <c r="F489" s="104"/>
      <c r="G489" s="104">
        <f t="shared" si="12"/>
        <v>0</v>
      </c>
    </row>
    <row r="490" spans="1:7" s="105" customFormat="1" ht="12.75">
      <c r="A490" s="120"/>
      <c r="B490" s="121"/>
      <c r="C490" s="91"/>
      <c r="D490" s="30"/>
      <c r="E490" s="123"/>
      <c r="F490" s="104"/>
      <c r="G490" s="104"/>
    </row>
    <row r="491" spans="1:7" s="105" customFormat="1" ht="12.75">
      <c r="A491" s="29">
        <v>22</v>
      </c>
      <c r="B491" s="115"/>
      <c r="C491" s="116" t="s">
        <v>256</v>
      </c>
      <c r="D491" s="29"/>
      <c r="E491" s="117"/>
      <c r="F491" s="118"/>
      <c r="G491" s="118">
        <f>SUM(G492:G493)</f>
        <v>0</v>
      </c>
    </row>
    <row r="492" spans="1:7" s="105" customFormat="1" ht="12.75">
      <c r="A492" s="30" t="s">
        <v>150</v>
      </c>
      <c r="B492" s="121" t="s">
        <v>847</v>
      </c>
      <c r="C492" s="91" t="s">
        <v>369</v>
      </c>
      <c r="D492" s="30" t="s">
        <v>270</v>
      </c>
      <c r="E492" s="123">
        <v>82</v>
      </c>
      <c r="F492" s="104"/>
      <c r="G492" s="104">
        <f>E492*F492</f>
        <v>0</v>
      </c>
    </row>
    <row r="493" spans="1:7" s="105" customFormat="1" ht="12.75">
      <c r="A493" s="30" t="s">
        <v>151</v>
      </c>
      <c r="B493" s="121" t="s">
        <v>848</v>
      </c>
      <c r="C493" s="91" t="s">
        <v>166</v>
      </c>
      <c r="D493" s="30" t="s">
        <v>270</v>
      </c>
      <c r="E493" s="123">
        <v>102</v>
      </c>
      <c r="F493" s="104"/>
      <c r="G493" s="104">
        <f>E493*F493</f>
        <v>0</v>
      </c>
    </row>
    <row r="494" spans="1:7" s="105" customFormat="1" ht="12.75">
      <c r="A494" s="30"/>
      <c r="B494" s="143"/>
      <c r="C494" s="109"/>
      <c r="D494" s="144"/>
      <c r="E494" s="136"/>
      <c r="F494" s="104"/>
      <c r="G494" s="104"/>
    </row>
    <row r="495" spans="1:11" s="105" customFormat="1" ht="12.75">
      <c r="A495" s="153" t="s">
        <v>1307</v>
      </c>
      <c r="B495" s="153"/>
      <c r="C495" s="153"/>
      <c r="D495" s="153"/>
      <c r="E495" s="153"/>
      <c r="F495" s="153"/>
      <c r="G495" s="145">
        <f>SUM(G11:G494)/2</f>
        <v>0</v>
      </c>
      <c r="K495" s="129"/>
    </row>
    <row r="496" spans="1:11" s="105" customFormat="1" ht="12.75">
      <c r="A496" s="157" t="s">
        <v>1317</v>
      </c>
      <c r="B496" s="157"/>
      <c r="C496" s="157"/>
      <c r="D496" s="157"/>
      <c r="E496" s="157"/>
      <c r="F496" s="157"/>
      <c r="G496" s="113">
        <f>G495*Resumo!D36</f>
        <v>0</v>
      </c>
      <c r="K496" s="129"/>
    </row>
    <row r="497" spans="1:7" s="105" customFormat="1" ht="12.75">
      <c r="A497" s="153" t="s">
        <v>1309</v>
      </c>
      <c r="B497" s="153"/>
      <c r="C497" s="153"/>
      <c r="D497" s="153"/>
      <c r="E497" s="153"/>
      <c r="F497" s="153"/>
      <c r="G497" s="145">
        <f>G495+G496</f>
        <v>0</v>
      </c>
    </row>
    <row r="498" spans="1:7" s="105" customFormat="1" ht="12.75">
      <c r="A498" s="146"/>
      <c r="B498" s="146"/>
      <c r="C498" s="146"/>
      <c r="D498" s="146"/>
      <c r="E498" s="146"/>
      <c r="F498" s="146"/>
      <c r="G498" s="147"/>
    </row>
    <row r="499" spans="1:7" s="105" customFormat="1" ht="12.75">
      <c r="A499" s="29">
        <v>23</v>
      </c>
      <c r="B499" s="115"/>
      <c r="C499" s="116" t="s">
        <v>257</v>
      </c>
      <c r="D499" s="29"/>
      <c r="E499" s="117"/>
      <c r="F499" s="118"/>
      <c r="G499" s="118">
        <f>SUM(G500:G501)</f>
        <v>0</v>
      </c>
    </row>
    <row r="500" spans="1:7" s="105" customFormat="1" ht="25.5">
      <c r="A500" s="30" t="s">
        <v>1124</v>
      </c>
      <c r="B500" s="121" t="s">
        <v>842</v>
      </c>
      <c r="C500" s="91" t="s">
        <v>11</v>
      </c>
      <c r="D500" s="30" t="s">
        <v>274</v>
      </c>
      <c r="E500" s="123">
        <v>2</v>
      </c>
      <c r="F500" s="104"/>
      <c r="G500" s="104">
        <f>E500*F500</f>
        <v>0</v>
      </c>
    </row>
    <row r="501" spans="1:7" s="105" customFormat="1" ht="12.75">
      <c r="A501" s="30" t="s">
        <v>1125</v>
      </c>
      <c r="B501" s="121" t="s">
        <v>482</v>
      </c>
      <c r="C501" s="91" t="s">
        <v>31</v>
      </c>
      <c r="D501" s="30" t="s">
        <v>274</v>
      </c>
      <c r="E501" s="123">
        <v>1</v>
      </c>
      <c r="F501" s="104"/>
      <c r="G501" s="104">
        <f>E501*F501</f>
        <v>0</v>
      </c>
    </row>
    <row r="502" spans="1:7" s="105" customFormat="1" ht="12.75">
      <c r="A502" s="30"/>
      <c r="B502" s="121"/>
      <c r="C502" s="91"/>
      <c r="D502" s="30"/>
      <c r="E502" s="123"/>
      <c r="F502" s="104"/>
      <c r="G502" s="104"/>
    </row>
    <row r="503" spans="1:7" s="105" customFormat="1" ht="12.75">
      <c r="A503" s="153" t="s">
        <v>1308</v>
      </c>
      <c r="B503" s="153"/>
      <c r="C503" s="153"/>
      <c r="D503" s="153"/>
      <c r="E503" s="153"/>
      <c r="F503" s="153"/>
      <c r="G503" s="145">
        <f>SUM(G499:G502)/2</f>
        <v>0</v>
      </c>
    </row>
    <row r="504" spans="1:7" s="105" customFormat="1" ht="12.75">
      <c r="A504" s="157" t="s">
        <v>1317</v>
      </c>
      <c r="B504" s="157"/>
      <c r="C504" s="157"/>
      <c r="D504" s="157"/>
      <c r="E504" s="157"/>
      <c r="F504" s="157"/>
      <c r="G504" s="148">
        <f>G503*Resumo!D37</f>
        <v>0</v>
      </c>
    </row>
    <row r="505" spans="1:7" s="105" customFormat="1" ht="12.75">
      <c r="A505" s="153" t="s">
        <v>1310</v>
      </c>
      <c r="B505" s="153"/>
      <c r="C505" s="153"/>
      <c r="D505" s="153"/>
      <c r="E505" s="153"/>
      <c r="F505" s="153"/>
      <c r="G505" s="145">
        <f>G503+G504</f>
        <v>0</v>
      </c>
    </row>
    <row r="506" spans="1:7" s="105" customFormat="1" ht="12.75">
      <c r="A506" s="146"/>
      <c r="B506" s="146"/>
      <c r="C506" s="146"/>
      <c r="D506" s="146"/>
      <c r="E506" s="146"/>
      <c r="F506" s="146"/>
      <c r="G506" s="147"/>
    </row>
    <row r="507" spans="1:7" s="105" customFormat="1" ht="12.75">
      <c r="A507" s="153" t="s">
        <v>352</v>
      </c>
      <c r="B507" s="153"/>
      <c r="C507" s="153"/>
      <c r="D507" s="153"/>
      <c r="E507" s="153"/>
      <c r="F507" s="153"/>
      <c r="G507" s="145">
        <f>G497+G505</f>
        <v>0</v>
      </c>
    </row>
    <row r="508" spans="1:7" s="26" customFormat="1" ht="12.75">
      <c r="A508" s="1"/>
      <c r="B508" s="49"/>
      <c r="C508" s="19"/>
      <c r="D508" s="20"/>
      <c r="E508" s="55"/>
      <c r="F508" s="63"/>
      <c r="G508" s="57"/>
    </row>
    <row r="509" spans="1:9" s="26" customFormat="1" ht="12.75">
      <c r="A509" s="1"/>
      <c r="B509" s="49"/>
      <c r="C509" s="19"/>
      <c r="D509" s="20"/>
      <c r="E509" s="55"/>
      <c r="F509" s="63"/>
      <c r="G509" s="57"/>
      <c r="H509" s="23"/>
      <c r="I509" s="23"/>
    </row>
    <row r="511" spans="1:9" ht="15.75">
      <c r="A511" s="65"/>
      <c r="I511" s="50"/>
    </row>
    <row r="512" spans="1:7" ht="15.75">
      <c r="A512" s="65"/>
      <c r="B512" s="23"/>
      <c r="C512" s="23"/>
      <c r="D512" s="23"/>
      <c r="E512" s="23"/>
      <c r="F512" s="23"/>
      <c r="G512" s="23"/>
    </row>
    <row r="513" spans="1:7" ht="14.25" hidden="1">
      <c r="A513" s="67" t="s">
        <v>525</v>
      </c>
      <c r="B513" s="23"/>
      <c r="C513" s="23"/>
      <c r="D513" s="23"/>
      <c r="E513" s="23"/>
      <c r="F513" s="23"/>
      <c r="G513" s="23"/>
    </row>
    <row r="514" spans="1:7" ht="14.25" hidden="1">
      <c r="A514" s="67"/>
      <c r="B514" s="23"/>
      <c r="C514" s="23"/>
      <c r="D514" s="23"/>
      <c r="E514" s="23"/>
      <c r="F514" s="23"/>
      <c r="G514" s="23"/>
    </row>
    <row r="515" spans="1:7" ht="14.25" hidden="1">
      <c r="A515" s="67" t="s">
        <v>526</v>
      </c>
      <c r="B515" s="23"/>
      <c r="C515" s="23"/>
      <c r="D515" s="23"/>
      <c r="E515" s="23"/>
      <c r="F515" s="23"/>
      <c r="G515" s="23"/>
    </row>
    <row r="516" spans="1:7" ht="15" hidden="1">
      <c r="A516" s="66"/>
      <c r="B516" s="23"/>
      <c r="C516" s="23"/>
      <c r="D516" s="23"/>
      <c r="E516" s="23"/>
      <c r="F516" s="23"/>
      <c r="G516" s="23"/>
    </row>
    <row r="517" spans="2:7" ht="12.75" hidden="1">
      <c r="B517" s="23"/>
      <c r="C517" s="23"/>
      <c r="D517" s="23"/>
      <c r="E517" s="23"/>
      <c r="F517" s="23"/>
      <c r="G517" s="23"/>
    </row>
    <row r="518" spans="2:7" ht="12.75" hidden="1">
      <c r="B518" s="23"/>
      <c r="C518" s="23"/>
      <c r="D518" s="23"/>
      <c r="E518" s="23"/>
      <c r="F518" s="23"/>
      <c r="G518" s="23"/>
    </row>
    <row r="519" spans="2:7" ht="12.75" hidden="1">
      <c r="B519" s="23"/>
      <c r="C519" s="23"/>
      <c r="D519" s="23"/>
      <c r="E519" s="23"/>
      <c r="F519" s="23"/>
      <c r="G519" s="23"/>
    </row>
    <row r="520" spans="2:7" ht="12.75" hidden="1">
      <c r="B520" s="23"/>
      <c r="C520" s="23"/>
      <c r="D520" s="23"/>
      <c r="E520" s="23"/>
      <c r="F520" s="23"/>
      <c r="G520" s="23"/>
    </row>
  </sheetData>
  <sheetProtection/>
  <autoFilter ref="A11:G507"/>
  <mergeCells count="14">
    <mergeCell ref="A2:B2"/>
    <mergeCell ref="A4:B4"/>
    <mergeCell ref="A5:B5"/>
    <mergeCell ref="A504:F504"/>
    <mergeCell ref="A497:F497"/>
    <mergeCell ref="A505:F505"/>
    <mergeCell ref="A507:F507"/>
    <mergeCell ref="A495:F495"/>
    <mergeCell ref="A6:B6"/>
    <mergeCell ref="C6:G6"/>
    <mergeCell ref="A8:G8"/>
    <mergeCell ref="A496:F496"/>
    <mergeCell ref="A503:F503"/>
    <mergeCell ref="A7:G7"/>
  </mergeCells>
  <printOptions horizontalCentered="1"/>
  <pageMargins left="0.7874015748031497" right="0.3937007874015748" top="0.3937007874015748" bottom="0.3937007874015748" header="0.11811023622047245" footer="0.11811023622047245"/>
  <pageSetup fitToHeight="11" fitToWidth="1" horizontalDpi="600" verticalDpi="600" orientation="portrait" paperSize="9" scale="70" r:id="rId1"/>
  <headerFooter alignWithMargins="0">
    <oddFooter>&amp;R&amp;6&amp;P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D62"/>
  <sheetViews>
    <sheetView tabSelected="1" zoomScale="90" zoomScaleNormal="90" zoomScalePageLayoutView="0" workbookViewId="0" topLeftCell="A16">
      <selection activeCell="D64" sqref="D64"/>
    </sheetView>
  </sheetViews>
  <sheetFormatPr defaultColWidth="9.140625" defaultRowHeight="12.75"/>
  <cols>
    <col min="1" max="1" width="8.421875" style="6" customWidth="1"/>
    <col min="2" max="2" width="77.57421875" style="5" bestFit="1" customWidth="1"/>
    <col min="3" max="3" width="17.57421875" style="5" bestFit="1" customWidth="1"/>
    <col min="4" max="4" width="13.140625" style="69" bestFit="1" customWidth="1"/>
    <col min="5" max="28" width="16.7109375" style="5" customWidth="1"/>
    <col min="29" max="29" width="9.140625" style="5" customWidth="1"/>
    <col min="30" max="30" width="37.00390625" style="98" hidden="1" customWidth="1"/>
    <col min="31" max="16384" width="9.140625" style="5" customWidth="1"/>
  </cols>
  <sheetData>
    <row r="1" spans="1:5" ht="12.75">
      <c r="A1" s="3"/>
      <c r="B1" s="4"/>
      <c r="C1" s="7"/>
      <c r="D1" s="68"/>
      <c r="E1" s="8"/>
    </row>
    <row r="2" spans="1:5" ht="23.25">
      <c r="A2" s="37"/>
      <c r="B2" s="40"/>
      <c r="E2" s="9"/>
    </row>
    <row r="3" spans="1:5" ht="18">
      <c r="A3" s="82"/>
      <c r="B3" s="36"/>
      <c r="C3" s="39"/>
      <c r="D3" s="70"/>
      <c r="E3" s="10"/>
    </row>
    <row r="4" spans="1:5" ht="12.75">
      <c r="A4" s="42"/>
      <c r="B4" s="38"/>
      <c r="C4" s="38"/>
      <c r="D4" s="71"/>
      <c r="E4" s="10"/>
    </row>
    <row r="5" spans="1:5" ht="15.75">
      <c r="A5" s="83"/>
      <c r="B5" s="45" t="s">
        <v>37</v>
      </c>
      <c r="C5" s="45"/>
      <c r="D5" s="73"/>
      <c r="E5" s="8"/>
    </row>
    <row r="6" spans="1:5" ht="15.75">
      <c r="A6" s="81"/>
      <c r="B6" s="46" t="s">
        <v>38</v>
      </c>
      <c r="C6" s="46"/>
      <c r="D6" s="74"/>
      <c r="E6" s="8"/>
    </row>
    <row r="7" spans="1:5" ht="15.75" customHeight="1">
      <c r="A7" s="43">
        <f>Planilha!A8</f>
        <v>0</v>
      </c>
      <c r="B7" s="43"/>
      <c r="C7" s="43"/>
      <c r="D7" s="76"/>
      <c r="E7" s="8"/>
    </row>
    <row r="8" spans="1:4" ht="27.75">
      <c r="A8" s="162" t="s">
        <v>1315</v>
      </c>
      <c r="B8" s="162"/>
      <c r="C8" s="162"/>
      <c r="D8" s="162"/>
    </row>
    <row r="9" spans="1:28" ht="15.75">
      <c r="A9" s="32" t="s">
        <v>346</v>
      </c>
      <c r="B9" s="33" t="s">
        <v>347</v>
      </c>
      <c r="C9" s="33" t="s">
        <v>348</v>
      </c>
      <c r="D9" s="77" t="s">
        <v>531</v>
      </c>
      <c r="E9" s="32" t="s">
        <v>334</v>
      </c>
      <c r="F9" s="32" t="s">
        <v>335</v>
      </c>
      <c r="G9" s="32" t="s">
        <v>336</v>
      </c>
      <c r="H9" s="32" t="s">
        <v>337</v>
      </c>
      <c r="I9" s="32" t="s">
        <v>338</v>
      </c>
      <c r="J9" s="32" t="s">
        <v>339</v>
      </c>
      <c r="K9" s="32" t="s">
        <v>340</v>
      </c>
      <c r="L9" s="32" t="s">
        <v>341</v>
      </c>
      <c r="M9" s="32" t="s">
        <v>342</v>
      </c>
      <c r="N9" s="32" t="s">
        <v>343</v>
      </c>
      <c r="O9" s="32" t="s">
        <v>344</v>
      </c>
      <c r="P9" s="32" t="s">
        <v>345</v>
      </c>
      <c r="Q9" s="32" t="s">
        <v>152</v>
      </c>
      <c r="R9" s="32" t="s">
        <v>153</v>
      </c>
      <c r="S9" s="32" t="s">
        <v>154</v>
      </c>
      <c r="T9" s="32" t="s">
        <v>155</v>
      </c>
      <c r="U9" s="32" t="s">
        <v>156</v>
      </c>
      <c r="V9" s="32" t="s">
        <v>157</v>
      </c>
      <c r="W9" s="32" t="s">
        <v>1126</v>
      </c>
      <c r="X9" s="32" t="s">
        <v>1127</v>
      </c>
      <c r="Y9" s="32" t="s">
        <v>1128</v>
      </c>
      <c r="Z9" s="32" t="s">
        <v>1129</v>
      </c>
      <c r="AA9" s="32" t="s">
        <v>1130</v>
      </c>
      <c r="AB9" s="32" t="s">
        <v>1131</v>
      </c>
    </row>
    <row r="10" spans="1:30" ht="15.75">
      <c r="A10" s="33">
        <f>Planilha!A11</f>
        <v>1</v>
      </c>
      <c r="B10" s="35" t="str">
        <f>Planilha!C11</f>
        <v>Serviço técnico especializado</v>
      </c>
      <c r="C10" s="34">
        <f>Planilha!G11</f>
        <v>0</v>
      </c>
      <c r="D10" s="80" t="e">
        <f>C10/C$56</f>
        <v>#DIV/0!</v>
      </c>
      <c r="E10" s="87">
        <v>0.07</v>
      </c>
      <c r="F10" s="87">
        <v>0.05</v>
      </c>
      <c r="G10" s="87">
        <v>0.04</v>
      </c>
      <c r="H10" s="87">
        <v>0.04</v>
      </c>
      <c r="I10" s="87">
        <v>0.04</v>
      </c>
      <c r="J10" s="87">
        <v>0.04</v>
      </c>
      <c r="K10" s="87">
        <v>0.04</v>
      </c>
      <c r="L10" s="87">
        <v>0.04</v>
      </c>
      <c r="M10" s="87">
        <v>0.04</v>
      </c>
      <c r="N10" s="87">
        <v>0.04</v>
      </c>
      <c r="O10" s="87">
        <v>0.04</v>
      </c>
      <c r="P10" s="87">
        <v>0.04</v>
      </c>
      <c r="Q10" s="87">
        <v>0.04</v>
      </c>
      <c r="R10" s="87">
        <v>0.04</v>
      </c>
      <c r="S10" s="87">
        <v>0.04</v>
      </c>
      <c r="T10" s="87">
        <v>0.04</v>
      </c>
      <c r="U10" s="87">
        <v>0.04</v>
      </c>
      <c r="V10" s="87">
        <v>0.04</v>
      </c>
      <c r="W10" s="87">
        <v>0.04</v>
      </c>
      <c r="X10" s="87">
        <v>0.04</v>
      </c>
      <c r="Y10" s="87">
        <v>0.04</v>
      </c>
      <c r="Z10" s="87">
        <v>0.04</v>
      </c>
      <c r="AA10" s="87">
        <v>0.04</v>
      </c>
      <c r="AB10" s="87">
        <v>0.04</v>
      </c>
      <c r="AD10" s="98">
        <f>SUM(E10:AB10)</f>
        <v>1.0000000000000002</v>
      </c>
    </row>
    <row r="11" spans="1:30" ht="15.75">
      <c r="A11" s="33"/>
      <c r="B11" s="35"/>
      <c r="C11" s="34"/>
      <c r="D11" s="80"/>
      <c r="E11" s="97">
        <f>$C10*E10</f>
        <v>0</v>
      </c>
      <c r="F11" s="97">
        <f>$C10*F10</f>
        <v>0</v>
      </c>
      <c r="G11" s="97">
        <f>$C10*G10</f>
        <v>0</v>
      </c>
      <c r="H11" s="97">
        <f>$C10*H10</f>
        <v>0</v>
      </c>
      <c r="I11" s="97">
        <f>$C10*I10</f>
        <v>0</v>
      </c>
      <c r="J11" s="97">
        <f aca="true" t="shared" si="0" ref="F11:AB11">$C10*J10</f>
        <v>0</v>
      </c>
      <c r="K11" s="97">
        <f t="shared" si="0"/>
        <v>0</v>
      </c>
      <c r="L11" s="97">
        <f t="shared" si="0"/>
        <v>0</v>
      </c>
      <c r="M11" s="97">
        <f t="shared" si="0"/>
        <v>0</v>
      </c>
      <c r="N11" s="97">
        <f t="shared" si="0"/>
        <v>0</v>
      </c>
      <c r="O11" s="97">
        <f t="shared" si="0"/>
        <v>0</v>
      </c>
      <c r="P11" s="97">
        <f t="shared" si="0"/>
        <v>0</v>
      </c>
      <c r="Q11" s="97">
        <f t="shared" si="0"/>
        <v>0</v>
      </c>
      <c r="R11" s="97">
        <f t="shared" si="0"/>
        <v>0</v>
      </c>
      <c r="S11" s="97">
        <f t="shared" si="0"/>
        <v>0</v>
      </c>
      <c r="T11" s="97">
        <f t="shared" si="0"/>
        <v>0</v>
      </c>
      <c r="U11" s="97">
        <f t="shared" si="0"/>
        <v>0</v>
      </c>
      <c r="V11" s="97">
        <f t="shared" si="0"/>
        <v>0</v>
      </c>
      <c r="W11" s="97">
        <f t="shared" si="0"/>
        <v>0</v>
      </c>
      <c r="X11" s="97">
        <f t="shared" si="0"/>
        <v>0</v>
      </c>
      <c r="Y11" s="97">
        <f t="shared" si="0"/>
        <v>0</v>
      </c>
      <c r="Z11" s="97">
        <f t="shared" si="0"/>
        <v>0</v>
      </c>
      <c r="AA11" s="97">
        <f t="shared" si="0"/>
        <v>0</v>
      </c>
      <c r="AB11" s="97">
        <f t="shared" si="0"/>
        <v>0</v>
      </c>
      <c r="AD11" s="98">
        <f aca="true" t="shared" si="1" ref="AD11:AD59">SUM(E11:AB11)</f>
        <v>0</v>
      </c>
    </row>
    <row r="12" spans="1:30" ht="15.75">
      <c r="A12" s="33">
        <f>Planilha!A24</f>
        <v>2</v>
      </c>
      <c r="B12" s="35" t="str">
        <f>Planilha!C24</f>
        <v>Canteiro de obra</v>
      </c>
      <c r="C12" s="34">
        <f>Planilha!G24</f>
        <v>0</v>
      </c>
      <c r="D12" s="80" t="e">
        <f aca="true" t="shared" si="2" ref="D12:D54">C12/C$56</f>
        <v>#DIV/0!</v>
      </c>
      <c r="E12" s="87">
        <v>0.11</v>
      </c>
      <c r="F12" s="87">
        <v>0.03</v>
      </c>
      <c r="G12" s="87">
        <v>0.03</v>
      </c>
      <c r="H12" s="87">
        <v>0.03</v>
      </c>
      <c r="I12" s="87">
        <v>0.04</v>
      </c>
      <c r="J12" s="87">
        <v>0.15</v>
      </c>
      <c r="K12" s="87"/>
      <c r="L12" s="87"/>
      <c r="M12" s="87"/>
      <c r="N12" s="87"/>
      <c r="O12" s="87"/>
      <c r="P12" s="87"/>
      <c r="Q12" s="87"/>
      <c r="R12" s="87"/>
      <c r="S12" s="87"/>
      <c r="T12" s="87"/>
      <c r="U12" s="87"/>
      <c r="V12" s="87"/>
      <c r="W12" s="87"/>
      <c r="X12" s="87"/>
      <c r="Y12" s="87"/>
      <c r="Z12" s="87"/>
      <c r="AA12" s="87"/>
      <c r="AB12" s="87">
        <v>0.1</v>
      </c>
      <c r="AD12" s="98">
        <f t="shared" si="1"/>
        <v>0.49</v>
      </c>
    </row>
    <row r="13" spans="1:30" ht="15.75">
      <c r="A13" s="33"/>
      <c r="B13" s="35"/>
      <c r="C13" s="34"/>
      <c r="D13" s="80"/>
      <c r="E13" s="97">
        <f>$C12*E12</f>
        <v>0</v>
      </c>
      <c r="F13" s="97">
        <f>$C12*F12</f>
        <v>0</v>
      </c>
      <c r="G13" s="97">
        <f>$C12*G12</f>
        <v>0</v>
      </c>
      <c r="H13" s="97">
        <f>$C12*H12</f>
        <v>0</v>
      </c>
      <c r="I13" s="97">
        <f>$C12*I12</f>
        <v>0</v>
      </c>
      <c r="J13" s="97">
        <f aca="true" t="shared" si="3" ref="E13:AB13">$C12*J12</f>
        <v>0</v>
      </c>
      <c r="K13" s="97">
        <f t="shared" si="3"/>
        <v>0</v>
      </c>
      <c r="L13" s="97">
        <f t="shared" si="3"/>
        <v>0</v>
      </c>
      <c r="M13" s="97">
        <f t="shared" si="3"/>
        <v>0</v>
      </c>
      <c r="N13" s="97">
        <f t="shared" si="3"/>
        <v>0</v>
      </c>
      <c r="O13" s="97">
        <f t="shared" si="3"/>
        <v>0</v>
      </c>
      <c r="P13" s="97">
        <f t="shared" si="3"/>
        <v>0</v>
      </c>
      <c r="Q13" s="97">
        <f t="shared" si="3"/>
        <v>0</v>
      </c>
      <c r="R13" s="97">
        <f t="shared" si="3"/>
        <v>0</v>
      </c>
      <c r="S13" s="97">
        <f t="shared" si="3"/>
        <v>0</v>
      </c>
      <c r="T13" s="97">
        <f t="shared" si="3"/>
        <v>0</v>
      </c>
      <c r="U13" s="97">
        <f t="shared" si="3"/>
        <v>0</v>
      </c>
      <c r="V13" s="97">
        <f t="shared" si="3"/>
        <v>0</v>
      </c>
      <c r="W13" s="97">
        <f t="shared" si="3"/>
        <v>0</v>
      </c>
      <c r="X13" s="97">
        <f t="shared" si="3"/>
        <v>0</v>
      </c>
      <c r="Y13" s="97">
        <f t="shared" si="3"/>
        <v>0</v>
      </c>
      <c r="Z13" s="97">
        <f t="shared" si="3"/>
        <v>0</v>
      </c>
      <c r="AA13" s="97">
        <f t="shared" si="3"/>
        <v>0</v>
      </c>
      <c r="AB13" s="97">
        <f t="shared" si="3"/>
        <v>0</v>
      </c>
      <c r="AD13" s="98">
        <f t="shared" si="1"/>
        <v>0</v>
      </c>
    </row>
    <row r="14" spans="1:30" ht="15.75">
      <c r="A14" s="33">
        <f>Planilha!A45</f>
        <v>3</v>
      </c>
      <c r="B14" s="35" t="str">
        <f>Planilha!C45</f>
        <v>Demolições e Retiradas</v>
      </c>
      <c r="C14" s="34">
        <f>Planilha!G45</f>
        <v>0</v>
      </c>
      <c r="D14" s="80" t="e">
        <f t="shared" si="2"/>
        <v>#DIV/0!</v>
      </c>
      <c r="E14" s="87">
        <v>0.2</v>
      </c>
      <c r="F14" s="87">
        <v>0.2</v>
      </c>
      <c r="G14" s="87">
        <v>0.2</v>
      </c>
      <c r="H14" s="87">
        <v>0.1</v>
      </c>
      <c r="I14" s="87">
        <v>0.15</v>
      </c>
      <c r="J14" s="87">
        <v>0.15</v>
      </c>
      <c r="K14" s="87">
        <v>0.1</v>
      </c>
      <c r="L14" s="87"/>
      <c r="M14" s="87"/>
      <c r="N14" s="87"/>
      <c r="O14" s="87"/>
      <c r="P14" s="87"/>
      <c r="Q14" s="87"/>
      <c r="R14" s="87"/>
      <c r="S14" s="87"/>
      <c r="T14" s="87"/>
      <c r="U14" s="87"/>
      <c r="V14" s="87"/>
      <c r="W14" s="87"/>
      <c r="X14" s="87"/>
      <c r="Y14" s="87"/>
      <c r="Z14" s="87"/>
      <c r="AA14" s="87"/>
      <c r="AB14" s="87"/>
      <c r="AD14" s="98">
        <f t="shared" si="1"/>
        <v>1.1</v>
      </c>
    </row>
    <row r="15" spans="1:30" ht="15.75">
      <c r="A15" s="33"/>
      <c r="B15" s="35"/>
      <c r="C15" s="34"/>
      <c r="D15" s="80"/>
      <c r="E15" s="97">
        <f>$C14*E14</f>
        <v>0</v>
      </c>
      <c r="F15" s="97">
        <f>$C14*F14</f>
        <v>0</v>
      </c>
      <c r="G15" s="97">
        <f>$C14*G14</f>
        <v>0</v>
      </c>
      <c r="H15" s="97">
        <f>$C14*H14</f>
        <v>0</v>
      </c>
      <c r="I15" s="97">
        <f>$C14*I14</f>
        <v>0</v>
      </c>
      <c r="J15" s="97">
        <f aca="true" t="shared" si="4" ref="E15:AB15">$C14*J14</f>
        <v>0</v>
      </c>
      <c r="K15" s="97">
        <f t="shared" si="4"/>
        <v>0</v>
      </c>
      <c r="L15" s="97">
        <f t="shared" si="4"/>
        <v>0</v>
      </c>
      <c r="M15" s="97">
        <f t="shared" si="4"/>
        <v>0</v>
      </c>
      <c r="N15" s="97">
        <f t="shared" si="4"/>
        <v>0</v>
      </c>
      <c r="O15" s="97">
        <f t="shared" si="4"/>
        <v>0</v>
      </c>
      <c r="P15" s="97">
        <f t="shared" si="4"/>
        <v>0</v>
      </c>
      <c r="Q15" s="97">
        <f t="shared" si="4"/>
        <v>0</v>
      </c>
      <c r="R15" s="97">
        <f t="shared" si="4"/>
        <v>0</v>
      </c>
      <c r="S15" s="97">
        <f t="shared" si="4"/>
        <v>0</v>
      </c>
      <c r="T15" s="97">
        <f t="shared" si="4"/>
        <v>0</v>
      </c>
      <c r="U15" s="97">
        <f t="shared" si="4"/>
        <v>0</v>
      </c>
      <c r="V15" s="97">
        <f t="shared" si="4"/>
        <v>0</v>
      </c>
      <c r="W15" s="97">
        <f t="shared" si="4"/>
        <v>0</v>
      </c>
      <c r="X15" s="97">
        <f t="shared" si="4"/>
        <v>0</v>
      </c>
      <c r="Y15" s="97">
        <f t="shared" si="4"/>
        <v>0</v>
      </c>
      <c r="Z15" s="97">
        <f t="shared" si="4"/>
        <v>0</v>
      </c>
      <c r="AA15" s="97">
        <f t="shared" si="4"/>
        <v>0</v>
      </c>
      <c r="AB15" s="97">
        <f t="shared" si="4"/>
        <v>0</v>
      </c>
      <c r="AD15" s="98">
        <f t="shared" si="1"/>
        <v>0</v>
      </c>
    </row>
    <row r="16" spans="1:30" ht="15.75">
      <c r="A16" s="33">
        <f>Planilha!A68</f>
        <v>4</v>
      </c>
      <c r="B16" s="35" t="str">
        <f>Planilha!C68</f>
        <v>Fundações e Estruturas (incl. reservatórios)</v>
      </c>
      <c r="C16" s="34">
        <f>Planilha!G68</f>
        <v>0</v>
      </c>
      <c r="D16" s="80" t="e">
        <f t="shared" si="2"/>
        <v>#DIV/0!</v>
      </c>
      <c r="E16" s="87">
        <v>0.35</v>
      </c>
      <c r="F16" s="87">
        <v>0.35</v>
      </c>
      <c r="G16" s="87"/>
      <c r="H16" s="87"/>
      <c r="I16" s="87"/>
      <c r="J16" s="87"/>
      <c r="K16" s="87"/>
      <c r="L16" s="87"/>
      <c r="M16" s="87"/>
      <c r="N16" s="87">
        <v>0.05</v>
      </c>
      <c r="O16" s="87">
        <v>0.05</v>
      </c>
      <c r="P16" s="87">
        <v>0.05</v>
      </c>
      <c r="Q16" s="87">
        <v>0.05</v>
      </c>
      <c r="R16" s="87">
        <v>0.05</v>
      </c>
      <c r="S16" s="87">
        <v>0.05</v>
      </c>
      <c r="T16" s="87"/>
      <c r="U16" s="87"/>
      <c r="V16" s="87"/>
      <c r="W16" s="87"/>
      <c r="X16" s="87"/>
      <c r="Y16" s="87"/>
      <c r="Z16" s="87"/>
      <c r="AA16" s="87"/>
      <c r="AB16" s="87"/>
      <c r="AD16" s="98">
        <f t="shared" si="1"/>
        <v>1.0000000000000002</v>
      </c>
    </row>
    <row r="17" spans="1:30" ht="15.75">
      <c r="A17" s="33"/>
      <c r="B17" s="35"/>
      <c r="C17" s="34"/>
      <c r="D17" s="80"/>
      <c r="E17" s="97">
        <f>$C16*E16</f>
        <v>0</v>
      </c>
      <c r="F17" s="97">
        <f>$C16*F16</f>
        <v>0</v>
      </c>
      <c r="G17" s="97">
        <f>$C16*G16</f>
        <v>0</v>
      </c>
      <c r="H17" s="97">
        <f>$C16*H16</f>
        <v>0</v>
      </c>
      <c r="I17" s="97">
        <f>$C16*I16</f>
        <v>0</v>
      </c>
      <c r="J17" s="97">
        <f aca="true" t="shared" si="5" ref="E17:AB17">$C16*J16</f>
        <v>0</v>
      </c>
      <c r="K17" s="97">
        <f t="shared" si="5"/>
        <v>0</v>
      </c>
      <c r="L17" s="97">
        <f t="shared" si="5"/>
        <v>0</v>
      </c>
      <c r="M17" s="97">
        <f t="shared" si="5"/>
        <v>0</v>
      </c>
      <c r="N17" s="97">
        <f t="shared" si="5"/>
        <v>0</v>
      </c>
      <c r="O17" s="97">
        <f t="shared" si="5"/>
        <v>0</v>
      </c>
      <c r="P17" s="97">
        <f t="shared" si="5"/>
        <v>0</v>
      </c>
      <c r="Q17" s="97">
        <f t="shared" si="5"/>
        <v>0</v>
      </c>
      <c r="R17" s="97">
        <f t="shared" si="5"/>
        <v>0</v>
      </c>
      <c r="S17" s="97">
        <f t="shared" si="5"/>
        <v>0</v>
      </c>
      <c r="T17" s="97">
        <f t="shared" si="5"/>
        <v>0</v>
      </c>
      <c r="U17" s="97">
        <f t="shared" si="5"/>
        <v>0</v>
      </c>
      <c r="V17" s="97">
        <f t="shared" si="5"/>
        <v>0</v>
      </c>
      <c r="W17" s="97">
        <f t="shared" si="5"/>
        <v>0</v>
      </c>
      <c r="X17" s="97">
        <f t="shared" si="5"/>
        <v>0</v>
      </c>
      <c r="Y17" s="97">
        <f t="shared" si="5"/>
        <v>0</v>
      </c>
      <c r="Z17" s="97">
        <f t="shared" si="5"/>
        <v>0</v>
      </c>
      <c r="AA17" s="97">
        <f t="shared" si="5"/>
        <v>0</v>
      </c>
      <c r="AB17" s="97">
        <f t="shared" si="5"/>
        <v>0</v>
      </c>
      <c r="AD17" s="98">
        <f t="shared" si="1"/>
        <v>0</v>
      </c>
    </row>
    <row r="18" spans="1:30" ht="15.75">
      <c r="A18" s="33">
        <f>Planilha!A92</f>
        <v>5</v>
      </c>
      <c r="B18" s="35" t="str">
        <f>Planilha!C92</f>
        <v>Alvenaria e elemento divisor</v>
      </c>
      <c r="C18" s="34">
        <f>Planilha!G92</f>
        <v>0</v>
      </c>
      <c r="D18" s="80" t="e">
        <f t="shared" si="2"/>
        <v>#DIV/0!</v>
      </c>
      <c r="E18" s="87"/>
      <c r="F18" s="87">
        <v>0.1</v>
      </c>
      <c r="G18" s="87">
        <v>0.3</v>
      </c>
      <c r="H18" s="87">
        <v>0.2</v>
      </c>
      <c r="I18" s="87">
        <v>0.1</v>
      </c>
      <c r="J18" s="87">
        <v>0.15</v>
      </c>
      <c r="K18" s="87">
        <v>0.2</v>
      </c>
      <c r="L18" s="87">
        <v>0.1</v>
      </c>
      <c r="M18" s="87"/>
      <c r="N18" s="87"/>
      <c r="O18" s="87"/>
      <c r="P18" s="87"/>
      <c r="Q18" s="87">
        <v>0.1</v>
      </c>
      <c r="R18" s="87">
        <v>0.1</v>
      </c>
      <c r="S18" s="87">
        <v>0.1</v>
      </c>
      <c r="T18" s="87"/>
      <c r="U18" s="87"/>
      <c r="V18" s="87"/>
      <c r="W18" s="87"/>
      <c r="X18" s="87"/>
      <c r="Y18" s="87"/>
      <c r="Z18" s="87"/>
      <c r="AA18" s="87"/>
      <c r="AB18" s="87"/>
      <c r="AD18" s="98">
        <f t="shared" si="1"/>
        <v>1.4500000000000004</v>
      </c>
    </row>
    <row r="19" spans="1:30" ht="15.75">
      <c r="A19" s="33"/>
      <c r="B19" s="35"/>
      <c r="C19" s="34"/>
      <c r="D19" s="80"/>
      <c r="E19" s="97">
        <f>$C18*E18</f>
        <v>0</v>
      </c>
      <c r="F19" s="97">
        <f>$C18*F18</f>
        <v>0</v>
      </c>
      <c r="G19" s="97">
        <f>$C18*G18</f>
        <v>0</v>
      </c>
      <c r="H19" s="97">
        <f>$C18*H18</f>
        <v>0</v>
      </c>
      <c r="I19" s="97">
        <f>$C18*I18</f>
        <v>0</v>
      </c>
      <c r="J19" s="97">
        <f aca="true" t="shared" si="6" ref="E19:AB19">$C18*J18</f>
        <v>0</v>
      </c>
      <c r="K19" s="97">
        <f t="shared" si="6"/>
        <v>0</v>
      </c>
      <c r="L19" s="97">
        <f t="shared" si="6"/>
        <v>0</v>
      </c>
      <c r="M19" s="97">
        <f t="shared" si="6"/>
        <v>0</v>
      </c>
      <c r="N19" s="97">
        <f t="shared" si="6"/>
        <v>0</v>
      </c>
      <c r="O19" s="97">
        <f t="shared" si="6"/>
        <v>0</v>
      </c>
      <c r="P19" s="97">
        <f t="shared" si="6"/>
        <v>0</v>
      </c>
      <c r="Q19" s="97">
        <f t="shared" si="6"/>
        <v>0</v>
      </c>
      <c r="R19" s="97">
        <f t="shared" si="6"/>
        <v>0</v>
      </c>
      <c r="S19" s="97">
        <f t="shared" si="6"/>
        <v>0</v>
      </c>
      <c r="T19" s="97">
        <f t="shared" si="6"/>
        <v>0</v>
      </c>
      <c r="U19" s="97">
        <f t="shared" si="6"/>
        <v>0</v>
      </c>
      <c r="V19" s="97">
        <f t="shared" si="6"/>
        <v>0</v>
      </c>
      <c r="W19" s="97">
        <f t="shared" si="6"/>
        <v>0</v>
      </c>
      <c r="X19" s="97">
        <f t="shared" si="6"/>
        <v>0</v>
      </c>
      <c r="Y19" s="97">
        <f t="shared" si="6"/>
        <v>0</v>
      </c>
      <c r="Z19" s="97">
        <f t="shared" si="6"/>
        <v>0</v>
      </c>
      <c r="AA19" s="97">
        <f t="shared" si="6"/>
        <v>0</v>
      </c>
      <c r="AB19" s="97">
        <f t="shared" si="6"/>
        <v>0</v>
      </c>
      <c r="AD19" s="98">
        <f t="shared" si="1"/>
        <v>0</v>
      </c>
    </row>
    <row r="20" spans="1:30" ht="15.75">
      <c r="A20" s="33">
        <f>Planilha!A103</f>
        <v>6</v>
      </c>
      <c r="B20" s="35" t="str">
        <f>Planilha!C103</f>
        <v>Estrutura metálica</v>
      </c>
      <c r="C20" s="34">
        <f>Planilha!G103</f>
        <v>0</v>
      </c>
      <c r="D20" s="80" t="e">
        <f t="shared" si="2"/>
        <v>#DIV/0!</v>
      </c>
      <c r="E20" s="87"/>
      <c r="F20" s="87"/>
      <c r="G20" s="87"/>
      <c r="H20" s="87"/>
      <c r="I20" s="87">
        <v>0.39</v>
      </c>
      <c r="J20" s="87">
        <v>0.05</v>
      </c>
      <c r="K20" s="87">
        <v>0.1</v>
      </c>
      <c r="L20" s="87">
        <v>0.1</v>
      </c>
      <c r="M20" s="87">
        <v>0.1</v>
      </c>
      <c r="N20" s="87">
        <v>0.5</v>
      </c>
      <c r="O20" s="87"/>
      <c r="P20" s="87"/>
      <c r="Q20" s="87"/>
      <c r="R20" s="87">
        <v>0.09</v>
      </c>
      <c r="S20" s="87">
        <v>0.01</v>
      </c>
      <c r="T20" s="87"/>
      <c r="U20" s="87"/>
      <c r="V20" s="87"/>
      <c r="W20" s="87"/>
      <c r="X20" s="87"/>
      <c r="Y20" s="87"/>
      <c r="Z20" s="87"/>
      <c r="AA20" s="87"/>
      <c r="AB20" s="87"/>
      <c r="AD20" s="98">
        <f t="shared" si="1"/>
        <v>1.34</v>
      </c>
    </row>
    <row r="21" spans="1:30" ht="15.75">
      <c r="A21" s="33"/>
      <c r="B21" s="35"/>
      <c r="C21" s="34"/>
      <c r="D21" s="80"/>
      <c r="E21" s="97">
        <f>$C20*E20</f>
        <v>0</v>
      </c>
      <c r="F21" s="97">
        <f>$C20*F20</f>
        <v>0</v>
      </c>
      <c r="G21" s="97">
        <f>$C20*G20</f>
        <v>0</v>
      </c>
      <c r="H21" s="97">
        <f>$C20*H20</f>
        <v>0</v>
      </c>
      <c r="I21" s="97">
        <f>$C20*I20</f>
        <v>0</v>
      </c>
      <c r="J21" s="97">
        <f aca="true" t="shared" si="7" ref="E21:AB21">$C20*J20</f>
        <v>0</v>
      </c>
      <c r="K21" s="97">
        <f t="shared" si="7"/>
        <v>0</v>
      </c>
      <c r="L21" s="97">
        <f t="shared" si="7"/>
        <v>0</v>
      </c>
      <c r="M21" s="97">
        <f t="shared" si="7"/>
        <v>0</v>
      </c>
      <c r="N21" s="97">
        <f t="shared" si="7"/>
        <v>0</v>
      </c>
      <c r="O21" s="97">
        <f t="shared" si="7"/>
        <v>0</v>
      </c>
      <c r="P21" s="97">
        <f t="shared" si="7"/>
        <v>0</v>
      </c>
      <c r="Q21" s="97">
        <f t="shared" si="7"/>
        <v>0</v>
      </c>
      <c r="R21" s="97">
        <f t="shared" si="7"/>
        <v>0</v>
      </c>
      <c r="S21" s="97">
        <f t="shared" si="7"/>
        <v>0</v>
      </c>
      <c r="T21" s="97">
        <f t="shared" si="7"/>
        <v>0</v>
      </c>
      <c r="U21" s="97">
        <f t="shared" si="7"/>
        <v>0</v>
      </c>
      <c r="V21" s="97">
        <f t="shared" si="7"/>
        <v>0</v>
      </c>
      <c r="W21" s="97">
        <f t="shared" si="7"/>
        <v>0</v>
      </c>
      <c r="X21" s="97">
        <f t="shared" si="7"/>
        <v>0</v>
      </c>
      <c r="Y21" s="97">
        <f t="shared" si="7"/>
        <v>0</v>
      </c>
      <c r="Z21" s="97">
        <f t="shared" si="7"/>
        <v>0</v>
      </c>
      <c r="AA21" s="97">
        <f t="shared" si="7"/>
        <v>0</v>
      </c>
      <c r="AB21" s="97">
        <f t="shared" si="7"/>
        <v>0</v>
      </c>
      <c r="AD21" s="98">
        <f t="shared" si="1"/>
        <v>0</v>
      </c>
    </row>
    <row r="22" spans="1:30" ht="15.75">
      <c r="A22" s="33">
        <f>Planilha!A108</f>
        <v>7</v>
      </c>
      <c r="B22" s="35" t="str">
        <f>Planilha!C108</f>
        <v>Telhamento</v>
      </c>
      <c r="C22" s="34">
        <f>Planilha!G108</f>
        <v>0</v>
      </c>
      <c r="D22" s="80" t="e">
        <f t="shared" si="2"/>
        <v>#DIV/0!</v>
      </c>
      <c r="E22" s="87"/>
      <c r="F22" s="87"/>
      <c r="G22" s="87"/>
      <c r="H22" s="87"/>
      <c r="I22" s="87"/>
      <c r="J22" s="87">
        <v>0.03</v>
      </c>
      <c r="K22" s="87">
        <v>0.03</v>
      </c>
      <c r="L22" s="87">
        <v>0.03</v>
      </c>
      <c r="M22" s="87">
        <v>0.03</v>
      </c>
      <c r="N22" s="87">
        <v>0.08</v>
      </c>
      <c r="O22" s="87">
        <v>0.5</v>
      </c>
      <c r="P22" s="87">
        <v>0.1</v>
      </c>
      <c r="Q22" s="87"/>
      <c r="R22" s="87">
        <v>0.05</v>
      </c>
      <c r="S22" s="87">
        <v>0.05</v>
      </c>
      <c r="T22" s="87">
        <v>0.1</v>
      </c>
      <c r="U22" s="87"/>
      <c r="V22" s="87"/>
      <c r="W22" s="87"/>
      <c r="X22" s="87"/>
      <c r="Y22" s="87"/>
      <c r="Z22" s="87"/>
      <c r="AA22" s="87"/>
      <c r="AB22" s="87"/>
      <c r="AD22" s="98">
        <f t="shared" si="1"/>
        <v>1</v>
      </c>
    </row>
    <row r="23" spans="1:30" ht="15.75">
      <c r="A23" s="33"/>
      <c r="B23" s="35"/>
      <c r="C23" s="34"/>
      <c r="D23" s="80"/>
      <c r="E23" s="97">
        <f>$C22*E22</f>
        <v>0</v>
      </c>
      <c r="F23" s="97">
        <f>$C22*F22</f>
        <v>0</v>
      </c>
      <c r="G23" s="97">
        <f>$C22*G22</f>
        <v>0</v>
      </c>
      <c r="H23" s="97">
        <f>$C22*H22</f>
        <v>0</v>
      </c>
      <c r="I23" s="97">
        <f>$C22*I22</f>
        <v>0</v>
      </c>
      <c r="J23" s="97">
        <f aca="true" t="shared" si="8" ref="E23:AB23">$C22*J22</f>
        <v>0</v>
      </c>
      <c r="K23" s="97">
        <f t="shared" si="8"/>
        <v>0</v>
      </c>
      <c r="L23" s="97">
        <f t="shared" si="8"/>
        <v>0</v>
      </c>
      <c r="M23" s="97">
        <f t="shared" si="8"/>
        <v>0</v>
      </c>
      <c r="N23" s="97">
        <f t="shared" si="8"/>
        <v>0</v>
      </c>
      <c r="O23" s="97">
        <f t="shared" si="8"/>
        <v>0</v>
      </c>
      <c r="P23" s="97">
        <f t="shared" si="8"/>
        <v>0</v>
      </c>
      <c r="Q23" s="97">
        <f t="shared" si="8"/>
        <v>0</v>
      </c>
      <c r="R23" s="97">
        <f t="shared" si="8"/>
        <v>0</v>
      </c>
      <c r="S23" s="97">
        <f t="shared" si="8"/>
        <v>0</v>
      </c>
      <c r="T23" s="97">
        <f t="shared" si="8"/>
        <v>0</v>
      </c>
      <c r="U23" s="97">
        <f t="shared" si="8"/>
        <v>0</v>
      </c>
      <c r="V23" s="97">
        <f t="shared" si="8"/>
        <v>0</v>
      </c>
      <c r="W23" s="97">
        <f t="shared" si="8"/>
        <v>0</v>
      </c>
      <c r="X23" s="97">
        <f t="shared" si="8"/>
        <v>0</v>
      </c>
      <c r="Y23" s="97">
        <f t="shared" si="8"/>
        <v>0</v>
      </c>
      <c r="Z23" s="97">
        <f t="shared" si="8"/>
        <v>0</v>
      </c>
      <c r="AA23" s="97">
        <f t="shared" si="8"/>
        <v>0</v>
      </c>
      <c r="AB23" s="97">
        <f t="shared" si="8"/>
        <v>0</v>
      </c>
      <c r="AD23" s="98">
        <f t="shared" si="1"/>
        <v>0</v>
      </c>
    </row>
    <row r="24" spans="1:30" ht="15.75">
      <c r="A24" s="33">
        <f>Planilha!A113</f>
        <v>8</v>
      </c>
      <c r="B24" s="35" t="str">
        <f>Planilha!C113</f>
        <v>Revestimento em massa, cerâmico, vinílico e metálico</v>
      </c>
      <c r="C24" s="34">
        <f>Planilha!G113</f>
        <v>0</v>
      </c>
      <c r="D24" s="80" t="e">
        <f t="shared" si="2"/>
        <v>#DIV/0!</v>
      </c>
      <c r="E24" s="87"/>
      <c r="F24" s="87"/>
      <c r="G24" s="87"/>
      <c r="H24" s="87"/>
      <c r="I24" s="87">
        <v>0.12</v>
      </c>
      <c r="J24" s="87"/>
      <c r="K24" s="87"/>
      <c r="L24" s="87"/>
      <c r="M24" s="87">
        <v>0.1</v>
      </c>
      <c r="N24" s="87">
        <v>0.1</v>
      </c>
      <c r="O24" s="87">
        <v>0.2</v>
      </c>
      <c r="P24" s="87">
        <v>0.1</v>
      </c>
      <c r="Q24" s="87"/>
      <c r="R24" s="87"/>
      <c r="S24" s="87"/>
      <c r="T24" s="87"/>
      <c r="U24" s="87">
        <v>0.1</v>
      </c>
      <c r="V24" s="87">
        <v>0.1</v>
      </c>
      <c r="W24" s="87">
        <v>0.1</v>
      </c>
      <c r="X24" s="87"/>
      <c r="Y24" s="87"/>
      <c r="Z24" s="87">
        <v>0.1</v>
      </c>
      <c r="AA24" s="87">
        <v>0.1</v>
      </c>
      <c r="AB24" s="87"/>
      <c r="AD24" s="98">
        <f t="shared" si="1"/>
        <v>1.12</v>
      </c>
    </row>
    <row r="25" spans="1:30" ht="15.75">
      <c r="A25" s="33"/>
      <c r="B25" s="35"/>
      <c r="C25" s="34"/>
      <c r="D25" s="80"/>
      <c r="E25" s="97">
        <f>$C24*E24</f>
        <v>0</v>
      </c>
      <c r="F25" s="97">
        <f>$C24*F24</f>
        <v>0</v>
      </c>
      <c r="G25" s="97">
        <f>$C24*G24</f>
        <v>0</v>
      </c>
      <c r="H25" s="97">
        <f>$C24*H24</f>
        <v>0</v>
      </c>
      <c r="I25" s="97">
        <f>$C24*I24</f>
        <v>0</v>
      </c>
      <c r="J25" s="97">
        <f aca="true" t="shared" si="9" ref="E25:AB25">$C24*J24</f>
        <v>0</v>
      </c>
      <c r="K25" s="97">
        <f t="shared" si="9"/>
        <v>0</v>
      </c>
      <c r="L25" s="97">
        <f t="shared" si="9"/>
        <v>0</v>
      </c>
      <c r="M25" s="97">
        <f t="shared" si="9"/>
        <v>0</v>
      </c>
      <c r="N25" s="97">
        <f t="shared" si="9"/>
        <v>0</v>
      </c>
      <c r="O25" s="97">
        <f t="shared" si="9"/>
        <v>0</v>
      </c>
      <c r="P25" s="97">
        <f t="shared" si="9"/>
        <v>0</v>
      </c>
      <c r="Q25" s="97">
        <f t="shared" si="9"/>
        <v>0</v>
      </c>
      <c r="R25" s="97">
        <f t="shared" si="9"/>
        <v>0</v>
      </c>
      <c r="S25" s="97">
        <f t="shared" si="9"/>
        <v>0</v>
      </c>
      <c r="T25" s="97">
        <f t="shared" si="9"/>
        <v>0</v>
      </c>
      <c r="U25" s="97">
        <f t="shared" si="9"/>
        <v>0</v>
      </c>
      <c r="V25" s="97">
        <f t="shared" si="9"/>
        <v>0</v>
      </c>
      <c r="W25" s="97">
        <f t="shared" si="9"/>
        <v>0</v>
      </c>
      <c r="X25" s="97">
        <f t="shared" si="9"/>
        <v>0</v>
      </c>
      <c r="Y25" s="97">
        <f t="shared" si="9"/>
        <v>0</v>
      </c>
      <c r="Z25" s="97">
        <f t="shared" si="9"/>
        <v>0</v>
      </c>
      <c r="AA25" s="97">
        <f t="shared" si="9"/>
        <v>0</v>
      </c>
      <c r="AB25" s="97">
        <f t="shared" si="9"/>
        <v>0</v>
      </c>
      <c r="AD25" s="98">
        <f t="shared" si="1"/>
        <v>0</v>
      </c>
    </row>
    <row r="26" spans="1:30" ht="15.75">
      <c r="A26" s="33">
        <f>Planilha!A139</f>
        <v>9</v>
      </c>
      <c r="B26" s="35" t="str">
        <f>Planilha!C139</f>
        <v>Esquadrias de madeira, ferro e alumínio</v>
      </c>
      <c r="C26" s="34">
        <f>Planilha!G139</f>
        <v>0</v>
      </c>
      <c r="D26" s="80" t="e">
        <f t="shared" si="2"/>
        <v>#DIV/0!</v>
      </c>
      <c r="E26" s="87"/>
      <c r="F26" s="87"/>
      <c r="G26" s="87"/>
      <c r="H26" s="87"/>
      <c r="I26" s="87"/>
      <c r="J26" s="87"/>
      <c r="K26" s="87"/>
      <c r="L26" s="87"/>
      <c r="M26" s="87"/>
      <c r="N26" s="87"/>
      <c r="O26" s="87">
        <v>0.09</v>
      </c>
      <c r="P26" s="87">
        <v>0.09</v>
      </c>
      <c r="Q26" s="87">
        <v>0.09</v>
      </c>
      <c r="R26" s="87">
        <v>0.09</v>
      </c>
      <c r="S26" s="87">
        <v>0.09</v>
      </c>
      <c r="T26" s="87">
        <v>0.09</v>
      </c>
      <c r="U26" s="87">
        <v>0.09</v>
      </c>
      <c r="V26" s="87">
        <v>0.05</v>
      </c>
      <c r="W26" s="87">
        <v>0.05</v>
      </c>
      <c r="X26" s="87">
        <v>0.05</v>
      </c>
      <c r="Y26" s="87">
        <v>0.05</v>
      </c>
      <c r="Z26" s="87">
        <v>0.05</v>
      </c>
      <c r="AA26" s="87">
        <v>0.05</v>
      </c>
      <c r="AB26" s="87">
        <v>0.07</v>
      </c>
      <c r="AD26" s="98">
        <f t="shared" si="1"/>
        <v>1.0000000000000002</v>
      </c>
    </row>
    <row r="27" spans="1:30" ht="15.75">
      <c r="A27" s="33"/>
      <c r="B27" s="35"/>
      <c r="C27" s="34"/>
      <c r="D27" s="80"/>
      <c r="E27" s="97">
        <f>$C26*E26</f>
        <v>0</v>
      </c>
      <c r="F27" s="97">
        <f>$C26*F26</f>
        <v>0</v>
      </c>
      <c r="G27" s="97">
        <f>$C26*G26</f>
        <v>0</v>
      </c>
      <c r="H27" s="97">
        <f>$C26*H26</f>
        <v>0</v>
      </c>
      <c r="I27" s="97">
        <f>$C26*I26</f>
        <v>0</v>
      </c>
      <c r="J27" s="97">
        <f aca="true" t="shared" si="10" ref="E27:AB27">$C26*J26</f>
        <v>0</v>
      </c>
      <c r="K27" s="97">
        <f t="shared" si="10"/>
        <v>0</v>
      </c>
      <c r="L27" s="97">
        <f t="shared" si="10"/>
        <v>0</v>
      </c>
      <c r="M27" s="97">
        <f t="shared" si="10"/>
        <v>0</v>
      </c>
      <c r="N27" s="97">
        <f t="shared" si="10"/>
        <v>0</v>
      </c>
      <c r="O27" s="97">
        <f t="shared" si="10"/>
        <v>0</v>
      </c>
      <c r="P27" s="97">
        <f t="shared" si="10"/>
        <v>0</v>
      </c>
      <c r="Q27" s="97">
        <f t="shared" si="10"/>
        <v>0</v>
      </c>
      <c r="R27" s="97">
        <f t="shared" si="10"/>
        <v>0</v>
      </c>
      <c r="S27" s="97">
        <f t="shared" si="10"/>
        <v>0</v>
      </c>
      <c r="T27" s="97">
        <f t="shared" si="10"/>
        <v>0</v>
      </c>
      <c r="U27" s="97">
        <f t="shared" si="10"/>
        <v>0</v>
      </c>
      <c r="V27" s="97">
        <f t="shared" si="10"/>
        <v>0</v>
      </c>
      <c r="W27" s="97">
        <f t="shared" si="10"/>
        <v>0</v>
      </c>
      <c r="X27" s="97">
        <f t="shared" si="10"/>
        <v>0</v>
      </c>
      <c r="Y27" s="97">
        <f t="shared" si="10"/>
        <v>0</v>
      </c>
      <c r="Z27" s="97">
        <f t="shared" si="10"/>
        <v>0</v>
      </c>
      <c r="AA27" s="97">
        <f t="shared" si="10"/>
        <v>0</v>
      </c>
      <c r="AB27" s="97">
        <f t="shared" si="10"/>
        <v>0</v>
      </c>
      <c r="AD27" s="98">
        <f t="shared" si="1"/>
        <v>0</v>
      </c>
    </row>
    <row r="28" spans="1:30" ht="15.75">
      <c r="A28" s="33">
        <f>Planilha!A165</f>
        <v>10</v>
      </c>
      <c r="B28" s="35" t="str">
        <f>Planilha!C165</f>
        <v>Acessibilidade</v>
      </c>
      <c r="C28" s="34">
        <f>Planilha!G165</f>
        <v>0</v>
      </c>
      <c r="D28" s="80" t="e">
        <f t="shared" si="2"/>
        <v>#DIV/0!</v>
      </c>
      <c r="E28" s="87"/>
      <c r="F28" s="87"/>
      <c r="G28" s="87"/>
      <c r="H28" s="87"/>
      <c r="I28" s="87">
        <v>0.2</v>
      </c>
      <c r="J28" s="87">
        <v>0.02</v>
      </c>
      <c r="K28" s="87">
        <v>0.02</v>
      </c>
      <c r="L28" s="87">
        <v>0.02</v>
      </c>
      <c r="M28" s="87">
        <v>0.17</v>
      </c>
      <c r="N28" s="87">
        <v>0.17</v>
      </c>
      <c r="O28" s="87"/>
      <c r="P28" s="87"/>
      <c r="Q28" s="87"/>
      <c r="R28" s="87"/>
      <c r="S28" s="87"/>
      <c r="T28" s="87">
        <v>0.1</v>
      </c>
      <c r="U28" s="87">
        <v>0.1</v>
      </c>
      <c r="V28" s="87"/>
      <c r="W28" s="87"/>
      <c r="X28" s="87">
        <v>0.1</v>
      </c>
      <c r="Y28" s="87">
        <v>0.1</v>
      </c>
      <c r="Z28" s="87">
        <v>0.1</v>
      </c>
      <c r="AA28" s="87"/>
      <c r="AB28" s="87">
        <v>0.1</v>
      </c>
      <c r="AD28" s="98">
        <f t="shared" si="1"/>
        <v>1.2000000000000002</v>
      </c>
    </row>
    <row r="29" spans="1:30" ht="15.75">
      <c r="A29" s="33"/>
      <c r="B29" s="35"/>
      <c r="C29" s="34"/>
      <c r="D29" s="80"/>
      <c r="E29" s="97">
        <f>$C28*E28</f>
        <v>0</v>
      </c>
      <c r="F29" s="97">
        <f>$C28*F28</f>
        <v>0</v>
      </c>
      <c r="G29" s="97">
        <f>$C28*G28</f>
        <v>0</v>
      </c>
      <c r="H29" s="97">
        <f>$C28*H28</f>
        <v>0</v>
      </c>
      <c r="I29" s="97">
        <f>$C28*I28</f>
        <v>0</v>
      </c>
      <c r="J29" s="97">
        <f aca="true" t="shared" si="11" ref="E29:AB29">$C28*J28</f>
        <v>0</v>
      </c>
      <c r="K29" s="97">
        <f t="shared" si="11"/>
        <v>0</v>
      </c>
      <c r="L29" s="97">
        <f t="shared" si="11"/>
        <v>0</v>
      </c>
      <c r="M29" s="97">
        <f t="shared" si="11"/>
        <v>0</v>
      </c>
      <c r="N29" s="97">
        <f t="shared" si="11"/>
        <v>0</v>
      </c>
      <c r="O29" s="97">
        <f t="shared" si="11"/>
        <v>0</v>
      </c>
      <c r="P29" s="97">
        <f t="shared" si="11"/>
        <v>0</v>
      </c>
      <c r="Q29" s="97">
        <f t="shared" si="11"/>
        <v>0</v>
      </c>
      <c r="R29" s="97">
        <f t="shared" si="11"/>
        <v>0</v>
      </c>
      <c r="S29" s="97">
        <f t="shared" si="11"/>
        <v>0</v>
      </c>
      <c r="T29" s="97">
        <f t="shared" si="11"/>
        <v>0</v>
      </c>
      <c r="U29" s="97">
        <f t="shared" si="11"/>
        <v>0</v>
      </c>
      <c r="V29" s="97">
        <f t="shared" si="11"/>
        <v>0</v>
      </c>
      <c r="W29" s="97">
        <f t="shared" si="11"/>
        <v>0</v>
      </c>
      <c r="X29" s="97">
        <f t="shared" si="11"/>
        <v>0</v>
      </c>
      <c r="Y29" s="97">
        <f t="shared" si="11"/>
        <v>0</v>
      </c>
      <c r="Z29" s="97">
        <f t="shared" si="11"/>
        <v>0</v>
      </c>
      <c r="AA29" s="97">
        <f t="shared" si="11"/>
        <v>0</v>
      </c>
      <c r="AB29" s="97">
        <f t="shared" si="11"/>
        <v>0</v>
      </c>
      <c r="AD29" s="98">
        <f t="shared" si="1"/>
        <v>0</v>
      </c>
    </row>
    <row r="30" spans="1:30" ht="15.75">
      <c r="A30" s="33">
        <f>Planilha!A173</f>
        <v>11</v>
      </c>
      <c r="B30" s="35" t="str">
        <f>Planilha!C173</f>
        <v>Impermeabilização, isolação, proteção e junta</v>
      </c>
      <c r="C30" s="34">
        <f>Planilha!G173</f>
        <v>0</v>
      </c>
      <c r="D30" s="80" t="e">
        <f t="shared" si="2"/>
        <v>#DIV/0!</v>
      </c>
      <c r="E30" s="87"/>
      <c r="F30" s="87"/>
      <c r="G30" s="87"/>
      <c r="H30" s="87"/>
      <c r="I30" s="87"/>
      <c r="J30" s="87">
        <v>0.02</v>
      </c>
      <c r="K30" s="87">
        <v>0.02</v>
      </c>
      <c r="L30" s="87">
        <v>0.02</v>
      </c>
      <c r="M30" s="87">
        <v>0.02</v>
      </c>
      <c r="N30" s="87">
        <v>0.12</v>
      </c>
      <c r="O30" s="87">
        <v>0.3</v>
      </c>
      <c r="P30" s="87">
        <v>0.1</v>
      </c>
      <c r="Q30" s="87"/>
      <c r="R30" s="87">
        <v>0.05</v>
      </c>
      <c r="S30" s="87">
        <v>0.05</v>
      </c>
      <c r="T30" s="87">
        <v>0.1</v>
      </c>
      <c r="U30" s="87">
        <v>0.1</v>
      </c>
      <c r="V30" s="87">
        <v>0.1</v>
      </c>
      <c r="W30" s="87"/>
      <c r="X30" s="87"/>
      <c r="Y30" s="87"/>
      <c r="Z30" s="87"/>
      <c r="AA30" s="87"/>
      <c r="AB30" s="87"/>
      <c r="AD30" s="98">
        <f t="shared" si="1"/>
        <v>1</v>
      </c>
    </row>
    <row r="31" spans="1:30" ht="15.75">
      <c r="A31" s="33"/>
      <c r="B31" s="35"/>
      <c r="C31" s="34"/>
      <c r="D31" s="80"/>
      <c r="E31" s="97">
        <f>$C30*E30</f>
        <v>0</v>
      </c>
      <c r="F31" s="97">
        <f>$C30*F30</f>
        <v>0</v>
      </c>
      <c r="G31" s="97">
        <f>$C30*G30</f>
        <v>0</v>
      </c>
      <c r="H31" s="97">
        <f>$C30*H30</f>
        <v>0</v>
      </c>
      <c r="I31" s="97">
        <f>$C30*I30</f>
        <v>0</v>
      </c>
      <c r="J31" s="97">
        <f aca="true" t="shared" si="12" ref="E31:AB31">$C30*J30</f>
        <v>0</v>
      </c>
      <c r="K31" s="97">
        <f t="shared" si="12"/>
        <v>0</v>
      </c>
      <c r="L31" s="97">
        <f t="shared" si="12"/>
        <v>0</v>
      </c>
      <c r="M31" s="97">
        <f t="shared" si="12"/>
        <v>0</v>
      </c>
      <c r="N31" s="97">
        <f t="shared" si="12"/>
        <v>0</v>
      </c>
      <c r="O31" s="97">
        <f t="shared" si="12"/>
        <v>0</v>
      </c>
      <c r="P31" s="97">
        <f t="shared" si="12"/>
        <v>0</v>
      </c>
      <c r="Q31" s="97">
        <f t="shared" si="12"/>
        <v>0</v>
      </c>
      <c r="R31" s="97">
        <f t="shared" si="12"/>
        <v>0</v>
      </c>
      <c r="S31" s="97">
        <f t="shared" si="12"/>
        <v>0</v>
      </c>
      <c r="T31" s="97">
        <f t="shared" si="12"/>
        <v>0</v>
      </c>
      <c r="U31" s="97">
        <f t="shared" si="12"/>
        <v>0</v>
      </c>
      <c r="V31" s="97">
        <f t="shared" si="12"/>
        <v>0</v>
      </c>
      <c r="W31" s="97">
        <f t="shared" si="12"/>
        <v>0</v>
      </c>
      <c r="X31" s="97">
        <f t="shared" si="12"/>
        <v>0</v>
      </c>
      <c r="Y31" s="97">
        <f t="shared" si="12"/>
        <v>0</v>
      </c>
      <c r="Z31" s="97">
        <f t="shared" si="12"/>
        <v>0</v>
      </c>
      <c r="AA31" s="97">
        <f t="shared" si="12"/>
        <v>0</v>
      </c>
      <c r="AB31" s="97">
        <f t="shared" si="12"/>
        <v>0</v>
      </c>
      <c r="AD31" s="98">
        <f t="shared" si="1"/>
        <v>0</v>
      </c>
    </row>
    <row r="32" spans="1:30" ht="15.75">
      <c r="A32" s="33">
        <f>Planilha!A180</f>
        <v>12</v>
      </c>
      <c r="B32" s="35" t="str">
        <f>Planilha!C180</f>
        <v>Pintura</v>
      </c>
      <c r="C32" s="34">
        <f>Planilha!G180</f>
        <v>0</v>
      </c>
      <c r="D32" s="80" t="e">
        <f t="shared" si="2"/>
        <v>#DIV/0!</v>
      </c>
      <c r="E32" s="87"/>
      <c r="F32" s="87"/>
      <c r="G32" s="87"/>
      <c r="H32" s="87">
        <v>0.02</v>
      </c>
      <c r="I32" s="87">
        <v>0.2</v>
      </c>
      <c r="J32" s="87">
        <v>0.02</v>
      </c>
      <c r="K32" s="87">
        <v>0.02</v>
      </c>
      <c r="L32" s="87">
        <v>0.02</v>
      </c>
      <c r="M32" s="87">
        <v>0.17</v>
      </c>
      <c r="N32" s="87">
        <v>0.17</v>
      </c>
      <c r="O32" s="87"/>
      <c r="P32" s="87"/>
      <c r="Q32" s="87"/>
      <c r="R32" s="87"/>
      <c r="S32" s="87"/>
      <c r="T32" s="87"/>
      <c r="U32" s="87">
        <v>0.2</v>
      </c>
      <c r="V32" s="87"/>
      <c r="W32" s="87"/>
      <c r="X32" s="87"/>
      <c r="Y32" s="87"/>
      <c r="Z32" s="87">
        <v>0.1</v>
      </c>
      <c r="AA32" s="87">
        <v>0.2</v>
      </c>
      <c r="AB32" s="87">
        <v>0.1</v>
      </c>
      <c r="AD32" s="98">
        <f t="shared" si="1"/>
        <v>1.2200000000000002</v>
      </c>
    </row>
    <row r="33" spans="1:30" ht="15.75">
      <c r="A33" s="33"/>
      <c r="B33" s="35"/>
      <c r="C33" s="34"/>
      <c r="D33" s="80"/>
      <c r="E33" s="97">
        <f>$C32*E32</f>
        <v>0</v>
      </c>
      <c r="F33" s="97">
        <f>$C32*F32</f>
        <v>0</v>
      </c>
      <c r="G33" s="97">
        <f>$C32*G32</f>
        <v>0</v>
      </c>
      <c r="H33" s="97">
        <f>$C32*H32</f>
        <v>0</v>
      </c>
      <c r="I33" s="97">
        <f>$C32*I32</f>
        <v>0</v>
      </c>
      <c r="J33" s="97">
        <f aca="true" t="shared" si="13" ref="E33:AB33">$C32*J32</f>
        <v>0</v>
      </c>
      <c r="K33" s="97">
        <f t="shared" si="13"/>
        <v>0</v>
      </c>
      <c r="L33" s="97">
        <f t="shared" si="13"/>
        <v>0</v>
      </c>
      <c r="M33" s="97">
        <f t="shared" si="13"/>
        <v>0</v>
      </c>
      <c r="N33" s="97">
        <f t="shared" si="13"/>
        <v>0</v>
      </c>
      <c r="O33" s="97">
        <f t="shared" si="13"/>
        <v>0</v>
      </c>
      <c r="P33" s="97">
        <f t="shared" si="13"/>
        <v>0</v>
      </c>
      <c r="Q33" s="97">
        <f t="shared" si="13"/>
        <v>0</v>
      </c>
      <c r="R33" s="97">
        <f t="shared" si="13"/>
        <v>0</v>
      </c>
      <c r="S33" s="97">
        <f t="shared" si="13"/>
        <v>0</v>
      </c>
      <c r="T33" s="97">
        <f t="shared" si="13"/>
        <v>0</v>
      </c>
      <c r="U33" s="97">
        <f t="shared" si="13"/>
        <v>0</v>
      </c>
      <c r="V33" s="97">
        <f t="shared" si="13"/>
        <v>0</v>
      </c>
      <c r="W33" s="97">
        <f t="shared" si="13"/>
        <v>0</v>
      </c>
      <c r="X33" s="97">
        <f t="shared" si="13"/>
        <v>0</v>
      </c>
      <c r="Y33" s="97">
        <f t="shared" si="13"/>
        <v>0</v>
      </c>
      <c r="Z33" s="97">
        <f t="shared" si="13"/>
        <v>0</v>
      </c>
      <c r="AA33" s="97">
        <f t="shared" si="13"/>
        <v>0</v>
      </c>
      <c r="AB33" s="97">
        <f t="shared" si="13"/>
        <v>0</v>
      </c>
      <c r="AD33" s="98">
        <f t="shared" si="1"/>
        <v>0</v>
      </c>
    </row>
    <row r="34" spans="1:30" ht="15.75">
      <c r="A34" s="33">
        <f>Planilha!A190</f>
        <v>13</v>
      </c>
      <c r="B34" s="35" t="str">
        <f>Planilha!C190</f>
        <v>Paisagismo e fechamento</v>
      </c>
      <c r="C34" s="34">
        <f>Planilha!G190</f>
        <v>0</v>
      </c>
      <c r="D34" s="80" t="e">
        <f t="shared" si="2"/>
        <v>#DIV/0!</v>
      </c>
      <c r="E34" s="87"/>
      <c r="F34" s="87"/>
      <c r="G34" s="87"/>
      <c r="H34" s="87"/>
      <c r="I34" s="87"/>
      <c r="J34" s="87"/>
      <c r="K34" s="87"/>
      <c r="L34" s="87"/>
      <c r="M34" s="87"/>
      <c r="N34" s="87"/>
      <c r="O34" s="87"/>
      <c r="P34" s="87"/>
      <c r="Q34" s="87"/>
      <c r="R34" s="87"/>
      <c r="S34" s="87">
        <v>0.1</v>
      </c>
      <c r="T34" s="87">
        <v>0.2</v>
      </c>
      <c r="U34" s="87">
        <v>0.1</v>
      </c>
      <c r="V34" s="87"/>
      <c r="W34" s="87"/>
      <c r="X34" s="87">
        <v>0.1</v>
      </c>
      <c r="Y34" s="87">
        <v>0.1</v>
      </c>
      <c r="Z34" s="87">
        <v>0.1</v>
      </c>
      <c r="AA34" s="87">
        <v>0.1</v>
      </c>
      <c r="AB34" s="87">
        <v>0.2</v>
      </c>
      <c r="AD34" s="98">
        <f t="shared" si="1"/>
        <v>1</v>
      </c>
    </row>
    <row r="35" spans="1:30" ht="15.75">
      <c r="A35" s="33"/>
      <c r="B35" s="35"/>
      <c r="C35" s="34"/>
      <c r="D35" s="80"/>
      <c r="E35" s="97">
        <f>$C34*E34</f>
        <v>0</v>
      </c>
      <c r="F35" s="97">
        <f>$C34*F34</f>
        <v>0</v>
      </c>
      <c r="G35" s="97">
        <f>$C34*G34</f>
        <v>0</v>
      </c>
      <c r="H35" s="97">
        <f>$C34*H34</f>
        <v>0</v>
      </c>
      <c r="I35" s="97">
        <f>$C34*I34</f>
        <v>0</v>
      </c>
      <c r="J35" s="97">
        <f aca="true" t="shared" si="14" ref="E35:AB35">$C34*J34</f>
        <v>0</v>
      </c>
      <c r="K35" s="97">
        <f t="shared" si="14"/>
        <v>0</v>
      </c>
      <c r="L35" s="97">
        <f t="shared" si="14"/>
        <v>0</v>
      </c>
      <c r="M35" s="97">
        <f t="shared" si="14"/>
        <v>0</v>
      </c>
      <c r="N35" s="97">
        <f t="shared" si="14"/>
        <v>0</v>
      </c>
      <c r="O35" s="97">
        <f t="shared" si="14"/>
        <v>0</v>
      </c>
      <c r="P35" s="97">
        <f t="shared" si="14"/>
        <v>0</v>
      </c>
      <c r="Q35" s="97">
        <f t="shared" si="14"/>
        <v>0</v>
      </c>
      <c r="R35" s="97">
        <f t="shared" si="14"/>
        <v>0</v>
      </c>
      <c r="S35" s="97">
        <f t="shared" si="14"/>
        <v>0</v>
      </c>
      <c r="T35" s="97">
        <f t="shared" si="14"/>
        <v>0</v>
      </c>
      <c r="U35" s="97">
        <f t="shared" si="14"/>
        <v>0</v>
      </c>
      <c r="V35" s="97">
        <f t="shared" si="14"/>
        <v>0</v>
      </c>
      <c r="W35" s="97">
        <f t="shared" si="14"/>
        <v>0</v>
      </c>
      <c r="X35" s="97">
        <f t="shared" si="14"/>
        <v>0</v>
      </c>
      <c r="Y35" s="97">
        <f t="shared" si="14"/>
        <v>0</v>
      </c>
      <c r="Z35" s="97">
        <f t="shared" si="14"/>
        <v>0</v>
      </c>
      <c r="AA35" s="97">
        <f t="shared" si="14"/>
        <v>0</v>
      </c>
      <c r="AB35" s="97">
        <f t="shared" si="14"/>
        <v>0</v>
      </c>
      <c r="AD35" s="98">
        <f t="shared" si="1"/>
        <v>0</v>
      </c>
    </row>
    <row r="36" spans="1:30" ht="15.75">
      <c r="A36" s="33">
        <f>Planilha!A199</f>
        <v>14</v>
      </c>
      <c r="B36" s="35" t="str">
        <f>Planilha!C199</f>
        <v>Elétrica, SPDA, Telefonia e Lógica</v>
      </c>
      <c r="C36" s="34">
        <f>Planilha!G199</f>
        <v>0</v>
      </c>
      <c r="D36" s="80" t="e">
        <f t="shared" si="2"/>
        <v>#DIV/0!</v>
      </c>
      <c r="E36" s="87"/>
      <c r="F36" s="87"/>
      <c r="G36" s="87">
        <v>0.05</v>
      </c>
      <c r="H36" s="87">
        <v>0.05</v>
      </c>
      <c r="I36" s="87">
        <v>0.09</v>
      </c>
      <c r="J36" s="87">
        <v>0.05</v>
      </c>
      <c r="K36" s="87">
        <v>0.05</v>
      </c>
      <c r="L36" s="87">
        <v>0.05</v>
      </c>
      <c r="M36" s="87">
        <v>0.05</v>
      </c>
      <c r="N36" s="87">
        <v>0.05</v>
      </c>
      <c r="O36" s="87">
        <v>0.05</v>
      </c>
      <c r="P36" s="87">
        <v>0.05</v>
      </c>
      <c r="Q36" s="87">
        <v>0.05</v>
      </c>
      <c r="R36" s="87">
        <v>0.05</v>
      </c>
      <c r="S36" s="87">
        <v>0.05</v>
      </c>
      <c r="T36" s="87">
        <v>0.05</v>
      </c>
      <c r="U36" s="87">
        <v>0.05</v>
      </c>
      <c r="V36" s="87">
        <v>0.05</v>
      </c>
      <c r="W36" s="87">
        <v>0.05</v>
      </c>
      <c r="X36" s="87">
        <v>0.05</v>
      </c>
      <c r="Y36" s="87">
        <v>0.05</v>
      </c>
      <c r="Z36" s="87">
        <v>0.05</v>
      </c>
      <c r="AA36" s="87">
        <v>0.05</v>
      </c>
      <c r="AB36" s="87">
        <v>0.1</v>
      </c>
      <c r="AD36" s="98">
        <f t="shared" si="1"/>
        <v>1.1900000000000004</v>
      </c>
    </row>
    <row r="37" spans="1:30" ht="15.75">
      <c r="A37" s="33"/>
      <c r="B37" s="35"/>
      <c r="C37" s="34"/>
      <c r="D37" s="80"/>
      <c r="E37" s="97">
        <f>$C36*E36</f>
        <v>0</v>
      </c>
      <c r="F37" s="97">
        <f>$C36*F36</f>
        <v>0</v>
      </c>
      <c r="G37" s="97">
        <f>$C36*G36</f>
        <v>0</v>
      </c>
      <c r="H37" s="97">
        <f>$C36*H36</f>
        <v>0</v>
      </c>
      <c r="I37" s="97">
        <f>$C36*I36</f>
        <v>0</v>
      </c>
      <c r="J37" s="97">
        <f aca="true" t="shared" si="15" ref="E37:AB37">$C36*J36</f>
        <v>0</v>
      </c>
      <c r="K37" s="97">
        <f t="shared" si="15"/>
        <v>0</v>
      </c>
      <c r="L37" s="97">
        <f t="shared" si="15"/>
        <v>0</v>
      </c>
      <c r="M37" s="97">
        <f t="shared" si="15"/>
        <v>0</v>
      </c>
      <c r="N37" s="97">
        <f t="shared" si="15"/>
        <v>0</v>
      </c>
      <c r="O37" s="97">
        <f t="shared" si="15"/>
        <v>0</v>
      </c>
      <c r="P37" s="97">
        <f t="shared" si="15"/>
        <v>0</v>
      </c>
      <c r="Q37" s="97">
        <f t="shared" si="15"/>
        <v>0</v>
      </c>
      <c r="R37" s="97">
        <f t="shared" si="15"/>
        <v>0</v>
      </c>
      <c r="S37" s="97">
        <f t="shared" si="15"/>
        <v>0</v>
      </c>
      <c r="T37" s="97">
        <f t="shared" si="15"/>
        <v>0</v>
      </c>
      <c r="U37" s="97">
        <f t="shared" si="15"/>
        <v>0</v>
      </c>
      <c r="V37" s="97">
        <f t="shared" si="15"/>
        <v>0</v>
      </c>
      <c r="W37" s="97">
        <f t="shared" si="15"/>
        <v>0</v>
      </c>
      <c r="X37" s="97">
        <f t="shared" si="15"/>
        <v>0</v>
      </c>
      <c r="Y37" s="97">
        <f t="shared" si="15"/>
        <v>0</v>
      </c>
      <c r="Z37" s="97">
        <f t="shared" si="15"/>
        <v>0</v>
      </c>
      <c r="AA37" s="97">
        <f t="shared" si="15"/>
        <v>0</v>
      </c>
      <c r="AB37" s="97">
        <f t="shared" si="15"/>
        <v>0</v>
      </c>
      <c r="AD37" s="98">
        <f t="shared" si="1"/>
        <v>0</v>
      </c>
    </row>
    <row r="38" spans="1:30" ht="15.75">
      <c r="A38" s="33">
        <f>Planilha!A307</f>
        <v>15</v>
      </c>
      <c r="B38" s="35" t="str">
        <f>Planilha!C307</f>
        <v>Bancadas, aparelhos e metais sanitários</v>
      </c>
      <c r="C38" s="34">
        <f>Planilha!G307</f>
        <v>0</v>
      </c>
      <c r="D38" s="80" t="e">
        <f t="shared" si="2"/>
        <v>#DIV/0!</v>
      </c>
      <c r="E38" s="87"/>
      <c r="F38" s="87"/>
      <c r="G38" s="87"/>
      <c r="H38" s="87"/>
      <c r="I38" s="87"/>
      <c r="J38" s="87"/>
      <c r="K38" s="87"/>
      <c r="L38" s="87"/>
      <c r="M38" s="87"/>
      <c r="N38" s="87"/>
      <c r="O38" s="87">
        <v>0.15</v>
      </c>
      <c r="P38" s="87">
        <v>0.15</v>
      </c>
      <c r="Q38" s="87">
        <v>0.15</v>
      </c>
      <c r="R38" s="87"/>
      <c r="S38" s="87"/>
      <c r="T38" s="87"/>
      <c r="U38" s="87">
        <v>0.15</v>
      </c>
      <c r="V38" s="87">
        <v>0.15</v>
      </c>
      <c r="W38" s="87">
        <v>0.15</v>
      </c>
      <c r="X38" s="87"/>
      <c r="Y38" s="87"/>
      <c r="Z38" s="87"/>
      <c r="AA38" s="87"/>
      <c r="AB38" s="87">
        <v>0.1</v>
      </c>
      <c r="AD38" s="98">
        <f t="shared" si="1"/>
        <v>1</v>
      </c>
    </row>
    <row r="39" spans="1:30" ht="15.75">
      <c r="A39" s="33"/>
      <c r="B39" s="35"/>
      <c r="C39" s="34"/>
      <c r="D39" s="80"/>
      <c r="E39" s="97">
        <f>$C38*E38</f>
        <v>0</v>
      </c>
      <c r="F39" s="97">
        <f>$C38*F38</f>
        <v>0</v>
      </c>
      <c r="G39" s="97">
        <f>$C38*G38</f>
        <v>0</v>
      </c>
      <c r="H39" s="97">
        <f>$C38*H38</f>
        <v>0</v>
      </c>
      <c r="I39" s="97">
        <f>$C38*I38</f>
        <v>0</v>
      </c>
      <c r="J39" s="97">
        <f aca="true" t="shared" si="16" ref="E39:AB39">$C38*J38</f>
        <v>0</v>
      </c>
      <c r="K39" s="97">
        <f t="shared" si="16"/>
        <v>0</v>
      </c>
      <c r="L39" s="97">
        <f t="shared" si="16"/>
        <v>0</v>
      </c>
      <c r="M39" s="97">
        <f t="shared" si="16"/>
        <v>0</v>
      </c>
      <c r="N39" s="97">
        <f t="shared" si="16"/>
        <v>0</v>
      </c>
      <c r="O39" s="97">
        <f t="shared" si="16"/>
        <v>0</v>
      </c>
      <c r="P39" s="97">
        <f t="shared" si="16"/>
        <v>0</v>
      </c>
      <c r="Q39" s="97">
        <f t="shared" si="16"/>
        <v>0</v>
      </c>
      <c r="R39" s="97">
        <f t="shared" si="16"/>
        <v>0</v>
      </c>
      <c r="S39" s="97">
        <f t="shared" si="16"/>
        <v>0</v>
      </c>
      <c r="T39" s="97">
        <f t="shared" si="16"/>
        <v>0</v>
      </c>
      <c r="U39" s="97">
        <f t="shared" si="16"/>
        <v>0</v>
      </c>
      <c r="V39" s="97">
        <f t="shared" si="16"/>
        <v>0</v>
      </c>
      <c r="W39" s="97">
        <f t="shared" si="16"/>
        <v>0</v>
      </c>
      <c r="X39" s="97">
        <f t="shared" si="16"/>
        <v>0</v>
      </c>
      <c r="Y39" s="97">
        <f t="shared" si="16"/>
        <v>0</v>
      </c>
      <c r="Z39" s="97">
        <f t="shared" si="16"/>
        <v>0</v>
      </c>
      <c r="AA39" s="97">
        <f t="shared" si="16"/>
        <v>0</v>
      </c>
      <c r="AB39" s="97">
        <f t="shared" si="16"/>
        <v>0</v>
      </c>
      <c r="AD39" s="98">
        <f t="shared" si="1"/>
        <v>0</v>
      </c>
    </row>
    <row r="40" spans="1:30" ht="15.75">
      <c r="A40" s="33">
        <f>Planilha!A331</f>
        <v>16</v>
      </c>
      <c r="B40" s="35" t="str">
        <f>Planilha!C331</f>
        <v>Hidráulica</v>
      </c>
      <c r="C40" s="34">
        <f>Planilha!G331</f>
        <v>0</v>
      </c>
      <c r="D40" s="80" t="e">
        <f t="shared" si="2"/>
        <v>#DIV/0!</v>
      </c>
      <c r="E40" s="87"/>
      <c r="F40" s="87"/>
      <c r="G40" s="87">
        <v>0.05</v>
      </c>
      <c r="H40" s="87">
        <v>0.05</v>
      </c>
      <c r="I40" s="87">
        <v>0.11</v>
      </c>
      <c r="J40" s="87">
        <v>0.05</v>
      </c>
      <c r="K40" s="87">
        <v>0.05</v>
      </c>
      <c r="L40" s="87">
        <v>0.05</v>
      </c>
      <c r="M40" s="87">
        <v>0.05</v>
      </c>
      <c r="N40" s="87">
        <v>0.05</v>
      </c>
      <c r="O40" s="87">
        <v>0.05</v>
      </c>
      <c r="P40" s="87">
        <v>0.05</v>
      </c>
      <c r="Q40" s="87">
        <v>0.05</v>
      </c>
      <c r="R40" s="87">
        <v>0.05</v>
      </c>
      <c r="S40" s="87">
        <v>0.05</v>
      </c>
      <c r="T40" s="87">
        <v>0.05</v>
      </c>
      <c r="U40" s="87">
        <v>0.05</v>
      </c>
      <c r="V40" s="87">
        <v>0.05</v>
      </c>
      <c r="W40" s="87">
        <v>0.05</v>
      </c>
      <c r="X40" s="87">
        <v>0.05</v>
      </c>
      <c r="Y40" s="87">
        <v>0.05</v>
      </c>
      <c r="Z40" s="87">
        <v>0.05</v>
      </c>
      <c r="AA40" s="87">
        <v>0.05</v>
      </c>
      <c r="AB40" s="87">
        <v>0.1</v>
      </c>
      <c r="AD40" s="98">
        <f t="shared" si="1"/>
        <v>1.2100000000000006</v>
      </c>
    </row>
    <row r="41" spans="1:30" ht="15.75">
      <c r="A41" s="33"/>
      <c r="B41" s="35"/>
      <c r="C41" s="34"/>
      <c r="D41" s="80"/>
      <c r="E41" s="97">
        <f>$C40*E40</f>
        <v>0</v>
      </c>
      <c r="F41" s="97">
        <f>$C40*F40</f>
        <v>0</v>
      </c>
      <c r="G41" s="97">
        <f>$C40*G40</f>
        <v>0</v>
      </c>
      <c r="H41" s="97">
        <f>$C40*H40</f>
        <v>0</v>
      </c>
      <c r="I41" s="97">
        <f>$C40*I40</f>
        <v>0</v>
      </c>
      <c r="J41" s="97">
        <f aca="true" t="shared" si="17" ref="E41:AB41">$C40*J40</f>
        <v>0</v>
      </c>
      <c r="K41" s="97">
        <f t="shared" si="17"/>
        <v>0</v>
      </c>
      <c r="L41" s="97">
        <f t="shared" si="17"/>
        <v>0</v>
      </c>
      <c r="M41" s="97">
        <f t="shared" si="17"/>
        <v>0</v>
      </c>
      <c r="N41" s="97">
        <f t="shared" si="17"/>
        <v>0</v>
      </c>
      <c r="O41" s="97">
        <f t="shared" si="17"/>
        <v>0</v>
      </c>
      <c r="P41" s="97">
        <f t="shared" si="17"/>
        <v>0</v>
      </c>
      <c r="Q41" s="97">
        <f t="shared" si="17"/>
        <v>0</v>
      </c>
      <c r="R41" s="97">
        <f t="shared" si="17"/>
        <v>0</v>
      </c>
      <c r="S41" s="97">
        <f t="shared" si="17"/>
        <v>0</v>
      </c>
      <c r="T41" s="97">
        <f t="shared" si="17"/>
        <v>0</v>
      </c>
      <c r="U41" s="97">
        <f t="shared" si="17"/>
        <v>0</v>
      </c>
      <c r="V41" s="97">
        <f t="shared" si="17"/>
        <v>0</v>
      </c>
      <c r="W41" s="97">
        <f t="shared" si="17"/>
        <v>0</v>
      </c>
      <c r="X41" s="97">
        <f t="shared" si="17"/>
        <v>0</v>
      </c>
      <c r="Y41" s="97">
        <f t="shared" si="17"/>
        <v>0</v>
      </c>
      <c r="Z41" s="97">
        <f t="shared" si="17"/>
        <v>0</v>
      </c>
      <c r="AA41" s="97">
        <f t="shared" si="17"/>
        <v>0</v>
      </c>
      <c r="AB41" s="97">
        <f t="shared" si="17"/>
        <v>0</v>
      </c>
      <c r="AD41" s="98">
        <f t="shared" si="1"/>
        <v>0</v>
      </c>
    </row>
    <row r="42" spans="1:30" ht="15.75">
      <c r="A42" s="33">
        <f>Planilha!A390</f>
        <v>17</v>
      </c>
      <c r="B42" s="35" t="str">
        <f>Planilha!C390</f>
        <v>Detecção, combate e prevenção a incêndio</v>
      </c>
      <c r="C42" s="34">
        <f>Planilha!G390</f>
        <v>0</v>
      </c>
      <c r="D42" s="80" t="e">
        <f t="shared" si="2"/>
        <v>#DIV/0!</v>
      </c>
      <c r="E42" s="87"/>
      <c r="F42" s="87"/>
      <c r="G42" s="87">
        <v>0.05</v>
      </c>
      <c r="H42" s="87">
        <v>0.05</v>
      </c>
      <c r="I42" s="87">
        <v>0.09</v>
      </c>
      <c r="J42" s="87">
        <v>0.05</v>
      </c>
      <c r="K42" s="87">
        <v>0.05</v>
      </c>
      <c r="L42" s="87">
        <v>0.05</v>
      </c>
      <c r="M42" s="87">
        <v>0.05</v>
      </c>
      <c r="N42" s="87">
        <v>0.05</v>
      </c>
      <c r="O42" s="87">
        <v>0.05</v>
      </c>
      <c r="P42" s="87">
        <v>0.05</v>
      </c>
      <c r="Q42" s="87">
        <v>0.05</v>
      </c>
      <c r="R42" s="87">
        <v>0.05</v>
      </c>
      <c r="S42" s="87">
        <v>0.05</v>
      </c>
      <c r="T42" s="87">
        <v>0.05</v>
      </c>
      <c r="U42" s="87">
        <v>0.05</v>
      </c>
      <c r="V42" s="87">
        <v>0.05</v>
      </c>
      <c r="W42" s="87">
        <v>0.05</v>
      </c>
      <c r="X42" s="87">
        <v>0.05</v>
      </c>
      <c r="Y42" s="87">
        <v>0.05</v>
      </c>
      <c r="Z42" s="87">
        <v>0.05</v>
      </c>
      <c r="AA42" s="87">
        <v>0.05</v>
      </c>
      <c r="AB42" s="87">
        <v>0.1</v>
      </c>
      <c r="AD42" s="98">
        <f t="shared" si="1"/>
        <v>1.1900000000000004</v>
      </c>
    </row>
    <row r="43" spans="1:30" ht="15.75">
      <c r="A43" s="33"/>
      <c r="B43" s="35"/>
      <c r="C43" s="34"/>
      <c r="D43" s="80"/>
      <c r="E43" s="97">
        <f>$C42*E42</f>
        <v>0</v>
      </c>
      <c r="F43" s="97">
        <f>$C42*F42</f>
        <v>0</v>
      </c>
      <c r="G43" s="97">
        <f>$C42*G42</f>
        <v>0</v>
      </c>
      <c r="H43" s="97">
        <f>$C42*H42</f>
        <v>0</v>
      </c>
      <c r="I43" s="97">
        <f>$C42*I42</f>
        <v>0</v>
      </c>
      <c r="J43" s="97">
        <f aca="true" t="shared" si="18" ref="E43:AB43">$C42*J42</f>
        <v>0</v>
      </c>
      <c r="K43" s="97">
        <f t="shared" si="18"/>
        <v>0</v>
      </c>
      <c r="L43" s="97">
        <f t="shared" si="18"/>
        <v>0</v>
      </c>
      <c r="M43" s="97">
        <f t="shared" si="18"/>
        <v>0</v>
      </c>
      <c r="N43" s="97">
        <f t="shared" si="18"/>
        <v>0</v>
      </c>
      <c r="O43" s="97">
        <f t="shared" si="18"/>
        <v>0</v>
      </c>
      <c r="P43" s="97">
        <f t="shared" si="18"/>
        <v>0</v>
      </c>
      <c r="Q43" s="97">
        <f t="shared" si="18"/>
        <v>0</v>
      </c>
      <c r="R43" s="97">
        <f t="shared" si="18"/>
        <v>0</v>
      </c>
      <c r="S43" s="97">
        <f t="shared" si="18"/>
        <v>0</v>
      </c>
      <c r="T43" s="97">
        <f t="shared" si="18"/>
        <v>0</v>
      </c>
      <c r="U43" s="97">
        <f t="shared" si="18"/>
        <v>0</v>
      </c>
      <c r="V43" s="97">
        <f t="shared" si="18"/>
        <v>0</v>
      </c>
      <c r="W43" s="97">
        <f t="shared" si="18"/>
        <v>0</v>
      </c>
      <c r="X43" s="97">
        <f t="shared" si="18"/>
        <v>0</v>
      </c>
      <c r="Y43" s="97">
        <f t="shared" si="18"/>
        <v>0</v>
      </c>
      <c r="Z43" s="97">
        <f t="shared" si="18"/>
        <v>0</v>
      </c>
      <c r="AA43" s="97">
        <f t="shared" si="18"/>
        <v>0</v>
      </c>
      <c r="AB43" s="97">
        <f t="shared" si="18"/>
        <v>0</v>
      </c>
      <c r="AD43" s="98">
        <f t="shared" si="1"/>
        <v>0</v>
      </c>
    </row>
    <row r="44" spans="1:30" ht="15.75">
      <c r="A44" s="33">
        <f>Planilha!A406</f>
        <v>18</v>
      </c>
      <c r="B44" s="35" t="str">
        <f>Planilha!C406</f>
        <v>Pavimentação e passeio</v>
      </c>
      <c r="C44" s="34">
        <f>Planilha!G406</f>
        <v>0</v>
      </c>
      <c r="D44" s="80" t="e">
        <f t="shared" si="2"/>
        <v>#DIV/0!</v>
      </c>
      <c r="E44" s="87"/>
      <c r="F44" s="87"/>
      <c r="G44" s="87"/>
      <c r="H44" s="87"/>
      <c r="I44" s="87"/>
      <c r="J44" s="87"/>
      <c r="K44" s="87"/>
      <c r="L44" s="87"/>
      <c r="M44" s="87"/>
      <c r="N44" s="87">
        <v>0.2</v>
      </c>
      <c r="O44" s="87">
        <v>0.2</v>
      </c>
      <c r="P44" s="87">
        <v>0.05</v>
      </c>
      <c r="Q44" s="87"/>
      <c r="R44" s="87"/>
      <c r="S44" s="87"/>
      <c r="T44" s="87">
        <v>0.2</v>
      </c>
      <c r="U44" s="87">
        <v>0.2</v>
      </c>
      <c r="V44" s="87">
        <v>0.05</v>
      </c>
      <c r="W44" s="87"/>
      <c r="X44" s="87"/>
      <c r="Y44" s="87"/>
      <c r="Z44" s="87"/>
      <c r="AA44" s="87">
        <v>0.05</v>
      </c>
      <c r="AB44" s="87">
        <v>0.05</v>
      </c>
      <c r="AD44" s="98">
        <f t="shared" si="1"/>
        <v>1.0000000000000002</v>
      </c>
    </row>
    <row r="45" spans="1:30" ht="15.75">
      <c r="A45" s="33"/>
      <c r="B45" s="35"/>
      <c r="C45" s="34"/>
      <c r="D45" s="80"/>
      <c r="E45" s="97">
        <f>$C44*E44</f>
        <v>0</v>
      </c>
      <c r="F45" s="97">
        <f>$C44*F44</f>
        <v>0</v>
      </c>
      <c r="G45" s="97">
        <f>$C44*G44</f>
        <v>0</v>
      </c>
      <c r="H45" s="97">
        <f>$C44*H44</f>
        <v>0</v>
      </c>
      <c r="I45" s="97">
        <f>$C44*I44</f>
        <v>0</v>
      </c>
      <c r="J45" s="97">
        <f aca="true" t="shared" si="19" ref="E45:AB45">$C44*J44</f>
        <v>0</v>
      </c>
      <c r="K45" s="97">
        <f t="shared" si="19"/>
        <v>0</v>
      </c>
      <c r="L45" s="97">
        <f t="shared" si="19"/>
        <v>0</v>
      </c>
      <c r="M45" s="97">
        <f t="shared" si="19"/>
        <v>0</v>
      </c>
      <c r="N45" s="97">
        <f t="shared" si="19"/>
        <v>0</v>
      </c>
      <c r="O45" s="97">
        <f t="shared" si="19"/>
        <v>0</v>
      </c>
      <c r="P45" s="97">
        <f t="shared" si="19"/>
        <v>0</v>
      </c>
      <c r="Q45" s="97">
        <f t="shared" si="19"/>
        <v>0</v>
      </c>
      <c r="R45" s="97">
        <f t="shared" si="19"/>
        <v>0</v>
      </c>
      <c r="S45" s="97">
        <f t="shared" si="19"/>
        <v>0</v>
      </c>
      <c r="T45" s="97">
        <f t="shared" si="19"/>
        <v>0</v>
      </c>
      <c r="U45" s="97">
        <f t="shared" si="19"/>
        <v>0</v>
      </c>
      <c r="V45" s="97">
        <f t="shared" si="19"/>
        <v>0</v>
      </c>
      <c r="W45" s="97">
        <f t="shared" si="19"/>
        <v>0</v>
      </c>
      <c r="X45" s="97">
        <f t="shared" si="19"/>
        <v>0</v>
      </c>
      <c r="Y45" s="97">
        <f t="shared" si="19"/>
        <v>0</v>
      </c>
      <c r="Z45" s="97">
        <f t="shared" si="19"/>
        <v>0</v>
      </c>
      <c r="AA45" s="97">
        <f t="shared" si="19"/>
        <v>0</v>
      </c>
      <c r="AB45" s="97">
        <f t="shared" si="19"/>
        <v>0</v>
      </c>
      <c r="AD45" s="98">
        <f t="shared" si="1"/>
        <v>0</v>
      </c>
    </row>
    <row r="46" spans="1:30" ht="15.75">
      <c r="A46" s="33">
        <f>Planilha!A416</f>
        <v>19</v>
      </c>
      <c r="B46" s="35" t="str">
        <f>Planilha!C416</f>
        <v>Limpeza</v>
      </c>
      <c r="C46" s="34">
        <f>Planilha!G416</f>
        <v>0</v>
      </c>
      <c r="D46" s="80" t="e">
        <f t="shared" si="2"/>
        <v>#DIV/0!</v>
      </c>
      <c r="E46" s="87"/>
      <c r="F46" s="87"/>
      <c r="G46" s="87"/>
      <c r="H46" s="87"/>
      <c r="I46" s="87"/>
      <c r="J46" s="87"/>
      <c r="K46" s="87"/>
      <c r="L46" s="87"/>
      <c r="M46" s="87"/>
      <c r="N46" s="87"/>
      <c r="O46" s="87"/>
      <c r="P46" s="87"/>
      <c r="Q46" s="87">
        <v>0.1</v>
      </c>
      <c r="R46" s="87"/>
      <c r="S46" s="87"/>
      <c r="T46" s="87">
        <v>0.1</v>
      </c>
      <c r="U46" s="87"/>
      <c r="V46" s="87"/>
      <c r="W46" s="87">
        <v>0.1</v>
      </c>
      <c r="X46" s="87"/>
      <c r="Y46" s="87"/>
      <c r="Z46" s="87"/>
      <c r="AA46" s="87"/>
      <c r="AB46" s="87">
        <v>0.7</v>
      </c>
      <c r="AD46" s="98">
        <f t="shared" si="1"/>
        <v>1</v>
      </c>
    </row>
    <row r="47" spans="1:30" ht="15.75">
      <c r="A47" s="33"/>
      <c r="B47" s="35"/>
      <c r="C47" s="34"/>
      <c r="D47" s="80"/>
      <c r="E47" s="97">
        <f>$C46*E46</f>
        <v>0</v>
      </c>
      <c r="F47" s="97">
        <f>$C46*F46</f>
        <v>0</v>
      </c>
      <c r="G47" s="97">
        <f>$C46*G46</f>
        <v>0</v>
      </c>
      <c r="H47" s="97">
        <f>$C46*H46</f>
        <v>0</v>
      </c>
      <c r="I47" s="97">
        <f>$C46*I46</f>
        <v>0</v>
      </c>
      <c r="J47" s="97">
        <f aca="true" t="shared" si="20" ref="E47:AB47">$C46*J46</f>
        <v>0</v>
      </c>
      <c r="K47" s="97">
        <f t="shared" si="20"/>
        <v>0</v>
      </c>
      <c r="L47" s="97">
        <f t="shared" si="20"/>
        <v>0</v>
      </c>
      <c r="M47" s="97">
        <f t="shared" si="20"/>
        <v>0</v>
      </c>
      <c r="N47" s="97">
        <f t="shared" si="20"/>
        <v>0</v>
      </c>
      <c r="O47" s="97">
        <f t="shared" si="20"/>
        <v>0</v>
      </c>
      <c r="P47" s="97">
        <f t="shared" si="20"/>
        <v>0</v>
      </c>
      <c r="Q47" s="97">
        <f t="shared" si="20"/>
        <v>0</v>
      </c>
      <c r="R47" s="97">
        <f t="shared" si="20"/>
        <v>0</v>
      </c>
      <c r="S47" s="97">
        <f t="shared" si="20"/>
        <v>0</v>
      </c>
      <c r="T47" s="97">
        <f t="shared" si="20"/>
        <v>0</v>
      </c>
      <c r="U47" s="97">
        <f t="shared" si="20"/>
        <v>0</v>
      </c>
      <c r="V47" s="97">
        <f t="shared" si="20"/>
        <v>0</v>
      </c>
      <c r="W47" s="97">
        <f t="shared" si="20"/>
        <v>0</v>
      </c>
      <c r="X47" s="97">
        <f t="shared" si="20"/>
        <v>0</v>
      </c>
      <c r="Y47" s="97">
        <f t="shared" si="20"/>
        <v>0</v>
      </c>
      <c r="Z47" s="97">
        <f t="shared" si="20"/>
        <v>0</v>
      </c>
      <c r="AA47" s="97">
        <f t="shared" si="20"/>
        <v>0</v>
      </c>
      <c r="AB47" s="97">
        <f t="shared" si="20"/>
        <v>0</v>
      </c>
      <c r="AD47" s="98">
        <f t="shared" si="1"/>
        <v>0</v>
      </c>
    </row>
    <row r="48" spans="1:30" ht="15.75">
      <c r="A48" s="33">
        <f>Planilha!A419</f>
        <v>20</v>
      </c>
      <c r="B48" s="35" t="str">
        <f>Planilha!C419</f>
        <v>Resfriamento e ar condicionado</v>
      </c>
      <c r="C48" s="34">
        <f>Planilha!G419</f>
        <v>0</v>
      </c>
      <c r="D48" s="80" t="e">
        <f t="shared" si="2"/>
        <v>#DIV/0!</v>
      </c>
      <c r="E48" s="87"/>
      <c r="F48" s="87"/>
      <c r="G48" s="87"/>
      <c r="H48" s="87"/>
      <c r="I48" s="87">
        <v>0.04</v>
      </c>
      <c r="J48" s="87">
        <v>0.01</v>
      </c>
      <c r="K48" s="87">
        <v>0.04</v>
      </c>
      <c r="L48" s="87">
        <v>0.05</v>
      </c>
      <c r="M48" s="87">
        <v>0.05</v>
      </c>
      <c r="N48" s="87">
        <v>0.05</v>
      </c>
      <c r="O48" s="87">
        <v>0.05</v>
      </c>
      <c r="P48" s="87">
        <v>0.05</v>
      </c>
      <c r="Q48" s="87">
        <v>0.05</v>
      </c>
      <c r="R48" s="87">
        <v>0.05</v>
      </c>
      <c r="S48" s="87">
        <v>0.05</v>
      </c>
      <c r="T48" s="87">
        <v>0.05</v>
      </c>
      <c r="U48" s="87">
        <v>0.05</v>
      </c>
      <c r="V48" s="87">
        <v>0.05</v>
      </c>
      <c r="W48" s="87">
        <v>0.05</v>
      </c>
      <c r="X48" s="87">
        <v>0.05</v>
      </c>
      <c r="Y48" s="87">
        <v>0.05</v>
      </c>
      <c r="Z48" s="87">
        <v>0.05</v>
      </c>
      <c r="AA48" s="87">
        <v>0.1</v>
      </c>
      <c r="AB48" s="87">
        <v>0.1</v>
      </c>
      <c r="AD48" s="98">
        <f t="shared" si="1"/>
        <v>1.0400000000000003</v>
      </c>
    </row>
    <row r="49" spans="1:30" ht="15.75">
      <c r="A49" s="33"/>
      <c r="B49" s="35"/>
      <c r="C49" s="34"/>
      <c r="D49" s="80"/>
      <c r="E49" s="97">
        <f>$C48*E48</f>
        <v>0</v>
      </c>
      <c r="F49" s="97">
        <f>$C48*F48</f>
        <v>0</v>
      </c>
      <c r="G49" s="97">
        <f>$C48*G48</f>
        <v>0</v>
      </c>
      <c r="H49" s="97">
        <f>$C48*H48</f>
        <v>0</v>
      </c>
      <c r="I49" s="97">
        <f>$C48*I48</f>
        <v>0</v>
      </c>
      <c r="J49" s="97">
        <f aca="true" t="shared" si="21" ref="E49:AB49">$C48*J48</f>
        <v>0</v>
      </c>
      <c r="K49" s="97">
        <f t="shared" si="21"/>
        <v>0</v>
      </c>
      <c r="L49" s="97">
        <f t="shared" si="21"/>
        <v>0</v>
      </c>
      <c r="M49" s="97">
        <f t="shared" si="21"/>
        <v>0</v>
      </c>
      <c r="N49" s="97">
        <f t="shared" si="21"/>
        <v>0</v>
      </c>
      <c r="O49" s="97">
        <f t="shared" si="21"/>
        <v>0</v>
      </c>
      <c r="P49" s="97">
        <f t="shared" si="21"/>
        <v>0</v>
      </c>
      <c r="Q49" s="97">
        <f t="shared" si="21"/>
        <v>0</v>
      </c>
      <c r="R49" s="97">
        <f t="shared" si="21"/>
        <v>0</v>
      </c>
      <c r="S49" s="97">
        <f t="shared" si="21"/>
        <v>0</v>
      </c>
      <c r="T49" s="97">
        <f t="shared" si="21"/>
        <v>0</v>
      </c>
      <c r="U49" s="97">
        <f t="shared" si="21"/>
        <v>0</v>
      </c>
      <c r="V49" s="97">
        <f t="shared" si="21"/>
        <v>0</v>
      </c>
      <c r="W49" s="97">
        <f t="shared" si="21"/>
        <v>0</v>
      </c>
      <c r="X49" s="97">
        <f t="shared" si="21"/>
        <v>0</v>
      </c>
      <c r="Y49" s="97">
        <f t="shared" si="21"/>
        <v>0</v>
      </c>
      <c r="Z49" s="97">
        <f t="shared" si="21"/>
        <v>0</v>
      </c>
      <c r="AA49" s="97">
        <f t="shared" si="21"/>
        <v>0</v>
      </c>
      <c r="AB49" s="97">
        <f t="shared" si="21"/>
        <v>0</v>
      </c>
      <c r="AD49" s="98">
        <f t="shared" si="1"/>
        <v>0</v>
      </c>
    </row>
    <row r="50" spans="1:30" ht="15.75">
      <c r="A50" s="33">
        <f>Planilha!A481</f>
        <v>21</v>
      </c>
      <c r="B50" s="35" t="str">
        <f>Planilha!C481</f>
        <v>Segurança, vigilância e controle, equipamentos e sistema</v>
      </c>
      <c r="C50" s="34">
        <f>Planilha!G481</f>
        <v>0</v>
      </c>
      <c r="D50" s="80" t="e">
        <f t="shared" si="2"/>
        <v>#DIV/0!</v>
      </c>
      <c r="E50" s="87"/>
      <c r="F50" s="87"/>
      <c r="G50" s="87"/>
      <c r="H50" s="87"/>
      <c r="I50" s="87">
        <v>0.04</v>
      </c>
      <c r="J50" s="87"/>
      <c r="K50" s="87">
        <v>0.05</v>
      </c>
      <c r="L50" s="87">
        <v>0.05</v>
      </c>
      <c r="M50" s="87">
        <v>0.05</v>
      </c>
      <c r="N50" s="87">
        <v>0.05</v>
      </c>
      <c r="O50" s="87">
        <v>0.05</v>
      </c>
      <c r="P50" s="87">
        <v>0.05</v>
      </c>
      <c r="Q50" s="87">
        <v>0.05</v>
      </c>
      <c r="R50" s="87">
        <v>0.05</v>
      </c>
      <c r="S50" s="87">
        <v>0.05</v>
      </c>
      <c r="T50" s="87">
        <v>0.05</v>
      </c>
      <c r="U50" s="87">
        <v>0.05</v>
      </c>
      <c r="V50" s="87">
        <v>0.05</v>
      </c>
      <c r="W50" s="87">
        <v>0.05</v>
      </c>
      <c r="X50" s="87">
        <v>0.05</v>
      </c>
      <c r="Y50" s="87">
        <v>0.05</v>
      </c>
      <c r="Z50" s="87">
        <v>0.05</v>
      </c>
      <c r="AA50" s="87">
        <v>0.1</v>
      </c>
      <c r="AB50" s="87">
        <v>0.1</v>
      </c>
      <c r="AD50" s="98">
        <f t="shared" si="1"/>
        <v>1.0400000000000003</v>
      </c>
    </row>
    <row r="51" spans="1:30" ht="15.75">
      <c r="A51" s="33"/>
      <c r="B51" s="35"/>
      <c r="C51" s="34"/>
      <c r="D51" s="80"/>
      <c r="E51" s="97">
        <f>$C50*E50</f>
        <v>0</v>
      </c>
      <c r="F51" s="97">
        <f>$C50*F50</f>
        <v>0</v>
      </c>
      <c r="G51" s="97">
        <f>$C50*G50</f>
        <v>0</v>
      </c>
      <c r="H51" s="97">
        <f>$C50*H50</f>
        <v>0</v>
      </c>
      <c r="I51" s="97">
        <f>$C50*I50</f>
        <v>0</v>
      </c>
      <c r="J51" s="97">
        <f aca="true" t="shared" si="22" ref="E51:AB51">$C50*J50</f>
        <v>0</v>
      </c>
      <c r="K51" s="97">
        <f t="shared" si="22"/>
        <v>0</v>
      </c>
      <c r="L51" s="97">
        <f t="shared" si="22"/>
        <v>0</v>
      </c>
      <c r="M51" s="97">
        <f t="shared" si="22"/>
        <v>0</v>
      </c>
      <c r="N51" s="97">
        <f t="shared" si="22"/>
        <v>0</v>
      </c>
      <c r="O51" s="97">
        <f t="shared" si="22"/>
        <v>0</v>
      </c>
      <c r="P51" s="97">
        <f t="shared" si="22"/>
        <v>0</v>
      </c>
      <c r="Q51" s="97">
        <f t="shared" si="22"/>
        <v>0</v>
      </c>
      <c r="R51" s="97">
        <f t="shared" si="22"/>
        <v>0</v>
      </c>
      <c r="S51" s="97">
        <f t="shared" si="22"/>
        <v>0</v>
      </c>
      <c r="T51" s="97">
        <f t="shared" si="22"/>
        <v>0</v>
      </c>
      <c r="U51" s="97">
        <f t="shared" si="22"/>
        <v>0</v>
      </c>
      <c r="V51" s="97">
        <f t="shared" si="22"/>
        <v>0</v>
      </c>
      <c r="W51" s="97">
        <f t="shared" si="22"/>
        <v>0</v>
      </c>
      <c r="X51" s="97">
        <f t="shared" si="22"/>
        <v>0</v>
      </c>
      <c r="Y51" s="97">
        <f t="shared" si="22"/>
        <v>0</v>
      </c>
      <c r="Z51" s="97">
        <f t="shared" si="22"/>
        <v>0</v>
      </c>
      <c r="AA51" s="97">
        <f t="shared" si="22"/>
        <v>0</v>
      </c>
      <c r="AB51" s="97">
        <f t="shared" si="22"/>
        <v>0</v>
      </c>
      <c r="AD51" s="98">
        <f t="shared" si="1"/>
        <v>0</v>
      </c>
    </row>
    <row r="52" spans="1:30" ht="15.75">
      <c r="A52" s="33">
        <f>Planilha!A491</f>
        <v>22</v>
      </c>
      <c r="B52" s="35" t="str">
        <f>Planilha!C491</f>
        <v>Comunicação visual</v>
      </c>
      <c r="C52" s="34">
        <f>Planilha!G491</f>
        <v>0</v>
      </c>
      <c r="D52" s="80" t="e">
        <f t="shared" si="2"/>
        <v>#DIV/0!</v>
      </c>
      <c r="E52" s="87"/>
      <c r="F52" s="87"/>
      <c r="G52" s="87"/>
      <c r="H52" s="87"/>
      <c r="I52" s="87">
        <v>0.03</v>
      </c>
      <c r="J52" s="87"/>
      <c r="K52" s="87"/>
      <c r="L52" s="87"/>
      <c r="M52" s="87">
        <v>0.05</v>
      </c>
      <c r="N52" s="87">
        <v>0.05</v>
      </c>
      <c r="O52" s="87">
        <v>0.05</v>
      </c>
      <c r="P52" s="87">
        <v>0.05</v>
      </c>
      <c r="Q52" s="87">
        <v>0.05</v>
      </c>
      <c r="R52" s="87">
        <v>0.05</v>
      </c>
      <c r="S52" s="87">
        <v>0.05</v>
      </c>
      <c r="T52" s="87">
        <v>0.05</v>
      </c>
      <c r="U52" s="87">
        <v>0.05</v>
      </c>
      <c r="V52" s="87">
        <v>0.05</v>
      </c>
      <c r="W52" s="87">
        <v>0.05</v>
      </c>
      <c r="X52" s="87">
        <v>0.05</v>
      </c>
      <c r="Y52" s="87">
        <v>0.1</v>
      </c>
      <c r="Z52" s="87">
        <v>0.1</v>
      </c>
      <c r="AA52" s="87">
        <v>0.1</v>
      </c>
      <c r="AB52" s="87">
        <v>0.1</v>
      </c>
      <c r="AD52" s="98">
        <f t="shared" si="1"/>
        <v>1.03</v>
      </c>
    </row>
    <row r="53" spans="1:30" ht="15.75">
      <c r="A53" s="33"/>
      <c r="B53" s="35"/>
      <c r="C53" s="34"/>
      <c r="D53" s="80"/>
      <c r="E53" s="97">
        <f>$C52*E52</f>
        <v>0</v>
      </c>
      <c r="F53" s="97">
        <f>$C52*F52</f>
        <v>0</v>
      </c>
      <c r="G53" s="97">
        <f>$C52*G52</f>
        <v>0</v>
      </c>
      <c r="H53" s="97">
        <f>$C52*H52</f>
        <v>0</v>
      </c>
      <c r="I53" s="97">
        <f>$C52*I52</f>
        <v>0</v>
      </c>
      <c r="J53" s="97">
        <f aca="true" t="shared" si="23" ref="E53:AB53">$C52*J52</f>
        <v>0</v>
      </c>
      <c r="K53" s="97">
        <f t="shared" si="23"/>
        <v>0</v>
      </c>
      <c r="L53" s="97">
        <f t="shared" si="23"/>
        <v>0</v>
      </c>
      <c r="M53" s="97">
        <f t="shared" si="23"/>
        <v>0</v>
      </c>
      <c r="N53" s="97">
        <f t="shared" si="23"/>
        <v>0</v>
      </c>
      <c r="O53" s="97">
        <f t="shared" si="23"/>
        <v>0</v>
      </c>
      <c r="P53" s="97">
        <f t="shared" si="23"/>
        <v>0</v>
      </c>
      <c r="Q53" s="97">
        <f t="shared" si="23"/>
        <v>0</v>
      </c>
      <c r="R53" s="97">
        <f t="shared" si="23"/>
        <v>0</v>
      </c>
      <c r="S53" s="97">
        <f t="shared" si="23"/>
        <v>0</v>
      </c>
      <c r="T53" s="97">
        <f t="shared" si="23"/>
        <v>0</v>
      </c>
      <c r="U53" s="97">
        <f t="shared" si="23"/>
        <v>0</v>
      </c>
      <c r="V53" s="97">
        <f t="shared" si="23"/>
        <v>0</v>
      </c>
      <c r="W53" s="97">
        <f t="shared" si="23"/>
        <v>0</v>
      </c>
      <c r="X53" s="97">
        <f t="shared" si="23"/>
        <v>0</v>
      </c>
      <c r="Y53" s="97">
        <f t="shared" si="23"/>
        <v>0</v>
      </c>
      <c r="Z53" s="97">
        <f t="shared" si="23"/>
        <v>0</v>
      </c>
      <c r="AA53" s="97">
        <f t="shared" si="23"/>
        <v>0</v>
      </c>
      <c r="AB53" s="97">
        <f t="shared" si="23"/>
        <v>0</v>
      </c>
      <c r="AD53" s="98">
        <f t="shared" si="1"/>
        <v>0</v>
      </c>
    </row>
    <row r="54" spans="1:30" ht="15.75">
      <c r="A54" s="33">
        <f>Planilha!A499</f>
        <v>23</v>
      </c>
      <c r="B54" s="35" t="str">
        <f>Planilha!C499</f>
        <v>Conforto mecânico, equipamentos e sistema</v>
      </c>
      <c r="C54" s="34">
        <f>Planilha!G499</f>
        <v>0</v>
      </c>
      <c r="D54" s="80" t="e">
        <f t="shared" si="2"/>
        <v>#DIV/0!</v>
      </c>
      <c r="E54" s="87"/>
      <c r="F54" s="87"/>
      <c r="G54" s="87"/>
      <c r="H54" s="87"/>
      <c r="I54" s="87"/>
      <c r="J54" s="87"/>
      <c r="K54" s="87"/>
      <c r="L54" s="87"/>
      <c r="M54" s="87"/>
      <c r="N54" s="87"/>
      <c r="O54" s="87"/>
      <c r="P54" s="87"/>
      <c r="Q54" s="87">
        <v>0.1</v>
      </c>
      <c r="R54" s="87"/>
      <c r="S54" s="87"/>
      <c r="T54" s="87">
        <v>0.1</v>
      </c>
      <c r="U54" s="87"/>
      <c r="V54" s="87"/>
      <c r="W54" s="87">
        <v>0.1</v>
      </c>
      <c r="X54" s="87"/>
      <c r="Y54" s="87"/>
      <c r="Z54" s="87"/>
      <c r="AA54" s="87"/>
      <c r="AB54" s="87">
        <v>0.7</v>
      </c>
      <c r="AD54" s="98">
        <f t="shared" si="1"/>
        <v>1</v>
      </c>
    </row>
    <row r="55" spans="1:30" ht="15.75">
      <c r="A55" s="33"/>
      <c r="B55" s="16"/>
      <c r="C55" s="16"/>
      <c r="D55" s="78"/>
      <c r="E55" s="97">
        <f>$C54*E54</f>
        <v>0</v>
      </c>
      <c r="F55" s="97">
        <f>$C54*F54</f>
        <v>0</v>
      </c>
      <c r="G55" s="97">
        <f>$C54*G54</f>
        <v>0</v>
      </c>
      <c r="H55" s="97">
        <f>$C54*H54</f>
        <v>0</v>
      </c>
      <c r="I55" s="97">
        <f>$C54*I54</f>
        <v>0</v>
      </c>
      <c r="J55" s="97">
        <f aca="true" t="shared" si="24" ref="E55:AB55">$C54*J54</f>
        <v>0</v>
      </c>
      <c r="K55" s="97">
        <f t="shared" si="24"/>
        <v>0</v>
      </c>
      <c r="L55" s="97">
        <f t="shared" si="24"/>
        <v>0</v>
      </c>
      <c r="M55" s="97">
        <f t="shared" si="24"/>
        <v>0</v>
      </c>
      <c r="N55" s="97">
        <f t="shared" si="24"/>
        <v>0</v>
      </c>
      <c r="O55" s="97">
        <f t="shared" si="24"/>
        <v>0</v>
      </c>
      <c r="P55" s="97">
        <f t="shared" si="24"/>
        <v>0</v>
      </c>
      <c r="Q55" s="97">
        <f t="shared" si="24"/>
        <v>0</v>
      </c>
      <c r="R55" s="97">
        <f t="shared" si="24"/>
        <v>0</v>
      </c>
      <c r="S55" s="97">
        <f t="shared" si="24"/>
        <v>0</v>
      </c>
      <c r="T55" s="97">
        <f t="shared" si="24"/>
        <v>0</v>
      </c>
      <c r="U55" s="97">
        <f t="shared" si="24"/>
        <v>0</v>
      </c>
      <c r="V55" s="97">
        <f t="shared" si="24"/>
        <v>0</v>
      </c>
      <c r="W55" s="97">
        <f t="shared" si="24"/>
        <v>0</v>
      </c>
      <c r="X55" s="97">
        <f t="shared" si="24"/>
        <v>0</v>
      </c>
      <c r="Y55" s="97">
        <f t="shared" si="24"/>
        <v>0</v>
      </c>
      <c r="Z55" s="97">
        <f t="shared" si="24"/>
        <v>0</v>
      </c>
      <c r="AA55" s="97">
        <f t="shared" si="24"/>
        <v>0</v>
      </c>
      <c r="AB55" s="97">
        <f t="shared" si="24"/>
        <v>0</v>
      </c>
      <c r="AD55" s="98">
        <f t="shared" si="1"/>
        <v>0</v>
      </c>
    </row>
    <row r="56" spans="1:30" ht="15.75">
      <c r="A56" s="152" t="s">
        <v>351</v>
      </c>
      <c r="B56" s="152"/>
      <c r="C56" s="28">
        <f>SUM(C10:C55)</f>
        <v>0</v>
      </c>
      <c r="D56" s="79" t="e">
        <f>SUM(D10:D55)</f>
        <v>#DIV/0!</v>
      </c>
      <c r="E56" s="86">
        <f>E11+E13+E15+E17+E19+E21+E23+E25+E27+E29+E31+E33+E35+E37+E39+E41+E43+E45+E47+E49+E51+E53+E55</f>
        <v>0</v>
      </c>
      <c r="F56" s="86">
        <f aca="true" t="shared" si="25" ref="F56:AB56">F11+F13+F15+F17+F19+F21+F23+F25+F27+F29+F31+F33+F35+F37+F39+F41+F43+F45+F47+F49+F51+F53+F55</f>
        <v>0</v>
      </c>
      <c r="G56" s="86">
        <f t="shared" si="25"/>
        <v>0</v>
      </c>
      <c r="H56" s="86">
        <f t="shared" si="25"/>
        <v>0</v>
      </c>
      <c r="I56" s="86">
        <f t="shared" si="25"/>
        <v>0</v>
      </c>
      <c r="J56" s="86">
        <f t="shared" si="25"/>
        <v>0</v>
      </c>
      <c r="K56" s="86">
        <f t="shared" si="25"/>
        <v>0</v>
      </c>
      <c r="L56" s="86">
        <f t="shared" si="25"/>
        <v>0</v>
      </c>
      <c r="M56" s="86">
        <f t="shared" si="25"/>
        <v>0</v>
      </c>
      <c r="N56" s="86">
        <f t="shared" si="25"/>
        <v>0</v>
      </c>
      <c r="O56" s="86">
        <f t="shared" si="25"/>
        <v>0</v>
      </c>
      <c r="P56" s="86">
        <f t="shared" si="25"/>
        <v>0</v>
      </c>
      <c r="Q56" s="86">
        <f t="shared" si="25"/>
        <v>0</v>
      </c>
      <c r="R56" s="86">
        <f t="shared" si="25"/>
        <v>0</v>
      </c>
      <c r="S56" s="86">
        <f t="shared" si="25"/>
        <v>0</v>
      </c>
      <c r="T56" s="86">
        <f t="shared" si="25"/>
        <v>0</v>
      </c>
      <c r="U56" s="86">
        <f t="shared" si="25"/>
        <v>0</v>
      </c>
      <c r="V56" s="86">
        <f t="shared" si="25"/>
        <v>0</v>
      </c>
      <c r="W56" s="86">
        <f t="shared" si="25"/>
        <v>0</v>
      </c>
      <c r="X56" s="86">
        <f t="shared" si="25"/>
        <v>0</v>
      </c>
      <c r="Y56" s="86">
        <f t="shared" si="25"/>
        <v>0</v>
      </c>
      <c r="Z56" s="86">
        <f t="shared" si="25"/>
        <v>0</v>
      </c>
      <c r="AA56" s="86">
        <f t="shared" si="25"/>
        <v>0</v>
      </c>
      <c r="AB56" s="86">
        <f t="shared" si="25"/>
        <v>0</v>
      </c>
      <c r="AD56" s="98">
        <f t="shared" si="1"/>
        <v>0</v>
      </c>
    </row>
    <row r="57" spans="1:30" ht="15.75">
      <c r="A57" s="152" t="s">
        <v>1314</v>
      </c>
      <c r="B57" s="152"/>
      <c r="C57" s="28">
        <f>Planilha!G496</f>
        <v>0</v>
      </c>
      <c r="D57" s="79"/>
      <c r="E57" s="28">
        <f>SUM(E11+E13+E15+E17+E19+E21+E23+E25+E27+E29+E31+E33+E35+E37+E39+E41+E43+E45+E47+E49+E51+E53)*Resumo!$D$36</f>
        <v>0</v>
      </c>
      <c r="F57" s="28">
        <f>SUM(F11+F13+F15+F17+F19+F21+F23+F25+F27+F29+F31+F33+F35+F37+F39+F41+F43+F45+F47+F49+F51+F53)*Resumo!$D$36</f>
        <v>0</v>
      </c>
      <c r="G57" s="28">
        <f>SUM(G11+G13+G15+G17+G19+G21+G23+G25+G27+G29+G31+G33+G35+G37+G39+G41+G43+G45+G47+G49+G51+G53)*Resumo!$D$36</f>
        <v>0</v>
      </c>
      <c r="H57" s="28">
        <f>SUM(H11+H13+H15+H17+H19+H21+H23+H25+H27+H29+H31+H33+H35+H37+H39+H41+H43+H45+H47+H49+H51+H53)*Resumo!$D$36</f>
        <v>0</v>
      </c>
      <c r="I57" s="28">
        <f>SUM(I11+I13+I15+I17+I19+I21+I23+I25+I27+I29+I31+I33+I35+I37+I39+I41+I43+I45+I47+I49+I51+I53)*Resumo!$D$36</f>
        <v>0</v>
      </c>
      <c r="J57" s="28">
        <f>SUM(J11+J13+J15+J17+J19+J21+J23+J25+J27+J29+J31+J33+J35+J37+J39+J41+J43+J45+J47+J49+J51+J53)*Resumo!$D$36</f>
        <v>0</v>
      </c>
      <c r="K57" s="28">
        <f>SUM(K11+K13+K15+K17+K19+K21+K23+K25+K27+K29+K31+K33+K35+K37+K39+K41+K43+K45+K47+K49+K51+K53)*Resumo!$D$36</f>
        <v>0</v>
      </c>
      <c r="L57" s="28">
        <f>SUM(L11+L13+L15+L17+L19+L21+L23+L25+L27+L29+L31+L33+L35+L37+L39+L41+L43+L45+L47+L49+L51+L53)*Resumo!$D$36</f>
        <v>0</v>
      </c>
      <c r="M57" s="28">
        <f>SUM(M11+M13+M15+M17+M19+M21+M23+M25+M27+M29+M31+M33+M35+M37+M39+M41+M43+M45+M47+M49+M51+M53)*Resumo!$D$36</f>
        <v>0</v>
      </c>
      <c r="N57" s="28">
        <f>SUM(N11+N13+N15+N17+N19+N21+N23+N25+N27+N29+N31+N33+N35+N37+N39+N41+N43+N45+N47+N49+N51+N53)*Resumo!$D$36</f>
        <v>0</v>
      </c>
      <c r="O57" s="28">
        <f>SUM(O11+O13+O15+O17+O19+O21+O23+O25+O27+O29+O31+O33+O35+O37+O39+O41+O43+O45+O47+O49+O51+O53)*Resumo!$D$36</f>
        <v>0</v>
      </c>
      <c r="P57" s="28">
        <f>SUM(P11+P13+P15+P17+P19+P21+P23+P25+P27+P29+P31+P33+P35+P37+P39+P41+P43+P45+P47+P49+P51+P53)*Resumo!$D$36</f>
        <v>0</v>
      </c>
      <c r="Q57" s="28">
        <f>SUM(Q11+Q13+Q15+Q17+Q19+Q21+Q23+Q25+Q27+Q29+Q31+Q33+Q35+Q37+Q39+Q41+Q43+Q45+Q47+Q49+Q51+Q53)*Resumo!$D$36</f>
        <v>0</v>
      </c>
      <c r="R57" s="28">
        <f>SUM(R11+R13+R15+R17+R19+R21+R23+R25+R27+R29+R31+R33+R35+R37+R39+R41+R43+R45+R47+R49+R51+R53)*Resumo!$D$36</f>
        <v>0</v>
      </c>
      <c r="S57" s="28">
        <f>SUM(S11+S13+S15+S17+S19+S21+S23+S25+S27+S29+S31+S33+S35+S37+S39+S41+S43+S45+S47+S49+S51+S53)*Resumo!$D$36</f>
        <v>0</v>
      </c>
      <c r="T57" s="28">
        <f>SUM(T11+T13+T15+T17+T19+T21+T23+T25+T27+T29+T31+T33+T35+T37+T39+T41+T43+T45+T47+T49+T51+T53)*Resumo!$D$36</f>
        <v>0</v>
      </c>
      <c r="U57" s="28">
        <f>SUM(U11+U13+U15+U17+U19+U21+U23+U25+U27+U29+U31+U33+U35+U37+U39+U41+U43+U45+U47+U49+U51+U53)*Resumo!$D$36</f>
        <v>0</v>
      </c>
      <c r="V57" s="28">
        <f>SUM(V11+V13+V15+V17+V19+V21+V23+V25+V27+V29+V31+V33+V35+V37+V39+V41+V43+V45+V47+V49+V51+V53)*Resumo!$D$36</f>
        <v>0</v>
      </c>
      <c r="W57" s="28">
        <f>SUM(W11+W13+W15+W17+W19+W21+W23+W25+W27+W29+W31+W33+W35+W37+W39+W41+W43+W45+W47+W49+W51+W53)*Resumo!$D$36</f>
        <v>0</v>
      </c>
      <c r="X57" s="28">
        <f>SUM(X11+X13+X15+X17+X19+X21+X23+X25+X27+X29+X31+X33+X35+X37+X39+X41+X43+X45+X47+X49+X51+X53)*Resumo!$D$36</f>
        <v>0</v>
      </c>
      <c r="Y57" s="28">
        <f>SUM(Y11+Y13+Y15+Y17+Y19+Y21+Y23+Y25+Y27+Y29+Y31+Y33+Y35+Y37+Y39+Y41+Y43+Y45+Y47+Y49+Y51+Y53)*Resumo!$D$36</f>
        <v>0</v>
      </c>
      <c r="Z57" s="28">
        <f>SUM(Z11+Z13+Z15+Z17+Z19+Z21+Z23+Z25+Z27+Z29+Z31+Z33+Z35+Z37+Z39+Z41+Z43+Z45+Z47+Z49+Z51+Z53)*Resumo!$D$36</f>
        <v>0</v>
      </c>
      <c r="AA57" s="28">
        <f>SUM(AA11+AA13+AA15+AA17+AA19+AA21+AA23+AA25+AA27+AA29+AA31+AA33+AA35+AA37+AA39+AA41+AA43+AA45+AA47+AA49+AA51+AA53)*Resumo!$D$36</f>
        <v>0</v>
      </c>
      <c r="AB57" s="28">
        <f>SUM(AB11+AB13+AB15+AB17+AB19+AB21+AB23+AB25+AB27+AB29+AB31+AB33+AB35+AB37+AB39+AB41+AB43+AB45+AB47+AB49+AB51+AB53)*Resumo!$D$36</f>
        <v>0</v>
      </c>
      <c r="AD57" s="98">
        <f t="shared" si="1"/>
        <v>0</v>
      </c>
    </row>
    <row r="58" spans="1:30" ht="15.75">
      <c r="A58" s="152" t="s">
        <v>1314</v>
      </c>
      <c r="B58" s="152"/>
      <c r="C58" s="28">
        <f>Planilha!G504</f>
        <v>0</v>
      </c>
      <c r="D58" s="79"/>
      <c r="E58" s="28">
        <f>E55*Resumo!$D$37</f>
        <v>0</v>
      </c>
      <c r="F58" s="28">
        <f>F55*Resumo!$D$37</f>
        <v>0</v>
      </c>
      <c r="G58" s="28">
        <f>G55*Resumo!$D$37</f>
        <v>0</v>
      </c>
      <c r="H58" s="28">
        <f>H55*Resumo!$D$37</f>
        <v>0</v>
      </c>
      <c r="I58" s="28">
        <f>I55*Resumo!$D$37</f>
        <v>0</v>
      </c>
      <c r="J58" s="28">
        <f>J55*Resumo!$D$37</f>
        <v>0</v>
      </c>
      <c r="K58" s="28">
        <f>K55*Resumo!$D$37</f>
        <v>0</v>
      </c>
      <c r="L58" s="28">
        <f>L55*Resumo!$D$37</f>
        <v>0</v>
      </c>
      <c r="M58" s="28">
        <f>M55*Resumo!$D$37</f>
        <v>0</v>
      </c>
      <c r="N58" s="28">
        <f>N55*Resumo!$D$37</f>
        <v>0</v>
      </c>
      <c r="O58" s="28">
        <f>O55*Resumo!$D$37</f>
        <v>0</v>
      </c>
      <c r="P58" s="28">
        <f>P55*Resumo!$D$37</f>
        <v>0</v>
      </c>
      <c r="Q58" s="28">
        <f>Q55*Resumo!$D$37</f>
        <v>0</v>
      </c>
      <c r="R58" s="28">
        <f>R55*Resumo!$D$37</f>
        <v>0</v>
      </c>
      <c r="S58" s="28">
        <f>S55*Resumo!$D$37</f>
        <v>0</v>
      </c>
      <c r="T58" s="28">
        <f>T55*Resumo!$D$37</f>
        <v>0</v>
      </c>
      <c r="U58" s="28">
        <f>U55*Resumo!$D$37</f>
        <v>0</v>
      </c>
      <c r="V58" s="28">
        <f>V55*Resumo!$D$37</f>
        <v>0</v>
      </c>
      <c r="W58" s="28">
        <f>W55*Resumo!$D$37</f>
        <v>0</v>
      </c>
      <c r="X58" s="28">
        <f>X55*Resumo!$D$37</f>
        <v>0</v>
      </c>
      <c r="Y58" s="28">
        <f>Y55*Resumo!$D$37</f>
        <v>0</v>
      </c>
      <c r="Z58" s="28">
        <f>Z55*Resumo!$D$37</f>
        <v>0</v>
      </c>
      <c r="AA58" s="28">
        <f>AA55*Resumo!$D$37</f>
        <v>0</v>
      </c>
      <c r="AB58" s="28">
        <f>AB55*Resumo!$D$37</f>
        <v>0</v>
      </c>
      <c r="AD58" s="98">
        <f t="shared" si="1"/>
        <v>0</v>
      </c>
    </row>
    <row r="59" spans="1:30" ht="15.75">
      <c r="A59" s="152" t="s">
        <v>352</v>
      </c>
      <c r="B59" s="152"/>
      <c r="C59" s="28">
        <f>SUM(C56:C58)</f>
        <v>0</v>
      </c>
      <c r="D59" s="79"/>
      <c r="E59" s="28">
        <f>SUM(E56:E58)</f>
        <v>0</v>
      </c>
      <c r="F59" s="28">
        <f aca="true" t="shared" si="26" ref="F59:AB59">SUM(F56:F58)</f>
        <v>0</v>
      </c>
      <c r="G59" s="28">
        <f t="shared" si="26"/>
        <v>0</v>
      </c>
      <c r="H59" s="28">
        <f t="shared" si="26"/>
        <v>0</v>
      </c>
      <c r="I59" s="28">
        <f t="shared" si="26"/>
        <v>0</v>
      </c>
      <c r="J59" s="28">
        <f t="shared" si="26"/>
        <v>0</v>
      </c>
      <c r="K59" s="28">
        <f t="shared" si="26"/>
        <v>0</v>
      </c>
      <c r="L59" s="28">
        <f t="shared" si="26"/>
        <v>0</v>
      </c>
      <c r="M59" s="28">
        <f t="shared" si="26"/>
        <v>0</v>
      </c>
      <c r="N59" s="28">
        <f t="shared" si="26"/>
        <v>0</v>
      </c>
      <c r="O59" s="28">
        <f t="shared" si="26"/>
        <v>0</v>
      </c>
      <c r="P59" s="28">
        <f t="shared" si="26"/>
        <v>0</v>
      </c>
      <c r="Q59" s="28">
        <f t="shared" si="26"/>
        <v>0</v>
      </c>
      <c r="R59" s="28">
        <f t="shared" si="26"/>
        <v>0</v>
      </c>
      <c r="S59" s="28">
        <f t="shared" si="26"/>
        <v>0</v>
      </c>
      <c r="T59" s="28">
        <f t="shared" si="26"/>
        <v>0</v>
      </c>
      <c r="U59" s="28">
        <f t="shared" si="26"/>
        <v>0</v>
      </c>
      <c r="V59" s="28">
        <f t="shared" si="26"/>
        <v>0</v>
      </c>
      <c r="W59" s="28">
        <f t="shared" si="26"/>
        <v>0</v>
      </c>
      <c r="X59" s="28">
        <f t="shared" si="26"/>
        <v>0</v>
      </c>
      <c r="Y59" s="28">
        <f t="shared" si="26"/>
        <v>0</v>
      </c>
      <c r="Z59" s="28">
        <f t="shared" si="26"/>
        <v>0</v>
      </c>
      <c r="AA59" s="28">
        <f t="shared" si="26"/>
        <v>0</v>
      </c>
      <c r="AB59" s="28">
        <f t="shared" si="26"/>
        <v>0</v>
      </c>
      <c r="AD59" s="98">
        <f t="shared" si="1"/>
        <v>0</v>
      </c>
    </row>
    <row r="60" spans="1:30" ht="15.75">
      <c r="A60" s="84" t="s">
        <v>523</v>
      </c>
      <c r="B60" s="85"/>
      <c r="C60" s="64">
        <v>1</v>
      </c>
      <c r="D60" s="64"/>
      <c r="E60" s="79" t="e">
        <f>E59/$C59</f>
        <v>#DIV/0!</v>
      </c>
      <c r="F60" s="79" t="e">
        <f aca="true" t="shared" si="27" ref="F60:AB60">F59/$C59</f>
        <v>#DIV/0!</v>
      </c>
      <c r="G60" s="79" t="e">
        <f t="shared" si="27"/>
        <v>#DIV/0!</v>
      </c>
      <c r="H60" s="79" t="e">
        <f t="shared" si="27"/>
        <v>#DIV/0!</v>
      </c>
      <c r="I60" s="79" t="e">
        <f t="shared" si="27"/>
        <v>#DIV/0!</v>
      </c>
      <c r="J60" s="79" t="e">
        <f t="shared" si="27"/>
        <v>#DIV/0!</v>
      </c>
      <c r="K60" s="79" t="e">
        <f t="shared" si="27"/>
        <v>#DIV/0!</v>
      </c>
      <c r="L60" s="79" t="e">
        <f t="shared" si="27"/>
        <v>#DIV/0!</v>
      </c>
      <c r="M60" s="79" t="e">
        <f t="shared" si="27"/>
        <v>#DIV/0!</v>
      </c>
      <c r="N60" s="79" t="e">
        <f t="shared" si="27"/>
        <v>#DIV/0!</v>
      </c>
      <c r="O60" s="79" t="e">
        <f t="shared" si="27"/>
        <v>#DIV/0!</v>
      </c>
      <c r="P60" s="79" t="e">
        <f t="shared" si="27"/>
        <v>#DIV/0!</v>
      </c>
      <c r="Q60" s="79" t="e">
        <f t="shared" si="27"/>
        <v>#DIV/0!</v>
      </c>
      <c r="R60" s="79" t="e">
        <f t="shared" si="27"/>
        <v>#DIV/0!</v>
      </c>
      <c r="S60" s="79" t="e">
        <f t="shared" si="27"/>
        <v>#DIV/0!</v>
      </c>
      <c r="T60" s="79" t="e">
        <f t="shared" si="27"/>
        <v>#DIV/0!</v>
      </c>
      <c r="U60" s="79" t="e">
        <f t="shared" si="27"/>
        <v>#DIV/0!</v>
      </c>
      <c r="V60" s="79" t="e">
        <f t="shared" si="27"/>
        <v>#DIV/0!</v>
      </c>
      <c r="W60" s="79" t="e">
        <f t="shared" si="27"/>
        <v>#DIV/0!</v>
      </c>
      <c r="X60" s="79" t="e">
        <f t="shared" si="27"/>
        <v>#DIV/0!</v>
      </c>
      <c r="Y60" s="79" t="e">
        <f t="shared" si="27"/>
        <v>#DIV/0!</v>
      </c>
      <c r="Z60" s="79" t="e">
        <f t="shared" si="27"/>
        <v>#DIV/0!</v>
      </c>
      <c r="AA60" s="79" t="e">
        <f t="shared" si="27"/>
        <v>#DIV/0!</v>
      </c>
      <c r="AB60" s="79" t="e">
        <f t="shared" si="27"/>
        <v>#DIV/0!</v>
      </c>
      <c r="AD60" s="98" t="e">
        <f>SUM(E60:AB60)</f>
        <v>#DIV/0!</v>
      </c>
    </row>
    <row r="62" ht="12.75" hidden="1">
      <c r="E62" s="96">
        <f>SUM(E59+F59+G59+H59+I59+J59)</f>
        <v>0</v>
      </c>
    </row>
  </sheetData>
  <sheetProtection/>
  <mergeCells count="5">
    <mergeCell ref="A56:B56"/>
    <mergeCell ref="A57:B57"/>
    <mergeCell ref="A59:B59"/>
    <mergeCell ref="A58:B58"/>
    <mergeCell ref="A8:D8"/>
  </mergeCells>
  <printOptions/>
  <pageMargins left="0.4724409448818898" right="0" top="0.1968503937007874" bottom="0.1968503937007874" header="0" footer="0"/>
  <pageSetup fitToWidth="4" fitToHeight="1"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Secretaria de Estado da Saúde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 T E</dc:creator>
  <cp:keywords/>
  <dc:description/>
  <cp:lastModifiedBy>Geraldo Aniceto Vaz Filho</cp:lastModifiedBy>
  <cp:lastPrinted>2019-05-15T19:26:42Z</cp:lastPrinted>
  <dcterms:created xsi:type="dcterms:W3CDTF">2004-10-05T18:51:55Z</dcterms:created>
  <dcterms:modified xsi:type="dcterms:W3CDTF">2019-05-15T19:47:52Z</dcterms:modified>
  <cp:category/>
  <cp:version/>
  <cp:contentType/>
  <cp:contentStatus/>
</cp:coreProperties>
</file>