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8920" windowHeight="11955" tabRatio="946" activeTab="3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  <externalReference r:id="rId6"/>
  </externalReferences>
  <definedNames>
    <definedName name="_Fill" hidden="1">#REF!</definedName>
    <definedName name="_xlnm._FilterDatabase" localSheetId="2" hidden="1">CRONOGRAMA!$A$1:$S$53</definedName>
    <definedName name="_xlnm._FilterDatabase" localSheetId="3" hidden="1">ORÇAMENTO!$A$13:$J$273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2">CRONOGRAMA!$A$1:$W$53</definedName>
    <definedName name="_xlnm.Print_Area" localSheetId="3">ORÇAMENTO!$A$1:$J$274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V6" i="1"/>
  <c r="V5" i="1"/>
  <c r="F149" i="5" l="1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37" i="5"/>
  <c r="F133" i="5"/>
  <c r="F134" i="5"/>
  <c r="F135" i="5"/>
  <c r="F136" i="5"/>
  <c r="F138" i="5"/>
  <c r="F139" i="5"/>
  <c r="F140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49" i="5"/>
  <c r="F50" i="5"/>
  <c r="F51" i="5"/>
  <c r="F52" i="5"/>
  <c r="F53" i="5"/>
  <c r="F218" i="5" l="1"/>
  <c r="F219" i="5"/>
  <c r="F110" i="5"/>
  <c r="F269" i="5" l="1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49" i="5"/>
  <c r="F246" i="5"/>
  <c r="F245" i="5"/>
  <c r="F244" i="5"/>
  <c r="F243" i="5"/>
  <c r="F242" i="5"/>
  <c r="F239" i="5"/>
  <c r="F238" i="5"/>
  <c r="F237" i="5"/>
  <c r="F236" i="5"/>
  <c r="F235" i="5"/>
  <c r="F232" i="5"/>
  <c r="F231" i="5"/>
  <c r="F230" i="5"/>
  <c r="F229" i="5"/>
  <c r="F228" i="5"/>
  <c r="F227" i="5"/>
  <c r="F226" i="5"/>
  <c r="F225" i="5"/>
  <c r="F224" i="5"/>
  <c r="F221" i="5"/>
  <c r="F220" i="5"/>
  <c r="F217" i="5"/>
  <c r="F216" i="5"/>
  <c r="F215" i="5"/>
  <c r="F214" i="5"/>
  <c r="F211" i="5"/>
  <c r="F210" i="5"/>
  <c r="F209" i="5"/>
  <c r="F208" i="5"/>
  <c r="F207" i="5"/>
  <c r="F206" i="5"/>
  <c r="F205" i="5"/>
  <c r="F204" i="5"/>
  <c r="F203" i="5"/>
  <c r="F200" i="5"/>
  <c r="F199" i="5"/>
  <c r="F198" i="5"/>
  <c r="F197" i="5"/>
  <c r="F196" i="5"/>
  <c r="F195" i="5"/>
  <c r="F194" i="5"/>
  <c r="F193" i="5"/>
  <c r="F192" i="5"/>
  <c r="F189" i="5"/>
  <c r="F188" i="5"/>
  <c r="F187" i="5"/>
  <c r="F186" i="5"/>
  <c r="F185" i="5"/>
  <c r="F184" i="5"/>
  <c r="F179" i="5"/>
  <c r="F178" i="5"/>
  <c r="F177" i="5"/>
  <c r="F176" i="5"/>
  <c r="F175" i="5"/>
  <c r="F174" i="5"/>
  <c r="F173" i="5"/>
  <c r="F172" i="5"/>
  <c r="F171" i="5"/>
  <c r="F148" i="5"/>
  <c r="F145" i="5"/>
  <c r="F144" i="5"/>
  <c r="F143" i="5"/>
  <c r="F132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3" i="5"/>
  <c r="F112" i="5"/>
  <c r="F111" i="5"/>
  <c r="F109" i="5"/>
  <c r="F108" i="5"/>
  <c r="F107" i="5"/>
  <c r="F106" i="5"/>
  <c r="F105" i="5"/>
  <c r="F104" i="5"/>
  <c r="F103" i="5"/>
  <c r="F102" i="5"/>
  <c r="F98" i="5"/>
  <c r="F97" i="5"/>
  <c r="F96" i="5"/>
  <c r="F95" i="5"/>
  <c r="F94" i="5"/>
  <c r="F93" i="5"/>
  <c r="F91" i="5"/>
  <c r="F90" i="5"/>
  <c r="F89" i="5"/>
  <c r="F88" i="5"/>
  <c r="F87" i="5"/>
  <c r="F86" i="5"/>
  <c r="F57" i="5"/>
  <c r="F55" i="5"/>
  <c r="F54" i="5"/>
  <c r="F48" i="5"/>
  <c r="F47" i="5"/>
  <c r="F46" i="5"/>
  <c r="F45" i="5"/>
  <c r="F44" i="5"/>
  <c r="F43" i="5"/>
  <c r="F42" i="5"/>
  <c r="F41" i="5"/>
  <c r="F40" i="5"/>
  <c r="F39" i="5"/>
  <c r="F37" i="5"/>
  <c r="F36" i="5"/>
  <c r="F35" i="5"/>
  <c r="F31" i="5"/>
  <c r="F30" i="5"/>
  <c r="F29" i="5"/>
  <c r="F28" i="5"/>
  <c r="F27" i="5"/>
  <c r="F24" i="5"/>
  <c r="F23" i="5"/>
  <c r="F22" i="5"/>
  <c r="F19" i="5"/>
  <c r="F18" i="5"/>
  <c r="F17" i="5"/>
  <c r="F16" i="5"/>
  <c r="D6" i="2" l="1"/>
  <c r="C6" i="2"/>
  <c r="C5" i="2"/>
  <c r="D5" i="2"/>
  <c r="F15" i="5" l="1"/>
  <c r="J200" i="5" l="1"/>
  <c r="J194" i="5"/>
  <c r="J199" i="5"/>
  <c r="J195" i="5"/>
  <c r="J196" i="5"/>
  <c r="J197" i="5"/>
  <c r="J198" i="5"/>
  <c r="J193" i="5"/>
  <c r="J153" i="5"/>
  <c r="J157" i="5"/>
  <c r="J155" i="5"/>
  <c r="J166" i="5"/>
  <c r="J165" i="5"/>
  <c r="J167" i="5"/>
  <c r="J149" i="5"/>
  <c r="J151" i="5"/>
  <c r="J161" i="5"/>
  <c r="J150" i="5"/>
  <c r="J158" i="5"/>
  <c r="J163" i="5"/>
  <c r="J168" i="5"/>
  <c r="J152" i="5"/>
  <c r="J162" i="5"/>
  <c r="J164" i="5"/>
  <c r="J160" i="5"/>
  <c r="J156" i="5"/>
  <c r="J159" i="5"/>
  <c r="J154" i="5"/>
  <c r="J139" i="5"/>
  <c r="J138" i="5"/>
  <c r="J140" i="5"/>
  <c r="J78" i="5"/>
  <c r="J60" i="5"/>
  <c r="J70" i="5"/>
  <c r="J59" i="5"/>
  <c r="J77" i="5"/>
  <c r="J80" i="5"/>
  <c r="J58" i="5"/>
  <c r="J82" i="5"/>
  <c r="J72" i="5"/>
  <c r="J74" i="5"/>
  <c r="J66" i="5"/>
  <c r="J71" i="5"/>
  <c r="J81" i="5"/>
  <c r="J79" i="5"/>
  <c r="J94" i="5"/>
  <c r="J91" i="5"/>
  <c r="J83" i="5"/>
  <c r="J73" i="5"/>
  <c r="J65" i="5"/>
  <c r="J75" i="5"/>
  <c r="J84" i="5"/>
  <c r="J50" i="5"/>
  <c r="J48" i="5"/>
  <c r="J54" i="5"/>
  <c r="J42" i="5"/>
  <c r="J51" i="5"/>
  <c r="J49" i="5"/>
  <c r="J40" i="5"/>
  <c r="J53" i="5"/>
  <c r="J55" i="5"/>
  <c r="J41" i="5"/>
  <c r="J43" i="5"/>
  <c r="J52" i="5"/>
  <c r="J218" i="5"/>
  <c r="J257" i="5"/>
  <c r="J267" i="5"/>
  <c r="J246" i="5"/>
  <c r="J117" i="5"/>
  <c r="J209" i="5"/>
  <c r="J97" i="5"/>
  <c r="J171" i="5"/>
  <c r="J27" i="5"/>
  <c r="J31" i="5"/>
  <c r="J57" i="5"/>
  <c r="J237" i="5"/>
  <c r="J111" i="5"/>
  <c r="J186" i="5"/>
  <c r="J115" i="5"/>
  <c r="J204" i="5"/>
  <c r="J104" i="5"/>
  <c r="J175" i="5"/>
  <c r="J258" i="5"/>
  <c r="J268" i="5"/>
  <c r="J116" i="5"/>
  <c r="J29" i="5"/>
  <c r="J125" i="5"/>
  <c r="J179" i="5"/>
  <c r="J108" i="5"/>
  <c r="J23" i="5"/>
  <c r="J121" i="5"/>
  <c r="J112" i="5"/>
  <c r="J187" i="5"/>
  <c r="J266" i="5"/>
  <c r="J143" i="5"/>
  <c r="J145" i="5"/>
  <c r="J211" i="5"/>
  <c r="J118" i="5"/>
  <c r="J208" i="5"/>
  <c r="J119" i="5"/>
  <c r="J238" i="5"/>
  <c r="J127" i="5"/>
  <c r="J39" i="5"/>
  <c r="J206" i="5"/>
  <c r="J221" i="5"/>
  <c r="J24" i="5"/>
  <c r="J122" i="5"/>
  <c r="J254" i="5"/>
  <c r="J263" i="5"/>
  <c r="J265" i="5"/>
  <c r="J106" i="5"/>
  <c r="J30" i="5"/>
  <c r="J126" i="5"/>
  <c r="J203" i="5"/>
  <c r="J172" i="5"/>
  <c r="J102" i="5"/>
  <c r="J173" i="5"/>
  <c r="J219" i="5"/>
  <c r="J28" i="5"/>
  <c r="J207" i="5"/>
  <c r="J260" i="5"/>
  <c r="J262" i="5"/>
  <c r="J264" i="5"/>
  <c r="J123" i="5"/>
  <c r="J124" i="5"/>
  <c r="J148" i="5"/>
  <c r="J214" i="5"/>
  <c r="J215" i="5"/>
  <c r="J109" i="5"/>
  <c r="J185" i="5"/>
  <c r="J220" i="5"/>
  <c r="J259" i="5"/>
  <c r="J253" i="5"/>
  <c r="J261" i="5"/>
  <c r="J177" i="5"/>
  <c r="J235" i="5"/>
  <c r="J176" i="5"/>
  <c r="J22" i="5"/>
  <c r="J120" i="5"/>
  <c r="J188" i="5"/>
  <c r="J256" i="5"/>
  <c r="J255" i="5"/>
  <c r="J269" i="5"/>
  <c r="J96" i="5"/>
  <c r="J244" i="5"/>
  <c r="J37" i="5"/>
  <c r="J205" i="5"/>
  <c r="J86" i="5"/>
  <c r="J239" i="5"/>
  <c r="J98" i="5"/>
  <c r="J252" i="5"/>
  <c r="J95" i="5"/>
  <c r="J107" i="5"/>
  <c r="J178" i="5"/>
  <c r="J105" i="5"/>
  <c r="J192" i="5"/>
  <c r="J236" i="5"/>
  <c r="J216" i="5"/>
  <c r="J103" i="5"/>
  <c r="J174" i="5"/>
  <c r="J184" i="5"/>
  <c r="J242" i="5"/>
  <c r="J217" i="5"/>
  <c r="J16" i="5"/>
  <c r="J17" i="5"/>
  <c r="J245" i="5"/>
  <c r="J18" i="5"/>
  <c r="J243" i="5"/>
  <c r="J19" i="5"/>
  <c r="J15" i="5"/>
  <c r="J110" i="5" l="1"/>
  <c r="J101" i="5" s="1"/>
  <c r="J68" i="5"/>
  <c r="J63" i="5"/>
  <c r="J61" i="5"/>
  <c r="J62" i="5"/>
  <c r="J76" i="5"/>
  <c r="J44" i="5"/>
  <c r="J21" i="5"/>
  <c r="J14" i="5"/>
  <c r="J128" i="5"/>
  <c r="J114" i="5" s="1"/>
  <c r="J113" i="5"/>
  <c r="J249" i="5"/>
  <c r="J248" i="5" s="1"/>
  <c r="J251" i="5"/>
  <c r="J26" i="5"/>
  <c r="J241" i="5"/>
  <c r="J170" i="5"/>
  <c r="J147" i="5"/>
  <c r="J191" i="5"/>
  <c r="J213" i="5"/>
  <c r="J234" i="5"/>
  <c r="J93" i="5" l="1"/>
  <c r="J135" i="5"/>
  <c r="J137" i="5"/>
  <c r="J89" i="5"/>
  <c r="J90" i="5"/>
  <c r="J132" i="5"/>
  <c r="J136" i="5"/>
  <c r="J133" i="5"/>
  <c r="J64" i="5"/>
  <c r="J87" i="5"/>
  <c r="J67" i="5"/>
  <c r="J88" i="5"/>
  <c r="J69" i="5"/>
  <c r="J47" i="5"/>
  <c r="J46" i="5"/>
  <c r="J232" i="5"/>
  <c r="J144" i="5"/>
  <c r="J142" i="5" s="1"/>
  <c r="J210" i="5"/>
  <c r="J202" i="5" s="1"/>
  <c r="J100" i="5"/>
  <c r="J56" i="5" l="1"/>
  <c r="A8" i="2" l="1"/>
  <c r="A6" i="2"/>
  <c r="A5" i="2"/>
  <c r="C14" i="2" l="1"/>
  <c r="B14" i="2"/>
  <c r="B13" i="1" l="1"/>
  <c r="C13" i="1"/>
  <c r="U13" i="1" s="1"/>
  <c r="M13" i="1" l="1"/>
  <c r="F13" i="1"/>
  <c r="O13" i="1"/>
  <c r="E13" i="1"/>
  <c r="T13" i="1"/>
  <c r="V13" i="1"/>
  <c r="N13" i="1"/>
  <c r="W13" i="1" l="1"/>
  <c r="Y13" i="1" s="1"/>
  <c r="J134" i="5" l="1"/>
  <c r="J45" i="5"/>
  <c r="J38" i="5" s="1"/>
  <c r="J35" i="5" l="1"/>
  <c r="J229" i="5"/>
  <c r="J226" i="5"/>
  <c r="J131" i="5"/>
  <c r="J130" i="5" s="1"/>
  <c r="J228" i="5" l="1"/>
  <c r="J230" i="5"/>
  <c r="J231" i="5"/>
  <c r="J227" i="5"/>
  <c r="J224" i="5"/>
  <c r="J225" i="5"/>
  <c r="C16" i="2"/>
  <c r="J92" i="5"/>
  <c r="J85" i="5"/>
  <c r="J189" i="5"/>
  <c r="J183" i="5" s="1"/>
  <c r="J36" i="5"/>
  <c r="J34" i="5" s="1"/>
  <c r="B16" i="2"/>
  <c r="C16" i="1" l="1"/>
  <c r="V16" i="1" s="1"/>
  <c r="B16" i="1"/>
  <c r="J223" i="5"/>
  <c r="J33" i="5"/>
  <c r="F16" i="1" l="1"/>
  <c r="L16" i="1"/>
  <c r="E16" i="1"/>
  <c r="I16" i="1"/>
  <c r="M16" i="1"/>
  <c r="K16" i="1"/>
  <c r="J16" i="1"/>
  <c r="P16" i="1"/>
  <c r="H16" i="1"/>
  <c r="N16" i="1"/>
  <c r="O16" i="1"/>
  <c r="U16" i="1"/>
  <c r="G16" i="1"/>
  <c r="Q16" i="1"/>
  <c r="R16" i="1"/>
  <c r="S16" i="1"/>
  <c r="T16" i="1"/>
  <c r="J182" i="5"/>
  <c r="W16" i="1" l="1"/>
  <c r="Y16" i="1" s="1"/>
  <c r="J181" i="5"/>
  <c r="J271" i="5" s="1"/>
  <c r="C55" i="1" l="1"/>
  <c r="W55" i="1" s="1"/>
  <c r="B18" i="2" l="1"/>
  <c r="B19" i="1" l="1"/>
  <c r="A1" i="2" l="1"/>
  <c r="J273" i="5" l="1"/>
  <c r="C37" i="2" s="1"/>
  <c r="B20" i="2" l="1"/>
  <c r="B22" i="1" l="1"/>
  <c r="B22" i="2"/>
  <c r="C20" i="2"/>
  <c r="C18" i="2"/>
  <c r="C22" i="2"/>
  <c r="C19" i="1" l="1"/>
  <c r="N19" i="1" s="1"/>
  <c r="C22" i="1"/>
  <c r="J22" i="1" s="1"/>
  <c r="B25" i="1"/>
  <c r="C25" i="1"/>
  <c r="P25" i="1" s="1"/>
  <c r="S22" i="1" l="1"/>
  <c r="N22" i="1"/>
  <c r="K22" i="1"/>
  <c r="R22" i="1"/>
  <c r="O22" i="1"/>
  <c r="E22" i="1"/>
  <c r="Q22" i="1"/>
  <c r="F22" i="1"/>
  <c r="I22" i="1"/>
  <c r="I46" i="1" s="1"/>
  <c r="I48" i="1" s="1"/>
  <c r="K19" i="1"/>
  <c r="O19" i="1"/>
  <c r="T19" i="1"/>
  <c r="U19" i="1"/>
  <c r="V19" i="1"/>
  <c r="M19" i="1"/>
  <c r="E19" i="1"/>
  <c r="L19" i="1"/>
  <c r="F19" i="1"/>
  <c r="H19" i="1"/>
  <c r="H46" i="1" s="1"/>
  <c r="G19" i="1"/>
  <c r="G46" i="1" s="1"/>
  <c r="G48" i="1" s="1"/>
  <c r="M22" i="1"/>
  <c r="P22" i="1"/>
  <c r="K25" i="1"/>
  <c r="L22" i="1"/>
  <c r="H22" i="1"/>
  <c r="O25" i="1"/>
  <c r="T22" i="1"/>
  <c r="U22" i="1"/>
  <c r="M25" i="1"/>
  <c r="V25" i="1"/>
  <c r="F25" i="1"/>
  <c r="T25" i="1"/>
  <c r="Q25" i="1"/>
  <c r="E25" i="1"/>
  <c r="U25" i="1"/>
  <c r="N25" i="1"/>
  <c r="S25" i="1"/>
  <c r="R25" i="1"/>
  <c r="J25" i="1"/>
  <c r="V22" i="1"/>
  <c r="L25" i="1"/>
  <c r="B28" i="2"/>
  <c r="C24" i="2"/>
  <c r="C26" i="2"/>
  <c r="B26" i="2"/>
  <c r="C34" i="2"/>
  <c r="B24" i="2"/>
  <c r="B30" i="2"/>
  <c r="C28" i="2"/>
  <c r="B34" i="2"/>
  <c r="C32" i="2"/>
  <c r="B32" i="2"/>
  <c r="C30" i="2"/>
  <c r="W19" i="1" l="1"/>
  <c r="Y19" i="1" s="1"/>
  <c r="W22" i="1"/>
  <c r="Y22" i="1" s="1"/>
  <c r="W25" i="1"/>
  <c r="Y25" i="1" s="1"/>
  <c r="B31" i="1"/>
  <c r="C31" i="1"/>
  <c r="L31" i="1" s="1"/>
  <c r="C40" i="1"/>
  <c r="U40" i="1" s="1"/>
  <c r="C28" i="1"/>
  <c r="J28" i="1" s="1"/>
  <c r="C43" i="1"/>
  <c r="U43" i="1" s="1"/>
  <c r="B34" i="1"/>
  <c r="B40" i="1"/>
  <c r="C34" i="1"/>
  <c r="S34" i="1" s="1"/>
  <c r="C37" i="1"/>
  <c r="T37" i="1" s="1"/>
  <c r="B37" i="1"/>
  <c r="B43" i="1"/>
  <c r="B28" i="1"/>
  <c r="H48" i="1"/>
  <c r="C36" i="2"/>
  <c r="D30" i="2" s="1"/>
  <c r="P31" i="1" l="1"/>
  <c r="F31" i="1"/>
  <c r="R31" i="1"/>
  <c r="J31" i="1"/>
  <c r="M31" i="1"/>
  <c r="O31" i="1"/>
  <c r="K31" i="1"/>
  <c r="N31" i="1"/>
  <c r="E31" i="1"/>
  <c r="O34" i="1"/>
  <c r="U37" i="1"/>
  <c r="W37" i="1" s="1"/>
  <c r="P28" i="1"/>
  <c r="P46" i="1" s="1"/>
  <c r="T40" i="1"/>
  <c r="W40" i="1" s="1"/>
  <c r="K28" i="1"/>
  <c r="T28" i="1"/>
  <c r="T31" i="1"/>
  <c r="Q31" i="1"/>
  <c r="F34" i="1"/>
  <c r="M28" i="1"/>
  <c r="E34" i="1"/>
  <c r="T34" i="1"/>
  <c r="R34" i="1"/>
  <c r="N28" i="1"/>
  <c r="M34" i="1"/>
  <c r="U34" i="1"/>
  <c r="O28" i="1"/>
  <c r="N34" i="1"/>
  <c r="L28" i="1"/>
  <c r="L46" i="1" s="1"/>
  <c r="L48" i="1" s="1"/>
  <c r="R28" i="1"/>
  <c r="U28" i="1"/>
  <c r="V34" i="1"/>
  <c r="F28" i="1"/>
  <c r="T43" i="1"/>
  <c r="V43" i="1"/>
  <c r="E28" i="1"/>
  <c r="Q28" i="1"/>
  <c r="S31" i="1"/>
  <c r="S28" i="1"/>
  <c r="V28" i="1"/>
  <c r="E43" i="1"/>
  <c r="O43" i="1"/>
  <c r="J46" i="1"/>
  <c r="D18" i="2"/>
  <c r="D26" i="2"/>
  <c r="D14" i="2"/>
  <c r="D24" i="2"/>
  <c r="D20" i="2"/>
  <c r="D22" i="2"/>
  <c r="D34" i="2"/>
  <c r="D28" i="2"/>
  <c r="D16" i="2"/>
  <c r="D32" i="2"/>
  <c r="S46" i="1" l="1"/>
  <c r="K46" i="1"/>
  <c r="K48" i="1" s="1"/>
  <c r="R46" i="1"/>
  <c r="R48" i="1" s="1"/>
  <c r="O46" i="1"/>
  <c r="U46" i="1"/>
  <c r="U48" i="1" s="1"/>
  <c r="F46" i="1"/>
  <c r="F48" i="1" s="1"/>
  <c r="T46" i="1"/>
  <c r="T48" i="1" s="1"/>
  <c r="N46" i="1"/>
  <c r="N48" i="1" s="1"/>
  <c r="W34" i="1"/>
  <c r="Y34" i="1" s="1"/>
  <c r="W31" i="1"/>
  <c r="Y31" i="1" s="1"/>
  <c r="Q46" i="1"/>
  <c r="Q48" i="1" s="1"/>
  <c r="M46" i="1"/>
  <c r="M48" i="1" s="1"/>
  <c r="E46" i="1"/>
  <c r="E48" i="1" s="1"/>
  <c r="V46" i="1"/>
  <c r="V48" i="1" s="1"/>
  <c r="W28" i="1"/>
  <c r="Y28" i="1" s="1"/>
  <c r="W43" i="1"/>
  <c r="Y43" i="1" s="1"/>
  <c r="J48" i="1"/>
  <c r="S48" i="1"/>
  <c r="P48" i="1"/>
  <c r="O48" i="1"/>
  <c r="D36" i="2"/>
  <c r="W46" i="1" l="1"/>
  <c r="V47" i="1" s="1"/>
  <c r="U47" i="1"/>
  <c r="E47" i="1"/>
  <c r="J47" i="1"/>
  <c r="S47" i="1"/>
  <c r="F47" i="1"/>
  <c r="P47" i="1"/>
  <c r="W48" i="1"/>
  <c r="U49" i="1" s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W57" i="1" s="1"/>
  <c r="D13" i="1"/>
  <c r="C57" i="1"/>
  <c r="D16" i="1"/>
  <c r="D19" i="1"/>
  <c r="D22" i="1"/>
  <c r="D25" i="1"/>
  <c r="I47" i="1"/>
  <c r="G47" i="1"/>
  <c r="H47" i="1"/>
  <c r="D34" i="1"/>
  <c r="D40" i="1"/>
  <c r="D28" i="1"/>
  <c r="D37" i="1"/>
  <c r="D31" i="1"/>
  <c r="D43" i="1"/>
  <c r="N47" i="1"/>
  <c r="R47" i="1"/>
  <c r="M47" i="1"/>
  <c r="K47" i="1"/>
  <c r="L47" i="1"/>
  <c r="T47" i="1"/>
  <c r="Q47" i="1"/>
  <c r="O47" i="1" l="1"/>
  <c r="E49" i="1"/>
  <c r="E51" i="1" s="1"/>
  <c r="I49" i="1"/>
  <c r="G49" i="1"/>
  <c r="H49" i="1"/>
  <c r="N49" i="1"/>
  <c r="Q49" i="1"/>
  <c r="L49" i="1"/>
  <c r="R49" i="1"/>
  <c r="M49" i="1"/>
  <c r="T49" i="1"/>
  <c r="K49" i="1"/>
  <c r="O49" i="1"/>
  <c r="P49" i="1"/>
  <c r="F49" i="1"/>
  <c r="J49" i="1"/>
  <c r="S49" i="1"/>
  <c r="V49" i="1"/>
  <c r="F51" i="1" l="1"/>
  <c r="G51" i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</calcChain>
</file>

<file path=xl/sharedStrings.xml><?xml version="1.0" encoding="utf-8"?>
<sst xmlns="http://schemas.openxmlformats.org/spreadsheetml/2006/main" count="1186" uniqueCount="714">
  <si>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</si>
  <si>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</si>
  <si>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</si>
  <si>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</si>
  <si>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</si>
  <si>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</si>
  <si>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</si>
  <si>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</si>
  <si>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</si>
  <si>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</si>
  <si>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</si>
  <si>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</si>
  <si>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</si>
  <si>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</si>
  <si>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</si>
  <si>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</si>
  <si>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</si>
  <si>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</si>
  <si>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</si>
  <si>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</si>
  <si>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</si>
  <si>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</si>
  <si>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</si>
  <si>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</si>
  <si>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</si>
  <si>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</si>
  <si>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</si>
  <si>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</si>
  <si>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</si>
  <si>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</si>
  <si>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</si>
  <si>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</si>
  <si>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</si>
  <si>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</si>
  <si>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</si>
  <si>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</si>
  <si>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</si>
  <si>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</si>
  <si>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</si>
  <si>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</si>
  <si>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</si>
  <si>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</si>
  <si>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</si>
  <si>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</si>
  <si>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</si>
  <si>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</si>
  <si>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</si>
  <si>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</si>
  <si>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</si>
  <si>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</si>
  <si>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Raiz em solo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</si>
  <si>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</si>
  <si>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</si>
  <si>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</si>
  <si>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</si>
  <si>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</si>
  <si>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</si>
  <si>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</si>
  <si>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</si>
  <si>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</si>
  <si>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</si>
  <si>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</si>
  <si>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</si>
  <si>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</si>
  <si>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</si>
  <si>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47.11.021</t>
  </si>
  <si>
    <t>47.05.420</t>
  </si>
  <si>
    <t>47.05.430</t>
  </si>
  <si>
    <t>47.05.130</t>
  </si>
  <si>
    <t>CUSTO SEM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</si>
  <si>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</si>
  <si>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</si>
  <si>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</si>
  <si>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</si>
  <si>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</si>
  <si>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</si>
  <si>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</si>
  <si>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</si>
  <si>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</si>
  <si>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</si>
  <si>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</si>
  <si>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</si>
  <si>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</si>
  <si>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</si>
  <si>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</si>
  <si>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</si>
  <si>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</si>
  <si>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</si>
  <si>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</si>
  <si>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</si>
  <si>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</si>
  <si>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</si>
  <si>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</si>
  <si>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</si>
  <si>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</si>
  <si>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04.30.080</t>
  </si>
  <si>
    <t>Remoção de hidrante de parede completo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</si>
  <si>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</si>
  <si>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</si>
  <si>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</si>
  <si>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</si>
  <si>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</si>
  <si>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11.16</t>
  </si>
  <si>
    <t>11.18</t>
  </si>
  <si>
    <t>12.07.010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</si>
  <si>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</si>
  <si>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</si>
  <si>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</si>
  <si>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</si>
  <si>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</si>
  <si>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</si>
  <si>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</si>
  <si>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</si>
  <si>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</si>
  <si>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</si>
  <si>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19.03.060</t>
  </si>
  <si>
    <t>Revestimento em pedra mineira comum</t>
  </si>
  <si>
    <t>22.02.030</t>
  </si>
  <si>
    <t>Forro em painéis de gesso acartonado, espessura de 12,5 mm, fixo</t>
  </si>
  <si>
    <t>22.20.040</t>
  </si>
  <si>
    <t>Recolocação de forros apoiados ou encaixados</t>
  </si>
  <si>
    <t>24.02.930</t>
  </si>
  <si>
    <t>Portão de 2 folhas tubular, com tela em aço galvanizado de 2´ e fio 10, completo</t>
  </si>
  <si>
    <t>24.03.310</t>
  </si>
  <si>
    <t>Corrimão tubular em aço galvanizado, diâmetro 1 1/2´</t>
  </si>
  <si>
    <t>25.01.100</t>
  </si>
  <si>
    <t>Caixilho em alumínio tipo veneziana, sob medida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</si>
  <si>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</si>
  <si>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</si>
  <si>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</si>
  <si>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</si>
  <si>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</si>
  <si>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</si>
  <si>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</si>
  <si>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</si>
  <si>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</si>
  <si>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</si>
  <si>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</si>
  <si>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</si>
  <si>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</si>
  <si>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</si>
  <si>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</si>
  <si>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</si>
  <si>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</si>
  <si>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</si>
  <si>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</si>
  <si>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38.04.100</t>
  </si>
  <si>
    <t>38.04.120</t>
  </si>
  <si>
    <t>38.13.010</t>
  </si>
  <si>
    <t>Eletroduto corrugado em polietileno de alta densidade, DN= 30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</si>
  <si>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</si>
  <si>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</si>
  <si>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</si>
  <si>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</si>
  <si>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</si>
  <si>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</si>
  <si>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</si>
  <si>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</si>
  <si>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</si>
  <si>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</si>
  <si>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</si>
  <si>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</si>
  <si>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</si>
  <si>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</si>
  <si>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</si>
  <si>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</si>
  <si>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</si>
  <si>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</si>
  <si>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</si>
  <si>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</si>
  <si>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</si>
  <si>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</si>
  <si>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</si>
  <si>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</si>
  <si>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</si>
  <si>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</si>
  <si>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</si>
  <si>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</si>
  <si>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</si>
  <si>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</si>
  <si>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</si>
  <si>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</si>
  <si>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</si>
  <si>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</si>
  <si>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</si>
  <si>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</si>
  <si>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</si>
  <si>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</si>
  <si>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</si>
  <si>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</si>
  <si>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</si>
  <si>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</si>
  <si>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</si>
  <si>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</si>
  <si>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</si>
  <si>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</si>
  <si>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</si>
  <si>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</si>
  <si>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</si>
  <si>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</si>
  <si>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</si>
  <si>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</si>
  <si>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vertical em bronze, DN= 2´</t>
  </si>
  <si>
    <t>47.05.140</t>
  </si>
  <si>
    <t>Válvula de retenção vertical em bronze, DN= 2 1/2´</t>
  </si>
  <si>
    <t>47.05.260</t>
  </si>
  <si>
    <t>Válvula de retenção de pé com crivo em bronze, DN= 3´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</si>
  <si>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</si>
  <si>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</si>
  <si>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</si>
  <si>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</si>
  <si>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</si>
  <si>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</si>
  <si>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</si>
  <si>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</si>
  <si>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</si>
  <si>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</si>
  <si>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</si>
  <si>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48.02.008</t>
  </si>
  <si>
    <t>Reservatório de fibra de vidro - capacidade de 15.000 litros</t>
  </si>
  <si>
    <t>48.02.009</t>
  </si>
  <si>
    <t>Reservatório de fibra de vidro - capacidade de 20.000 litros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</si>
  <si>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</si>
  <si>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</si>
  <si>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</si>
  <si>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</si>
  <si>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</si>
  <si>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</si>
  <si>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</si>
  <si>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</si>
  <si>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</si>
  <si>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</si>
  <si>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</si>
  <si>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</si>
  <si>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</si>
  <si>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</si>
  <si>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50.05.022</t>
  </si>
  <si>
    <t>Destravador magnético (eletroímã) para porta corta-fogo de 24 Vcc</t>
  </si>
  <si>
    <t>50.05.210</t>
  </si>
  <si>
    <t>50.05.230</t>
  </si>
  <si>
    <t>50.05.270</t>
  </si>
  <si>
    <t>Central de detecção e alarme de incêndio completa, autonomia de 1 hora para 12 laços, 220 V/12 V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</si>
  <si>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</si>
  <si>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</si>
  <si>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</si>
  <si>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</si>
  <si>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</si>
  <si>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</si>
  <si>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</si>
  <si>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</si>
  <si>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</si>
  <si>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</si>
  <si>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50.10.120</t>
  </si>
  <si>
    <t>Extintor manual de pó químico seco ABC - capacidade de 6 kg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</si>
  <si>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</si>
  <si>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</si>
  <si>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</si>
  <si>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</si>
  <si>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</si>
  <si>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</si>
  <si>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</si>
  <si>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</si>
  <si>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</si>
  <si>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</si>
  <si>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</si>
  <si>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</si>
  <si>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</si>
  <si>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</si>
  <si>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</si>
  <si>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</si>
  <si>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</si>
  <si>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</si>
  <si>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</si>
  <si>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</si>
  <si>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</si>
  <si>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</si>
  <si>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</si>
  <si>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</si>
  <si>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</si>
  <si>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</si>
  <si>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</si>
  <si>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</si>
  <si>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</si>
  <si>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</si>
  <si>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</si>
  <si>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</si>
  <si>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</si>
  <si>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</si>
  <si>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</si>
  <si>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</si>
  <si>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</si>
  <si>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</si>
  <si>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</si>
  <si>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</si>
  <si>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</si>
  <si>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</si>
  <si>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</si>
  <si>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</si>
  <si>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</si>
  <si>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</si>
  <si>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</si>
  <si>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</si>
  <si>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</si>
  <si>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</si>
  <si>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</si>
  <si>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</si>
  <si>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1 1/2´ com acessórios</t>
  </si>
  <si>
    <t>Eletroduto galvanizado conforme NBR13057 -  2´ com acessórios</t>
  </si>
  <si>
    <t>Bloco autônomo de iluminação de emergência LED, com autonomia mínima de 3 horas, fluxo luminoso de 2.000 até 3.000 lúmens, equipado com 2 faróis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</si>
  <si>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</si>
  <si>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</si>
  <si>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</si>
  <si>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</si>
  <si>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</si>
  <si>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</si>
  <si>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</si>
  <si>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</si>
  <si>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</si>
  <si>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</si>
  <si>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</si>
  <si>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</si>
  <si>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</si>
  <si>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</si>
  <si>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</si>
  <si>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</si>
  <si>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</si>
  <si>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</si>
  <si>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</si>
  <si>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</si>
  <si>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</si>
  <si>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</si>
  <si>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</si>
  <si>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</si>
  <si>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</si>
  <si>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</si>
  <si>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</si>
  <si>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</si>
  <si>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</si>
  <si>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</si>
  <si>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</si>
  <si>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</si>
  <si>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</si>
  <si>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Instalação de escada metálica com degraus antiderrapantes e guarda corpo com corrimão</t>
  </si>
  <si>
    <t>ESCADAS E RAMPAS</t>
  </si>
  <si>
    <t>CIV.002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</si>
  <si>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</si>
  <si>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</si>
  <si>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</si>
  <si>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</si>
  <si>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>HID.010</t>
  </si>
  <si>
    <t>Recarga de extintor tipo ABC 6kg</t>
  </si>
  <si>
    <t xml:space="preserve">Tapume em chapa de madeira compesada naval </t>
  </si>
  <si>
    <t>CIV.015</t>
  </si>
  <si>
    <t>CIV.040</t>
  </si>
  <si>
    <t>Porta de madeira duas folhas, completa dim: 1,50x2,10m - fornecimento e instalação</t>
  </si>
  <si>
    <t>Porta de madeira duas folhas, completa dim: 1,60x2,10m - fornecimento e instalação</t>
  </si>
  <si>
    <t>CIV.023</t>
  </si>
  <si>
    <t>CIV.024</t>
  </si>
  <si>
    <t xml:space="preserve">Estrutura para alargamento das rampas 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</si>
  <si>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</si>
  <si>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</si>
  <si>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</si>
  <si>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</si>
  <si>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</si>
  <si>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</si>
  <si>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</si>
  <si>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CIV.025</t>
  </si>
  <si>
    <t xml:space="preserve">Reforço estrutural metálico </t>
  </si>
  <si>
    <t>CIV.080M</t>
  </si>
  <si>
    <t>Quadro elétrico para bomba de incêndio, QF-B.INC (002), fornecimento completo, com todos os componentes indicados no diagrama, e conforme especificações no memorial</t>
  </si>
  <si>
    <t>Quadro elétrico para bomba de incêndio, QF-B.INC (003), fornecimento completo, com todos os componentes indicados no diagrama, e conforme especificações no memorial</t>
  </si>
  <si>
    <t>Quadro elétrico para bomba de incêndio, QF-B.INC (004), fornecimento completo, com todos os componentes indicados no diagrama, e conforme especificações no memorial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</si>
  <si>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</si>
  <si>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</si>
  <si>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</si>
  <si>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</si>
  <si>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</si>
  <si>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</si>
  <si>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</si>
  <si>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</si>
  <si>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</si>
  <si>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duas folhas, completa com barra anti pânico dim: 1,60x2,10m - fornecimento e instalação</t>
  </si>
  <si>
    <t>Porta corta fogo uma folha, completa com barra anti pânico dim: 0,90x2,10m - fornecimento e instalação</t>
  </si>
  <si>
    <t>11.0</t>
  </si>
  <si>
    <t>CIV.019</t>
  </si>
  <si>
    <t>CIV.041</t>
  </si>
  <si>
    <t>Vedação de furos em shafts com manta fire stop</t>
  </si>
  <si>
    <t>RESERVATÓRIOS E CASA DE BOMBAS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</si>
  <si>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</si>
  <si>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</si>
  <si>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</si>
  <si>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CIV.027</t>
  </si>
  <si>
    <t>Porta de madeira uma folha, completa dim: 1,00x2,10m - fornecimento e instalação</t>
  </si>
  <si>
    <t>SISTEMA DE HIDRANTES</t>
  </si>
  <si>
    <t>Fundação e estrutura de concreto para reservatório e casa de bombas</t>
  </si>
  <si>
    <t>ADAPTAÇÕES</t>
  </si>
  <si>
    <t>SECRETARIA DE ESTADO DA SAÚDE</t>
  </si>
  <si>
    <t>SPDA</t>
  </si>
  <si>
    <t>Escavação manual de vala, berço de brita e reaterro, para instalações enterradas</t>
  </si>
  <si>
    <t>ELE.053</t>
  </si>
  <si>
    <t>ELE.055</t>
  </si>
  <si>
    <t>Módulo de comando para pressurização de escadas</t>
  </si>
  <si>
    <t>ELE.058</t>
  </si>
  <si>
    <t>Cabo serial de rede para RS 485, com blindagem, 3 x 0.75mm2, condutor em cobre, NBR 6880</t>
  </si>
  <si>
    <t>Envelopamento de tubulações enterradas</t>
  </si>
  <si>
    <t>11.11</t>
  </si>
  <si>
    <t>CDHU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</si>
  <si>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</si>
  <si>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</si>
  <si>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</si>
  <si>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</si>
  <si>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</si>
  <si>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</si>
  <si>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</si>
  <si>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</si>
  <si>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Recomposição de piso granilite de acordo com o existente</t>
  </si>
  <si>
    <t>Recomposição de pisos externos em asfalto  de acordo com o existente</t>
  </si>
  <si>
    <t>CIV.045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</si>
  <si>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</si>
  <si>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</si>
  <si>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</si>
  <si>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</si>
  <si>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</si>
  <si>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</si>
  <si>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</si>
  <si>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</si>
  <si>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</si>
  <si>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1.1</t>
  </si>
  <si>
    <t>1.2</t>
  </si>
  <si>
    <t>1.3</t>
  </si>
  <si>
    <t>1.4</t>
  </si>
  <si>
    <t>50.05.021</t>
  </si>
  <si>
    <t>Fonte eletroímã para interligar à central do sistema de detecção e alarme de incêndio</t>
  </si>
  <si>
    <t>TOTAL GERAL SEM BDI</t>
  </si>
  <si>
    <t>END:  DIVERSOS</t>
  </si>
  <si>
    <t>1.5</t>
  </si>
  <si>
    <t>NOVEMBRO/2021</t>
  </si>
  <si>
    <t>Quadro elétrico para bomba de incêndio, QF-B.INC (001), fornecimento completo, com todos os componentes indicados no diagrama, e conforme especificações no memorial</t>
  </si>
  <si>
    <t>MÓDULO 4</t>
  </si>
  <si>
    <t>U12</t>
  </si>
  <si>
    <t>U20</t>
  </si>
  <si>
    <t>ÁREA:   48.273 M2</t>
  </si>
  <si>
    <t>CIV.050.12</t>
  </si>
  <si>
    <t>CIV.052.12</t>
  </si>
  <si>
    <t>Fundação para escadas de concreto e escadas metálicas</t>
  </si>
  <si>
    <t>CIV.053.12</t>
  </si>
  <si>
    <t>Construção de duas (02) escadas de concreto</t>
  </si>
  <si>
    <t>ELE.002.12</t>
  </si>
  <si>
    <t>HID.001.12</t>
  </si>
  <si>
    <t>HID.002.12</t>
  </si>
  <si>
    <t>CIV.200A12</t>
  </si>
  <si>
    <t>CIV.200B12</t>
  </si>
  <si>
    <t>CIV.200C12</t>
  </si>
  <si>
    <t>CIV.200D12</t>
  </si>
  <si>
    <t>CIV.200E12</t>
  </si>
  <si>
    <t>CIV.200F12</t>
  </si>
  <si>
    <t>CIV.200H12</t>
  </si>
  <si>
    <t>CIV.200I12</t>
  </si>
  <si>
    <t>CIV.200J12</t>
  </si>
  <si>
    <t>CIV.082.20</t>
  </si>
  <si>
    <t>CIV.081.20</t>
  </si>
  <si>
    <t>ELE.002.20</t>
  </si>
  <si>
    <t>ELE.004.20</t>
  </si>
  <si>
    <t>ELE.005.20</t>
  </si>
  <si>
    <t>ELE.006.20</t>
  </si>
  <si>
    <t>HID.001.20</t>
  </si>
  <si>
    <t>HID.002.20</t>
  </si>
  <si>
    <t>HID.001B.20</t>
  </si>
  <si>
    <t>HID.002B.20</t>
  </si>
  <si>
    <t>HID.001C.20</t>
  </si>
  <si>
    <t>HID.002C.20</t>
  </si>
  <si>
    <t>CIV.200A20</t>
  </si>
  <si>
    <t>CIV.200B20</t>
  </si>
  <si>
    <t>CIV.200C20</t>
  </si>
  <si>
    <t>CIV.200D20</t>
  </si>
  <si>
    <t>CIV.200E20</t>
  </si>
  <si>
    <t>CIV.200F20</t>
  </si>
  <si>
    <t>CIV.200H20</t>
  </si>
  <si>
    <t>CIV.200I20</t>
  </si>
  <si>
    <t>CIV.200J20</t>
  </si>
  <si>
    <t>CRONOGRAMA</t>
  </si>
  <si>
    <t>MÊS 15</t>
  </si>
  <si>
    <t>MÊS 16</t>
  </si>
  <si>
    <t>MÊS 17</t>
  </si>
  <si>
    <t>MÊS 18</t>
  </si>
  <si>
    <t>PARCIAL SEM BDI</t>
  </si>
  <si>
    <t>PARCIAL COM BDI</t>
  </si>
  <si>
    <t>(HOSP. VILA NOVA CACHOEIRINHA-HOSP. ARNALDO PIZZUTI CAVALCANTI)</t>
  </si>
  <si>
    <t>OBRA:  MÓDULO 4 (HOSP. VILA NOVA CACHOEIRINHA-HOSP. ARNALDO PIZZUTI CAVALCANTI)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</si>
  <si>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</si>
  <si>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</si>
  <si>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</si>
  <si>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</si>
  <si>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</si>
  <si>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</si>
  <si>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</si>
  <si>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</si>
  <si>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</si>
  <si>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</si>
  <si>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</si>
  <si>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</si>
  <si>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</si>
  <si>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</si>
  <si>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</si>
  <si>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</si>
  <si>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</si>
  <si>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</si>
  <si>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</si>
  <si>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</si>
  <si>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</si>
  <si>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</si>
  <si>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</si>
  <si>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</si>
  <si>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</si>
  <si>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</si>
  <si>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</si>
  <si>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</si>
  <si>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</si>
  <si>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</si>
  <si>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</si>
  <si>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</si>
  <si>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</si>
  <si>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</si>
  <si>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</si>
  <si>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</si>
  <si>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</si>
  <si>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</si>
  <si>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</si>
  <si>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</si>
  <si>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</si>
  <si>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</si>
  <si>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</si>
  <si>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</si>
  <si>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</si>
  <si>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</si>
  <si>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</si>
  <si>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</si>
  <si>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</si>
  <si>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</si>
  <si>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</si>
  <si>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</si>
  <si>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</si>
  <si>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</si>
  <si>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</si>
  <si>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</si>
  <si>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</si>
  <si>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4.3.28</t>
  </si>
  <si>
    <t>4.4</t>
  </si>
  <si>
    <t>4.4.1</t>
  </si>
  <si>
    <t>4.4.2</t>
  </si>
  <si>
    <t>4.4.3</t>
  </si>
  <si>
    <t>4.4.4</t>
  </si>
  <si>
    <t>4.4.5</t>
  </si>
  <si>
    <t>4.4.6</t>
  </si>
  <si>
    <t>4.5</t>
  </si>
  <si>
    <t>4.5.1</t>
  </si>
  <si>
    <t>4.5.2</t>
  </si>
  <si>
    <t>4.5.3</t>
  </si>
  <si>
    <t>4.5.4</t>
  </si>
  <si>
    <t>4.5.5</t>
  </si>
  <si>
    <t>4.5.6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</si>
  <si>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</si>
  <si>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</si>
  <si>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</si>
  <si>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</si>
  <si>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</si>
  <si>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</si>
  <si>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</si>
  <si>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</si>
  <si>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</si>
  <si>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</si>
  <si>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</si>
  <si>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</si>
  <si>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</si>
  <si>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</si>
  <si>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</si>
  <si>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</si>
  <si>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</si>
  <si>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</si>
  <si>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</si>
  <si>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</si>
  <si>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</si>
  <si>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</si>
  <si>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</si>
  <si>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</si>
  <si>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</si>
  <si>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</si>
  <si>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</si>
  <si>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</si>
  <si>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</si>
  <si>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</si>
  <si>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</si>
  <si>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</si>
  <si>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</si>
  <si>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</si>
  <si>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</si>
  <si>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</si>
  <si>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</si>
  <si>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</si>
  <si>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</si>
  <si>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</si>
  <si>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</si>
  <si>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</si>
  <si>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</si>
  <si>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</si>
  <si>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</si>
  <si>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</si>
  <si>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</si>
  <si>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</si>
  <si>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</si>
  <si>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</si>
  <si>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</si>
  <si>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</si>
  <si>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</si>
  <si>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</si>
  <si>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</si>
  <si>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</si>
  <si>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</si>
  <si>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</si>
  <si>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</si>
  <si>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</si>
  <si>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</si>
  <si>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</si>
  <si>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</si>
  <si>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</si>
  <si>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</si>
  <si>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</si>
  <si>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</si>
  <si>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</si>
  <si>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</si>
  <si>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</si>
  <si>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</si>
  <si>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</si>
  <si>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</si>
  <si>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</si>
  <si>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</si>
  <si>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</si>
  <si>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</si>
  <si>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</si>
  <si>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7.1.1.5</t>
  </si>
  <si>
    <t>7.1.1.6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</si>
  <si>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</si>
  <si>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</si>
  <si>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</si>
  <si>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</si>
  <si>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</si>
  <si>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</si>
  <si>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</si>
  <si>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</si>
  <si>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</si>
  <si>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</si>
  <si>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</si>
  <si>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</si>
  <si>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</si>
  <si>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</si>
  <si>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</si>
  <si>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</si>
  <si>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</si>
  <si>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</si>
  <si>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</si>
  <si>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7.1.3.9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</si>
  <si>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</si>
  <si>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</si>
  <si>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</si>
  <si>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</si>
  <si>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</si>
  <si>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</si>
  <si>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</si>
  <si>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</si>
  <si>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</si>
  <si>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</si>
  <si>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</si>
  <si>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</si>
  <si>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</si>
  <si>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</si>
  <si>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</si>
  <si>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</si>
  <si>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</si>
  <si>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</si>
  <si>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</si>
  <si>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</si>
  <si>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</si>
  <si>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</si>
  <si>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</si>
  <si>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</si>
  <si>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</si>
  <si>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</si>
  <si>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</si>
  <si>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</si>
  <si>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</si>
  <si>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</si>
  <si>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</si>
  <si>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</si>
  <si>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</si>
  <si>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</si>
  <si>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</si>
  <si>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</si>
  <si>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</si>
  <si>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</si>
  <si>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</si>
  <si>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</si>
  <si>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11.12</t>
  </si>
  <si>
    <t>11.13</t>
  </si>
  <si>
    <t>11.14</t>
  </si>
  <si>
    <t>11.15</t>
  </si>
  <si>
    <t>11.17</t>
  </si>
  <si>
    <t xml:space="preserve">Bomba de incêndio - Hidrantes principal. Bomba centrífuga horizontal para combate a incêndio, monoestágio, monobloco,  em ferro fundido . Rotor tipo fechado e vedação por selo mecânico. Motor elétrico  6,8 CV.   Pintura padrão (vermelho segurança).  Ponto de operação (projeto) [Q=18m³/h x H=55mca]. </t>
  </si>
  <si>
    <t xml:space="preserve">Bomba de incêndio - Hidrantes auxiliar. Bomba centrífuga horizontal para combate a incêndio, multiestágio, monobloco,  em ferro fundido. Rotor tipo fechado e vedação por selo mecânico. Motor elétrico 3CV.  Pintura padrão (vermelho segurança).  Ponto de operação (projeto) [Q=1,2m³/h x H=60mca]. </t>
  </si>
  <si>
    <t xml:space="preserve">Bomba de incêndio - Hidrantes principal. Bomba centrífuga horizontal para combate a incêndio, monoestágio, monobloco,  em ferro fundido . Rotor tipo fechado e vedação por selo mecânico. Motor elétrico  5,9 CV.   Pintura padrão (vermelho segurança).  Ponto de operação (projeto) [Q=18m³/h x H=45mca]. </t>
  </si>
  <si>
    <t xml:space="preserve">Bomba de incêndio - Hidrantes auxiliar. Bomba centrífuga horizontal para combate a incêndio, multiestágio, monobloco,  em ferro fundido. Rotor tipo fechado e vedação por selo mecânico. Motor elétrico 2CV.  Pintura padrão (vermelho segurança).  Ponto de operação (projeto) [Q=1,2m³/h x H=50mca]. </t>
  </si>
  <si>
    <t xml:space="preserve">Bomba de incêndio - Hidrantes principal. Bomba centrífuga horizontal para combate a incêndio, monoestágio, monobloco,  em ferro fundido . Rotor tipo fechado e vedação por selo mecânico. Motor elétrico  5,3 CV.   Pintura padrão (vermelho segurança).  Ponto de operação (projeto) [Q=18m³/h x H=40mca]. </t>
  </si>
  <si>
    <t xml:space="preserve">Bomba de incêndio - Hidrantes auxiliar. Bomba centrífuga horizontal para combate a incêndio, multiestágio, monobloco,  em ferro fundido. Rotor tipo fechado e vedação por selo mecânico. Motor elétrico 2CV.  Pintura padrão (vermelho segurança).  Ponto de operação (projeto) [Q=1,2m³/h x H=45mca]. </t>
  </si>
  <si>
    <t xml:space="preserve">Bomba de incêndio - Hidrantes principal. Bomba centrífuga horizontal para combate a incêndio, monoestágio, monobloco,  em ferro fundido . Rotor tipo fechado e vedação por selo mecânico. Motor elétrico  6,4 CV.   Pintura padrão (vermelho segurança).  Ponto de operação (projeto) [Q=18m³/h x H=50mca]. </t>
  </si>
  <si>
    <t xml:space="preserve">Bomba de incêndio - Hidrantes auxiliar. Bomba centrífuga horizontal para combate a incêndio, multiestágio, monobloco,  em ferro fundido. Rotor tipo fechado e vedação por selo mecânico. Motor elétrico 3CV.  Pintura padrão (vermelho segurança).  Ponto de operação (projeto) [Q=1,2m³/h x H=55mca].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</si>
</sst>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29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3" applyNumberFormat="0" applyFill="0" applyAlignment="0" applyProtection="0"/>
    <xf numFmtId="0" fontId="67" fillId="0" borderId="34" applyNumberFormat="0" applyFill="0" applyAlignment="0" applyProtection="0"/>
    <xf numFmtId="0" fontId="56" fillId="66" borderId="36" applyNumberFormat="0" applyAlignment="0" applyProtection="0"/>
    <xf numFmtId="0" fontId="91" fillId="67" borderId="27" applyNumberFormat="0" applyAlignment="0" applyProtection="0"/>
    <xf numFmtId="0" fontId="56" fillId="68" borderId="36" applyNumberFormat="0" applyAlignment="0" applyProtection="0"/>
    <xf numFmtId="0" fontId="91" fillId="67" borderId="27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7" applyNumberFormat="0" applyAlignment="0" applyProtection="0"/>
    <xf numFmtId="0" fontId="49" fillId="15" borderId="30" applyNumberFormat="0" applyAlignment="0" applyProtection="0"/>
    <xf numFmtId="0" fontId="49" fillId="15" borderId="30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3" borderId="0" applyNumberFormat="0" applyBorder="0">
      <alignment horizontal="center" vertical="center"/>
    </xf>
    <xf numFmtId="189" fontId="80" fillId="73" borderId="0" applyNumberFormat="0" applyBorder="0">
      <alignment horizontal="center" vertical="center"/>
    </xf>
    <xf numFmtId="189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6" applyNumberFormat="0" applyAlignment="0" applyProtection="0"/>
    <xf numFmtId="0" fontId="45" fillId="54" borderId="27" applyNumberFormat="0" applyAlignment="0" applyProtection="0"/>
    <xf numFmtId="0" fontId="59" fillId="55" borderId="36" applyNumberFormat="0" applyAlignment="0" applyProtection="0"/>
    <xf numFmtId="0" fontId="45" fillId="54" borderId="27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0" applyNumberFormat="0" applyFont="0" applyAlignment="0" applyProtection="0"/>
    <xf numFmtId="0" fontId="2" fillId="77" borderId="31" applyNumberFormat="0" applyFont="0" applyAlignment="0" applyProtection="0"/>
    <xf numFmtId="0" fontId="3" fillId="79" borderId="40" applyNumberFormat="0" applyAlignment="0" applyProtection="0"/>
    <xf numFmtId="0" fontId="2" fillId="77" borderId="31" applyNumberFormat="0" applyFont="0" applyAlignment="0" applyProtection="0"/>
    <xf numFmtId="0" fontId="2" fillId="77" borderId="31" applyNumberFormat="0" applyFont="0" applyAlignment="0" applyProtection="0"/>
    <xf numFmtId="0" fontId="2" fillId="77" borderId="31" applyNumberFormat="0" applyFont="0" applyAlignment="0" applyProtection="0"/>
    <xf numFmtId="0" fontId="2" fillId="77" borderId="31" applyNumberFormat="0" applyFont="0" applyAlignment="0" applyProtection="0"/>
    <xf numFmtId="0" fontId="2" fillId="77" borderId="31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1" applyNumberFormat="0" applyFont="0" applyBorder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0" applyNumberFormat="0" applyBorder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3" applyNumberFormat="0" applyAlignment="0" applyProtection="0"/>
    <xf numFmtId="0" fontId="46" fillId="67" borderId="28" applyNumberFormat="0" applyAlignment="0" applyProtection="0"/>
    <xf numFmtId="0" fontId="62" fillId="68" borderId="43" applyNumberFormat="0" applyAlignment="0" applyProtection="0"/>
    <xf numFmtId="0" fontId="46" fillId="67" borderId="28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3" applyNumberFormat="0" applyFill="0" applyAlignment="0" applyProtection="0"/>
    <xf numFmtId="0" fontId="30" fillId="0" borderId="21" applyNumberFormat="0" applyFill="0" applyAlignment="0" applyProtection="0"/>
    <xf numFmtId="0" fontId="66" fillId="0" borderId="33" applyNumberFormat="0" applyFill="0" applyAlignment="0" applyProtection="0"/>
    <xf numFmtId="0" fontId="30" fillId="0" borderId="44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7" fillId="69" borderId="37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7" fillId="69" borderId="37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7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7" applyBorder="0" applyAlignment="0">
      <alignment horizontal="center"/>
    </xf>
    <xf numFmtId="189" fontId="87" fillId="0" borderId="47" applyBorder="0" applyAlignment="0">
      <alignment horizontal="center" vertical="center"/>
    </xf>
    <xf numFmtId="189" fontId="80" fillId="0" borderId="47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7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81" fontId="27" fillId="80" borderId="48"/>
    <xf numFmtId="0" fontId="57" fillId="69" borderId="37" applyNumberFormat="0" applyAlignment="0" applyProtection="0"/>
    <xf numFmtId="0" fontId="57" fillId="69" borderId="37" applyNumberFormat="0" applyAlignment="0" applyProtection="0"/>
    <xf numFmtId="0" fontId="98" fillId="0" borderId="38" applyNumberFormat="0" applyFill="0" applyAlignment="0" applyProtection="0"/>
    <xf numFmtId="0" fontId="58" fillId="0" borderId="38" applyNumberFormat="0" applyFill="0" applyAlignment="0" applyProtection="0"/>
    <xf numFmtId="0" fontId="58" fillId="0" borderId="38" applyNumberFormat="0" applyFill="0" applyAlignment="0" applyProtection="0"/>
    <xf numFmtId="0" fontId="57" fillId="69" borderId="37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49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3" fillId="79" borderId="40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3" fillId="78" borderId="40" applyNumberFormat="0" applyFont="0" applyAlignment="0" applyProtection="0"/>
    <xf numFmtId="0" fontId="3" fillId="0" borderId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56" fillId="68" borderId="36" applyNumberFormat="0" applyAlignment="0" applyProtection="0"/>
    <xf numFmtId="0" fontId="3" fillId="0" borderId="0"/>
    <xf numFmtId="0" fontId="56" fillId="68" borderId="36" applyNumberFormat="0" applyAlignment="0" applyProtection="0"/>
    <xf numFmtId="0" fontId="3" fillId="0" borderId="0"/>
    <xf numFmtId="0" fontId="59" fillId="46" borderId="36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0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59" fillId="55" borderId="36" applyNumberFormat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3" applyNumberFormat="0" applyAlignment="0" applyProtection="0"/>
    <xf numFmtId="0" fontId="51" fillId="0" borderId="46" applyNumberFormat="0" applyFill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3" fillId="0" borderId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62" fillId="68" borderId="43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59" fillId="46" borderId="36" applyNumberFormat="0" applyAlignment="0" applyProtection="0"/>
    <xf numFmtId="0" fontId="51" fillId="0" borderId="46" applyNumberFormat="0" applyFill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10" fontId="13" fillId="6" borderId="1" applyNumberFormat="0" applyBorder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62" fillId="68" borderId="43" applyNumberFormat="0" applyAlignment="0" applyProtection="0"/>
    <xf numFmtId="10" fontId="13" fillId="6" borderId="1" applyNumberFormat="0" applyBorder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3" fillId="0" borderId="0"/>
    <xf numFmtId="0" fontId="3" fillId="0" borderId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2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7" applyNumberFormat="0" applyAlignment="0" applyProtection="0"/>
    <xf numFmtId="0" fontId="39" fillId="0" borderId="24" applyNumberFormat="0" applyFill="0" applyAlignment="0" applyProtection="0"/>
    <xf numFmtId="0" fontId="18" fillId="16" borderId="3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7" applyNumberFormat="0" applyAlignment="0" applyProtection="0"/>
    <xf numFmtId="0" fontId="46" fillId="14" borderId="28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6" applyNumberFormat="0" applyFill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51" fillId="0" borderId="46" applyNumberFormat="0" applyFill="0" applyAlignment="0" applyProtection="0"/>
    <xf numFmtId="0" fontId="62" fillId="68" borderId="43" applyNumberFormat="0" applyAlignment="0" applyProtection="0"/>
    <xf numFmtId="10" fontId="13" fillId="6" borderId="1" applyNumberFormat="0" applyBorder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6" fillId="66" borderId="36" applyNumberFormat="0" applyAlignment="0" applyProtection="0"/>
    <xf numFmtId="0" fontId="62" fillId="66" borderId="43" applyNumberFormat="0" applyAlignment="0" applyProtection="0"/>
    <xf numFmtId="0" fontId="3" fillId="0" borderId="0"/>
    <xf numFmtId="0" fontId="40" fillId="0" borderId="25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13" fillId="0" borderId="0"/>
    <xf numFmtId="0" fontId="58" fillId="0" borderId="38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0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5" applyNumberFormat="0" applyFill="0" applyAlignment="0" applyProtection="0"/>
    <xf numFmtId="0" fontId="67" fillId="0" borderId="34" applyNumberFormat="0" applyFill="0" applyAlignment="0" applyProtection="0"/>
    <xf numFmtId="0" fontId="66" fillId="0" borderId="33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6" applyNumberFormat="0" applyAlignment="0" applyProtection="0"/>
    <xf numFmtId="0" fontId="54" fillId="63" borderId="0" applyNumberFormat="0" applyBorder="0" applyAlignment="0" applyProtection="0"/>
    <xf numFmtId="0" fontId="39" fillId="0" borderId="24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1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7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6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7" fillId="69" borderId="37" applyNumberFormat="0" applyAlignment="0" applyProtection="0"/>
    <xf numFmtId="0" fontId="59" fillId="46" borderId="36" applyNumberFormat="0" applyAlignment="0" applyProtection="0"/>
    <xf numFmtId="0" fontId="59" fillId="55" borderId="36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9" fontId="14" fillId="0" borderId="0" applyFont="0" applyFill="0" applyBorder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3" fillId="79" borderId="40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3" fillId="78" borderId="40" applyNumberFormat="0" applyFont="0" applyAlignment="0" applyProtection="0"/>
    <xf numFmtId="0" fontId="56" fillId="68" borderId="36" applyNumberFormat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0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59" fillId="55" borderId="36" applyNumberFormat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3" applyNumberFormat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62" fillId="68" borderId="43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59" fillId="55" borderId="36" applyNumberForma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18" fillId="16" borderId="31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6" fillId="66" borderId="36" applyNumberFormat="0" applyAlignment="0" applyProtection="0"/>
    <xf numFmtId="0" fontId="62" fillId="66" borderId="43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13" fillId="78" borderId="40" applyNumberFormat="0" applyFont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4" applyNumberFormat="0" applyFill="0" applyAlignment="0" applyProtection="0"/>
    <xf numFmtId="0" fontId="18" fillId="16" borderId="31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13" fillId="78" borderId="40" applyNumberFormat="0" applyFon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18" fillId="16" borderId="31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18" fillId="16" borderId="31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0" applyNumberFormat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3" applyNumberFormat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0" applyNumberFormat="0" applyAlignment="0" applyProtection="0"/>
    <xf numFmtId="0" fontId="56" fillId="68" borderId="50" applyNumberFormat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59" fillId="46" borderId="50" applyNumberFormat="0" applyAlignment="0" applyProtection="0"/>
    <xf numFmtId="0" fontId="59" fillId="55" borderId="5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1" applyNumberFormat="0" applyFont="0" applyAlignment="0" applyProtection="0"/>
    <xf numFmtId="0" fontId="3" fillId="79" borderId="51" applyNumberFormat="0" applyAlignment="0" applyProtection="0"/>
    <xf numFmtId="0" fontId="62" fillId="66" borderId="52" applyNumberFormat="0" applyAlignment="0" applyProtection="0"/>
    <xf numFmtId="0" fontId="62" fillId="68" borderId="52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5" applyNumberFormat="0" applyFill="0" applyAlignment="0" applyProtection="0"/>
    <xf numFmtId="0" fontId="107" fillId="0" borderId="45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3" applyNumberFormat="0" applyFill="0" applyAlignment="0" applyProtection="0"/>
    <xf numFmtId="0" fontId="51" fillId="0" borderId="54" applyNumberFormat="0" applyFill="0" applyAlignment="0" applyProtection="0"/>
    <xf numFmtId="0" fontId="29" fillId="0" borderId="53" applyNumberFormat="0" applyFill="0" applyAlignment="0" applyProtection="0"/>
    <xf numFmtId="0" fontId="51" fillId="0" borderId="54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0" applyNumberFormat="0" applyAlignment="0" applyProtection="0"/>
    <xf numFmtId="0" fontId="56" fillId="68" borderId="50" applyNumberFormat="0" applyAlignment="0" applyProtection="0"/>
    <xf numFmtId="0" fontId="59" fillId="46" borderId="50" applyNumberFormat="0" applyAlignment="0" applyProtection="0"/>
    <xf numFmtId="0" fontId="59" fillId="55" borderId="50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1" applyNumberFormat="0" applyFont="0" applyAlignment="0" applyProtection="0"/>
    <xf numFmtId="0" fontId="3" fillId="79" borderId="51" applyNumberFormat="0" applyAlignment="0" applyProtection="0"/>
    <xf numFmtId="9" fontId="3" fillId="0" borderId="0" applyFont="0" applyFill="0" applyBorder="0" applyAlignment="0" applyProtection="0"/>
    <xf numFmtId="0" fontId="62" fillId="66" borderId="52" applyNumberFormat="0" applyAlignment="0" applyProtection="0"/>
    <xf numFmtId="0" fontId="62" fillId="68" borderId="52" applyNumberFormat="0" applyAlignment="0" applyProtection="0"/>
    <xf numFmtId="43" fontId="18" fillId="0" borderId="0" applyFont="0" applyFill="0" applyBorder="0" applyAlignment="0" applyProtection="0"/>
    <xf numFmtId="0" fontId="29" fillId="0" borderId="53" applyNumberFormat="0" applyFill="0" applyAlignment="0" applyProtection="0"/>
    <xf numFmtId="0" fontId="51" fillId="0" borderId="54" applyNumberFormat="0" applyFill="0" applyAlignment="0" applyProtection="0"/>
    <xf numFmtId="0" fontId="29" fillId="0" borderId="53" applyNumberFormat="0" applyFill="0" applyAlignment="0" applyProtection="0"/>
    <xf numFmtId="0" fontId="51" fillId="0" borderId="54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0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3" applyNumberFormat="0" applyFill="0" applyAlignment="0" applyProtection="0"/>
    <xf numFmtId="0" fontId="67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0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8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1" applyNumberFormat="0" applyFont="0" applyAlignment="0" applyProtection="0"/>
    <xf numFmtId="0" fontId="62" fillId="66" borderId="52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3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3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6" applyNumberFormat="0" applyFill="0" applyAlignment="0" applyProtection="0"/>
    <xf numFmtId="0" fontId="18" fillId="54" borderId="0" applyNumberFormat="0" applyBorder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18" fillId="45" borderId="0" applyNumberFormat="0" applyBorder="0" applyAlignment="0" applyProtection="0"/>
    <xf numFmtId="0" fontId="59" fillId="46" borderId="36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6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59" fillId="55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6" applyNumberFormat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10" fontId="13" fillId="6" borderId="55" applyNumberFormat="0" applyBorder="0" applyAlignment="0" applyProtection="0"/>
    <xf numFmtId="0" fontId="56" fillId="68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62" fillId="68" borderId="43" applyNumberFormat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0" applyNumberFormat="0" applyAlignment="0" applyProtection="0"/>
    <xf numFmtId="0" fontId="56" fillId="68" borderId="50" applyNumberFormat="0" applyAlignment="0" applyProtection="0"/>
    <xf numFmtId="0" fontId="59" fillId="46" borderId="50" applyNumberFormat="0" applyAlignment="0" applyProtection="0"/>
    <xf numFmtId="0" fontId="59" fillId="55" borderId="5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1" applyNumberFormat="0" applyFont="0" applyAlignment="0" applyProtection="0"/>
    <xf numFmtId="0" fontId="3" fillId="79" borderId="51" applyNumberFormat="0" applyAlignment="0" applyProtection="0"/>
    <xf numFmtId="0" fontId="62" fillId="66" borderId="52" applyNumberFormat="0" applyAlignment="0" applyProtection="0"/>
    <xf numFmtId="0" fontId="62" fillId="68" borderId="52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6" fillId="68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62" fillId="66" borderId="43" applyNumberFormat="0" applyAlignment="0" applyProtection="0"/>
    <xf numFmtId="0" fontId="3" fillId="79" borderId="40" applyNumberFormat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1" fillId="0" borderId="46" applyNumberFormat="0" applyFill="0" applyAlignment="0" applyProtection="0"/>
    <xf numFmtId="0" fontId="56" fillId="66" borderId="36" applyNumberFormat="0" applyAlignment="0" applyProtection="0"/>
    <xf numFmtId="0" fontId="51" fillId="0" borderId="46" applyNumberFormat="0" applyFill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56" fillId="68" borderId="36" applyNumberFormat="0" applyAlignment="0" applyProtection="0"/>
    <xf numFmtId="0" fontId="29" fillId="0" borderId="20" applyNumberFormat="0" applyFill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3" fillId="78" borderId="40" applyNumberFormat="0" applyFont="0" applyAlignment="0" applyProtection="0"/>
    <xf numFmtId="0" fontId="3" fillId="78" borderId="40" applyNumberFormat="0" applyFon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29" fillId="0" borderId="20" applyNumberFormat="0" applyFill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62" fillId="68" borderId="43" applyNumberFormat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3" fillId="79" borderId="40" applyNumberFormat="0" applyAlignment="0" applyProtection="0"/>
    <xf numFmtId="0" fontId="3" fillId="79" borderId="40" applyNumberFormat="0" applyAlignment="0" applyProtection="0"/>
    <xf numFmtId="0" fontId="56" fillId="68" borderId="36" applyNumberFormat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59" fillId="55" borderId="36" applyNumberFormat="0" applyAlignment="0" applyProtection="0"/>
    <xf numFmtId="10" fontId="13" fillId="6" borderId="55" applyNumberFormat="0" applyBorder="0" applyAlignment="0" applyProtection="0"/>
    <xf numFmtId="0" fontId="3" fillId="78" borderId="40" applyNumberFormat="0" applyFon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3" fillId="79" borderId="40" applyNumberFormat="0" applyAlignment="0" applyProtection="0"/>
    <xf numFmtId="0" fontId="62" fillId="66" borderId="43" applyNumberFormat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3" fillId="78" borderId="40" applyNumberFormat="0" applyFont="0" applyAlignment="0" applyProtection="0"/>
    <xf numFmtId="10" fontId="13" fillId="6" borderId="55" applyNumberFormat="0" applyBorder="0" applyAlignment="0" applyProtection="0"/>
    <xf numFmtId="0" fontId="56" fillId="66" borderId="36" applyNumberFormat="0" applyAlignment="0" applyProtection="0"/>
    <xf numFmtId="0" fontId="51" fillId="0" borderId="46" applyNumberFormat="0" applyFill="0" applyAlignment="0" applyProtection="0"/>
    <xf numFmtId="0" fontId="62" fillId="66" borderId="43" applyNumberFormat="0" applyAlignment="0" applyProtection="0"/>
    <xf numFmtId="0" fontId="3" fillId="78" borderId="40" applyNumberFormat="0" applyFon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59" fillId="55" borderId="36" applyNumberFormat="0" applyAlignment="0" applyProtection="0"/>
    <xf numFmtId="0" fontId="62" fillId="68" borderId="43" applyNumberFormat="0" applyAlignment="0" applyProtection="0"/>
    <xf numFmtId="0" fontId="62" fillId="68" borderId="43" applyNumberFormat="0" applyAlignment="0" applyProtection="0"/>
    <xf numFmtId="0" fontId="3" fillId="78" borderId="40" applyNumberFormat="0" applyFont="0" applyAlignment="0" applyProtection="0"/>
    <xf numFmtId="0" fontId="56" fillId="68" borderId="36" applyNumberFormat="0" applyAlignment="0" applyProtection="0"/>
    <xf numFmtId="0" fontId="29" fillId="0" borderId="20" applyNumberFormat="0" applyFill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3" fillId="78" borderId="40" applyNumberFormat="0" applyFon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3" fillId="78" borderId="40" applyNumberFormat="0" applyFont="0" applyAlignment="0" applyProtection="0"/>
    <xf numFmtId="0" fontId="56" fillId="66" borderId="36" applyNumberForma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59" fillId="55" borderId="36" applyNumberForma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1" fillId="0" borderId="46" applyNumberFormat="0" applyFill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3" fillId="78" borderId="40" applyNumberFormat="0" applyFon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5">
      <alignment horizontal="right" vertical="center" wrapText="1"/>
    </xf>
    <xf numFmtId="0" fontId="29" fillId="0" borderId="56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50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1" fillId="0" borderId="0" xfId="132" applyNumberFormat="1" applyFont="1" applyAlignment="1">
      <alignment vertical="center"/>
    </xf>
    <xf numFmtId="43" fontId="121" fillId="0" borderId="0" xfId="132" applyFont="1" applyAlignment="1">
      <alignment vertical="center"/>
    </xf>
    <xf numFmtId="0" fontId="121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1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8" fillId="0" borderId="0" xfId="132" applyNumberFormat="1" applyFont="1" applyAlignment="1">
      <alignment vertical="center"/>
    </xf>
    <xf numFmtId="43" fontId="118" fillId="0" borderId="0" xfId="132" applyFont="1" applyAlignment="1">
      <alignment vertical="center"/>
    </xf>
    <xf numFmtId="0" fontId="118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8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0" fontId="27" fillId="5" borderId="0" xfId="44" applyFont="1" applyFill="1" applyAlignment="1">
      <alignment vertical="center"/>
    </xf>
    <xf numFmtId="0" fontId="3" fillId="0" borderId="62" xfId="44" applyFont="1" applyBorder="1" applyAlignment="1">
      <alignment horizontal="center" vertical="center" wrapText="1"/>
    </xf>
    <xf numFmtId="0" fontId="17" fillId="2" borderId="62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28" fillId="6" borderId="14" xfId="149" applyFont="1" applyFill="1" applyBorder="1" applyAlignment="1">
      <alignment horizontal="center" wrapText="1"/>
    </xf>
    <xf numFmtId="49" fontId="126" fillId="0" borderId="15" xfId="0" applyNumberFormat="1" applyFont="1" applyBorder="1" applyAlignment="1">
      <alignment horizontal="center" vertical="center"/>
    </xf>
    <xf numFmtId="0" fontId="125" fillId="6" borderId="63" xfId="149" applyFont="1" applyFill="1" applyBorder="1" applyAlignment="1">
      <alignment horizontal="center" wrapText="1"/>
    </xf>
    <xf numFmtId="0" fontId="127" fillId="0" borderId="0" xfId="0" applyFont="1" applyAlignment="1">
      <alignment horizontal="center" vertical="center"/>
    </xf>
    <xf numFmtId="0" fontId="117" fillId="4" borderId="0" xfId="0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" fontId="11" fillId="0" borderId="63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80" fontId="115" fillId="0" borderId="0" xfId="132" applyNumberFormat="1" applyFont="1" applyAlignment="1">
      <alignment horizontal="center" vertical="center"/>
    </xf>
    <xf numFmtId="180" fontId="129" fillId="0" borderId="0" xfId="132" applyNumberFormat="1" applyFont="1" applyAlignment="1">
      <alignment horizontal="center" vertical="center"/>
    </xf>
    <xf numFmtId="44" fontId="118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2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</xf>
    <xf numFmtId="2" fontId="3" fillId="0" borderId="62" xfId="132" applyNumberFormat="1" applyFont="1" applyBorder="1" applyAlignment="1">
      <alignment horizontal="center" vertical="center"/>
    </xf>
    <xf numFmtId="44" fontId="3" fillId="0" borderId="62" xfId="132" applyNumberFormat="1" applyFont="1" applyBorder="1" applyAlignment="1">
      <alignment horizontal="right" vertical="center"/>
    </xf>
    <xf numFmtId="44" fontId="3" fillId="0" borderId="58" xfId="132" applyNumberFormat="1" applyFont="1" applyBorder="1" applyAlignment="1">
      <alignment horizontal="right" vertical="center"/>
    </xf>
    <xf numFmtId="0" fontId="17" fillId="2" borderId="62" xfId="44" applyFont="1" applyFill="1" applyBorder="1" applyAlignment="1">
      <alignment horizontal="center" vertical="center"/>
    </xf>
    <xf numFmtId="2" fontId="17" fillId="2" borderId="62" xfId="132" applyNumberFormat="1" applyFont="1" applyFill="1" applyBorder="1" applyAlignment="1">
      <alignment horizontal="center" vertical="center"/>
    </xf>
    <xf numFmtId="44" fontId="17" fillId="2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8" xfId="132" applyNumberFormat="1" applyFont="1" applyBorder="1" applyAlignment="1">
      <alignment horizontal="center" vertical="center"/>
    </xf>
    <xf numFmtId="44" fontId="3" fillId="4" borderId="58" xfId="132" applyNumberFormat="1" applyFont="1" applyFill="1" applyBorder="1" applyAlignment="1">
      <alignment horizontal="right" vertical="center"/>
    </xf>
    <xf numFmtId="0" fontId="17" fillId="2" borderId="57" xfId="44" applyFont="1" applyFill="1" applyBorder="1" applyAlignment="1">
      <alignment horizontal="center" vertical="center" wrapText="1"/>
    </xf>
    <xf numFmtId="0" fontId="17" fillId="9" borderId="57" xfId="44" applyFont="1" applyFill="1" applyBorder="1" applyAlignment="1">
      <alignment horizontal="center" vertical="center" wrapText="1"/>
    </xf>
    <xf numFmtId="0" fontId="3" fillId="4" borderId="57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7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0" fontId="17" fillId="2" borderId="57" xfId="44" applyFont="1" applyFill="1" applyBorder="1" applyAlignment="1">
      <alignment horizontal="center" vertical="center"/>
    </xf>
    <xf numFmtId="0" fontId="3" fillId="2" borderId="62" xfId="44" applyFont="1" applyFill="1" applyBorder="1" applyAlignment="1">
      <alignment horizontal="center" vertical="center"/>
    </xf>
    <xf numFmtId="2" fontId="3" fillId="2" borderId="62" xfId="132" applyNumberFormat="1" applyFont="1" applyFill="1" applyBorder="1" applyAlignment="1">
      <alignment horizontal="center" vertical="center"/>
    </xf>
    <xf numFmtId="0" fontId="17" fillId="0" borderId="65" xfId="44" applyFont="1" applyFill="1" applyBorder="1" applyAlignment="1">
      <alignment vertical="center"/>
    </xf>
    <xf numFmtId="0" fontId="17" fillId="0" borderId="64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2" xfId="0" applyNumberFormat="1" applyFont="1" applyFill="1" applyBorder="1" applyAlignment="1">
      <alignment horizontal="center" vertical="center" wrapText="1"/>
    </xf>
    <xf numFmtId="4" fontId="93" fillId="4" borderId="62" xfId="0" applyNumberFormat="1" applyFont="1" applyFill="1" applyBorder="1" applyAlignment="1">
      <alignment horizontal="center" vertical="center"/>
    </xf>
    <xf numFmtId="2" fontId="3" fillId="4" borderId="62" xfId="132" applyNumberFormat="1" applyFont="1" applyFill="1" applyBorder="1" applyAlignment="1">
      <alignment horizontal="center" vertical="center"/>
    </xf>
    <xf numFmtId="0" fontId="3" fillId="4" borderId="62" xfId="44" applyFont="1" applyFill="1" applyBorder="1" applyAlignment="1">
      <alignment horizontal="center" vertical="center" wrapText="1"/>
    </xf>
    <xf numFmtId="0" fontId="93" fillId="4" borderId="62" xfId="0" applyNumberFormat="1" applyFont="1" applyFill="1" applyBorder="1" applyAlignment="1">
      <alignment horizontal="center" vertical="center" wrapText="1"/>
    </xf>
    <xf numFmtId="0" fontId="17" fillId="4" borderId="62" xfId="44" applyFont="1" applyFill="1" applyBorder="1" applyAlignment="1">
      <alignment vertical="center"/>
    </xf>
    <xf numFmtId="0" fontId="3" fillId="4" borderId="62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0" fontId="3" fillId="4" borderId="6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17" fillId="4" borderId="57" xfId="44" applyFont="1" applyFill="1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2" xfId="44" applyFont="1" applyFill="1" applyBorder="1" applyAlignment="1">
      <alignment vertical="center"/>
    </xf>
    <xf numFmtId="0" fontId="17" fillId="9" borderId="62" xfId="44" applyFont="1" applyFill="1" applyBorder="1" applyAlignment="1">
      <alignment vertical="center"/>
    </xf>
    <xf numFmtId="2" fontId="17" fillId="9" borderId="62" xfId="132" applyNumberFormat="1" applyFont="1" applyFill="1" applyBorder="1" applyAlignment="1">
      <alignment vertical="center"/>
    </xf>
    <xf numFmtId="0" fontId="17" fillId="8" borderId="62" xfId="44" applyFont="1" applyFill="1" applyBorder="1" applyAlignment="1">
      <alignment horizontal="center" vertical="center"/>
    </xf>
    <xf numFmtId="2" fontId="17" fillId="8" borderId="62" xfId="44" applyNumberFormat="1" applyFont="1" applyFill="1" applyBorder="1" applyAlignment="1">
      <alignment horizontal="center" vertical="center"/>
    </xf>
    <xf numFmtId="43" fontId="17" fillId="2" borderId="62" xfId="132" applyFont="1" applyFill="1" applyBorder="1" applyAlignment="1">
      <alignment horizontal="right" vertical="center"/>
    </xf>
    <xf numFmtId="0" fontId="17" fillId="9" borderId="62" xfId="44" applyFont="1" applyFill="1" applyBorder="1" applyAlignment="1">
      <alignment horizontal="center" vertical="center"/>
    </xf>
    <xf numFmtId="43" fontId="17" fillId="9" borderId="62" xfId="132" applyFont="1" applyFill="1" applyBorder="1" applyAlignment="1">
      <alignment horizontal="right" vertical="center"/>
    </xf>
    <xf numFmtId="0" fontId="3" fillId="4" borderId="62" xfId="0" applyFont="1" applyFill="1" applyBorder="1" applyAlignment="1" applyProtection="1">
      <alignment horizontal="center" vertical="center" wrapText="1"/>
    </xf>
    <xf numFmtId="0" fontId="3" fillId="0" borderId="62" xfId="44" applyFont="1" applyFill="1" applyBorder="1" applyAlignment="1">
      <alignment horizontal="center" vertical="center" wrapText="1"/>
    </xf>
    <xf numFmtId="0" fontId="17" fillId="8" borderId="62" xfId="44" applyFont="1" applyFill="1" applyBorder="1" applyAlignment="1">
      <alignment vertical="center" wrapText="1"/>
    </xf>
    <xf numFmtId="2" fontId="27" fillId="8" borderId="62" xfId="44" applyNumberFormat="1" applyFont="1" applyFill="1" applyBorder="1" applyAlignment="1">
      <alignment horizontal="center" vertical="center"/>
    </xf>
    <xf numFmtId="0" fontId="93" fillId="4" borderId="57" xfId="0" applyFont="1" applyFill="1" applyBorder="1" applyAlignment="1">
      <alignment horizontal="center" vertical="center"/>
    </xf>
    <xf numFmtId="0" fontId="130" fillId="8" borderId="57" xfId="44" applyFont="1" applyFill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3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44" fontId="17" fillId="8" borderId="57" xfId="145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 wrapText="1"/>
    </xf>
    <xf numFmtId="43" fontId="3" fillId="2" borderId="57" xfId="132" applyFont="1" applyFill="1" applyBorder="1" applyAlignment="1">
      <alignment horizontal="right" vertical="center"/>
    </xf>
    <xf numFmtId="2" fontId="3" fillId="4" borderId="1" xfId="132" applyNumberFormat="1" applyFont="1" applyFill="1" applyBorder="1" applyAlignment="1">
      <alignment horizontal="center" vertical="center"/>
    </xf>
    <xf numFmtId="44" fontId="17" fillId="2" borderId="62" xfId="132" applyNumberFormat="1" applyFont="1" applyFill="1" applyBorder="1" applyAlignment="1">
      <alignment horizontal="right" vertical="center"/>
    </xf>
    <xf numFmtId="44" fontId="3" fillId="4" borderId="62" xfId="132" applyNumberFormat="1" applyFont="1" applyFill="1" applyBorder="1" applyAlignment="1">
      <alignment horizontal="right" vertical="center"/>
    </xf>
    <xf numFmtId="0" fontId="26" fillId="8" borderId="62" xfId="44" applyFont="1" applyFill="1" applyBorder="1" applyAlignment="1">
      <alignment horizontal="right" vertical="center"/>
    </xf>
    <xf numFmtId="44" fontId="17" fillId="9" borderId="62" xfId="132" applyNumberFormat="1" applyFont="1" applyFill="1" applyBorder="1" applyAlignment="1">
      <alignment vertical="center"/>
    </xf>
    <xf numFmtId="43" fontId="3" fillId="2" borderId="62" xfId="132" applyFont="1" applyFill="1" applyBorder="1" applyAlignment="1">
      <alignment horizontal="right" vertical="center"/>
    </xf>
    <xf numFmtId="44" fontId="3" fillId="2" borderId="62" xfId="132" applyNumberFormat="1" applyFont="1" applyFill="1" applyBorder="1" applyAlignment="1">
      <alignment horizontal="right" vertical="center"/>
    </xf>
    <xf numFmtId="44" fontId="17" fillId="9" borderId="62" xfId="132" applyNumberFormat="1" applyFont="1" applyFill="1" applyBorder="1" applyAlignment="1">
      <alignment horizontal="right" vertical="center"/>
    </xf>
    <xf numFmtId="0" fontId="17" fillId="0" borderId="6" xfId="44" applyFont="1" applyFill="1" applyBorder="1" applyAlignment="1">
      <alignment horizontal="right" vertical="center"/>
    </xf>
    <xf numFmtId="0" fontId="17" fillId="0" borderId="9" xfId="44" applyFont="1" applyFill="1" applyBorder="1" applyAlignment="1">
      <alignment horizontal="right" vertical="center"/>
    </xf>
    <xf numFmtId="0" fontId="93" fillId="0" borderId="1" xfId="0" applyFont="1" applyFill="1" applyBorder="1" applyAlignment="1">
      <alignment horizontal="center" vertical="center"/>
    </xf>
    <xf numFmtId="0" fontId="93" fillId="0" borderId="57" xfId="0" applyFont="1" applyFill="1" applyBorder="1" applyAlignment="1">
      <alignment horizontal="center" vertical="center"/>
    </xf>
    <xf numFmtId="0" fontId="93" fillId="4" borderId="1" xfId="0" applyFont="1" applyFill="1" applyBorder="1" applyAlignment="1">
      <alignment horizontal="center" vertical="center"/>
    </xf>
    <xf numFmtId="44" fontId="26" fillId="8" borderId="58" xfId="44" applyNumberFormat="1" applyFont="1" applyFill="1" applyBorder="1" applyAlignment="1">
      <alignment horizontal="right" vertical="center"/>
    </xf>
    <xf numFmtId="2" fontId="3" fillId="83" borderId="1" xfId="132" applyNumberFormat="1" applyFont="1" applyFill="1" applyBorder="1" applyAlignment="1">
      <alignment horizontal="center" vertical="center"/>
    </xf>
    <xf numFmtId="4" fontId="93" fillId="83" borderId="1" xfId="0" applyNumberFormat="1" applyFont="1" applyFill="1" applyBorder="1" applyAlignment="1">
      <alignment horizontal="center" vertical="center"/>
    </xf>
    <xf numFmtId="2" fontId="3" fillId="0" borderId="8" xfId="132" applyNumberFormat="1" applyFont="1" applyFill="1" applyBorder="1" applyAlignment="1">
      <alignment horizontal="center" vertical="center"/>
    </xf>
    <xf numFmtId="2" fontId="3" fillId="84" borderId="1" xfId="132" applyNumberFormat="1" applyFont="1" applyFill="1" applyBorder="1" applyAlignment="1">
      <alignment horizontal="center" vertical="center"/>
    </xf>
    <xf numFmtId="4" fontId="93" fillId="84" borderId="1" xfId="0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0" borderId="6" xfId="44" applyFont="1" applyFill="1" applyBorder="1" applyAlignment="1">
      <alignment horizontal="center" vertical="center"/>
    </xf>
    <xf numFmtId="10" fontId="17" fillId="0" borderId="6" xfId="44" applyNumberFormat="1" applyFont="1" applyFill="1" applyBorder="1" applyAlignment="1">
      <alignment horizontal="center" vertical="center"/>
    </xf>
    <xf numFmtId="0" fontId="132" fillId="85" borderId="57" xfId="44" applyFont="1" applyFill="1" applyBorder="1" applyAlignment="1">
      <alignment horizontal="center" vertical="center" wrapText="1"/>
    </xf>
    <xf numFmtId="0" fontId="132" fillId="85" borderId="62" xfId="44" applyFont="1" applyFill="1" applyBorder="1" applyAlignment="1">
      <alignment vertical="center" wrapText="1"/>
    </xf>
    <xf numFmtId="2" fontId="97" fillId="85" borderId="62" xfId="44" applyNumberFormat="1" applyFont="1" applyFill="1" applyBorder="1" applyAlignment="1">
      <alignment horizontal="center" vertical="center"/>
    </xf>
    <xf numFmtId="0" fontId="132" fillId="85" borderId="62" xfId="44" applyFont="1" applyFill="1" applyBorder="1" applyAlignment="1">
      <alignment horizontal="right" vertical="center"/>
    </xf>
    <xf numFmtId="44" fontId="132" fillId="85" borderId="58" xfId="44" applyNumberFormat="1" applyFont="1" applyFill="1" applyBorder="1" applyAlignment="1">
      <alignment horizontal="right" vertical="center"/>
    </xf>
    <xf numFmtId="0" fontId="17" fillId="8" borderId="1" xfId="44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right" vertical="center"/>
    </xf>
    <xf numFmtId="10" fontId="17" fillId="8" borderId="1" xfId="68" applyNumberFormat="1" applyFont="1" applyFill="1" applyBorder="1" applyAlignment="1">
      <alignment horizontal="center" vertical="center"/>
    </xf>
    <xf numFmtId="49" fontId="133" fillId="85" borderId="1" xfId="44" applyNumberFormat="1" applyFont="1" applyFill="1" applyBorder="1" applyAlignment="1">
      <alignment horizontal="left" vertical="center"/>
    </xf>
    <xf numFmtId="0" fontId="132" fillId="85" borderId="1" xfId="44" applyFont="1" applyFill="1" applyBorder="1" applyAlignment="1">
      <alignment horizontal="center" vertical="center" wrapText="1"/>
    </xf>
    <xf numFmtId="44" fontId="132" fillId="85" borderId="1" xfId="132" applyNumberFormat="1" applyFont="1" applyFill="1" applyBorder="1" applyAlignment="1">
      <alignment horizontal="right" vertical="center"/>
    </xf>
    <xf numFmtId="10" fontId="133" fillId="85" borderId="1" xfId="68" applyNumberFormat="1" applyFont="1" applyFill="1" applyBorder="1" applyAlignment="1">
      <alignment vertical="center"/>
    </xf>
    <xf numFmtId="10" fontId="11" fillId="0" borderId="14" xfId="132" applyNumberFormat="1" applyFont="1" applyFill="1" applyBorder="1" applyAlignment="1">
      <alignment horizontal="right" vertical="center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25" fillId="0" borderId="0" xfId="44" applyFont="1" applyBorder="1" applyAlignment="1">
      <alignment horizontal="center" vertical="center"/>
    </xf>
    <xf numFmtId="43" fontId="17" fillId="0" borderId="64" xfId="44" applyNumberFormat="1" applyFont="1" applyBorder="1" applyAlignment="1">
      <alignment horizontal="right" vertical="center"/>
    </xf>
    <xf numFmtId="43" fontId="17" fillId="0" borderId="0" xfId="44" applyNumberFormat="1" applyFont="1" applyBorder="1" applyAlignment="1">
      <alignment vertical="center"/>
    </xf>
    <xf numFmtId="43" fontId="17" fillId="0" borderId="0" xfId="44" applyNumberFormat="1" applyFont="1" applyBorder="1" applyAlignment="1">
      <alignment horizontal="right" vertical="center"/>
    </xf>
    <xf numFmtId="0" fontId="87" fillId="0" borderId="6" xfId="44" quotePrefix="1" applyNumberFormat="1" applyFont="1" applyBorder="1" applyAlignment="1">
      <alignment horizontal="center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0" xfId="44" applyFont="1" applyBorder="1" applyAlignment="1">
      <alignment horizontal="left" vertical="center" wrapText="1"/>
    </xf>
    <xf numFmtId="0" fontId="12" fillId="0" borderId="8" xfId="44" applyFont="1" applyBorder="1" applyAlignment="1">
      <alignment horizontal="right" vertical="center" wrapText="1"/>
    </xf>
    <xf numFmtId="44" fontId="12" fillId="8" borderId="63" xfId="145" applyFont="1" applyFill="1" applyBorder="1" applyAlignment="1">
      <alignment horizontal="center" vertical="center" wrapText="1"/>
    </xf>
    <xf numFmtId="44" fontId="11" fillId="0" borderId="63" xfId="132" applyNumberFormat="1" applyFont="1" applyFill="1" applyBorder="1" applyAlignment="1">
      <alignment horizontal="right" vertical="center"/>
    </xf>
    <xf numFmtId="44" fontId="12" fillId="8" borderId="1" xfId="44" applyNumberFormat="1" applyFont="1" applyFill="1" applyBorder="1" applyAlignment="1">
      <alignment horizontal="center" vertical="center" wrapText="1"/>
    </xf>
    <xf numFmtId="44" fontId="11" fillId="0" borderId="0" xfId="132" applyNumberFormat="1" applyFont="1" applyAlignment="1">
      <alignment horizontal="center" vertical="center"/>
    </xf>
    <xf numFmtId="44" fontId="11" fillId="0" borderId="0" xfId="145" applyFont="1" applyAlignment="1">
      <alignment horizontal="right" vertical="center" wrapText="1"/>
    </xf>
    <xf numFmtId="14" fontId="17" fillId="0" borderId="9" xfId="44" applyNumberFormat="1" applyFont="1" applyFill="1" applyBorder="1" applyAlignment="1">
      <alignment horizontal="center" vertical="center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3" fillId="0" borderId="59" xfId="0" applyNumberFormat="1" applyFont="1" applyBorder="1" applyAlignment="1">
      <alignment horizontal="center" vertical="center" wrapText="1"/>
    </xf>
    <xf numFmtId="49" fontId="123" fillId="0" borderId="60" xfId="0" applyNumberFormat="1" applyFont="1" applyBorder="1" applyAlignment="1">
      <alignment horizontal="center" vertical="center" wrapText="1"/>
    </xf>
    <xf numFmtId="49" fontId="123" fillId="0" borderId="61" xfId="0" applyNumberFormat="1" applyFont="1" applyBorder="1" applyAlignment="1">
      <alignment horizontal="center" vertical="center" wrapText="1"/>
    </xf>
    <xf numFmtId="49" fontId="123" fillId="0" borderId="5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49" fontId="123" fillId="0" borderId="16" xfId="0" applyNumberFormat="1" applyFont="1" applyBorder="1" applyAlignment="1">
      <alignment horizontal="center" vertical="center" wrapText="1"/>
    </xf>
    <xf numFmtId="49" fontId="123" fillId="0" borderId="17" xfId="0" applyNumberFormat="1" applyFont="1" applyBorder="1" applyAlignment="1">
      <alignment horizontal="center" vertical="center" wrapText="1"/>
    </xf>
    <xf numFmtId="49" fontId="123" fillId="0" borderId="18" xfId="0" applyNumberFormat="1" applyFont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63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49" fontId="11" fillId="4" borderId="63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0" fontId="11" fillId="4" borderId="63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4" fontId="11" fillId="4" borderId="63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10" fontId="11" fillId="4" borderId="63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0" fontId="12" fillId="8" borderId="59" xfId="44" applyFont="1" applyFill="1" applyBorder="1" applyAlignment="1">
      <alignment horizontal="center" vertical="center"/>
    </xf>
    <xf numFmtId="0" fontId="12" fillId="8" borderId="61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49" fontId="12" fillId="8" borderId="63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3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0" fontId="12" fillId="8" borderId="57" xfId="44" applyFont="1" applyFill="1" applyBorder="1" applyAlignment="1">
      <alignment horizontal="center" vertical="center" wrapText="1"/>
    </xf>
    <xf numFmtId="0" fontId="12" fillId="8" borderId="62" xfId="44" applyFont="1" applyFill="1" applyBorder="1" applyAlignment="1">
      <alignment horizontal="center" vertical="center" wrapText="1"/>
    </xf>
    <xf numFmtId="0" fontId="119" fillId="0" borderId="59" xfId="0" applyFont="1" applyBorder="1" applyAlignment="1">
      <alignment horizontal="center" vertical="center" wrapText="1"/>
    </xf>
    <xf numFmtId="0" fontId="123" fillId="0" borderId="60" xfId="0" applyFont="1" applyBorder="1" applyAlignment="1">
      <alignment horizontal="center" vertical="center"/>
    </xf>
    <xf numFmtId="0" fontId="123" fillId="0" borderId="61" xfId="0" applyFont="1" applyBorder="1" applyAlignment="1">
      <alignment horizontal="center" vertical="center"/>
    </xf>
    <xf numFmtId="0" fontId="119" fillId="0" borderId="5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6" xfId="0" applyFont="1" applyBorder="1" applyAlignment="1">
      <alignment horizontal="center" vertical="center"/>
    </xf>
    <xf numFmtId="0" fontId="119" fillId="0" borderId="16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4" fontId="17" fillId="8" borderId="57" xfId="145" applyFont="1" applyFill="1" applyBorder="1" applyAlignment="1">
      <alignment horizontal="center" vertical="center"/>
    </xf>
    <xf numFmtId="44" fontId="17" fillId="8" borderId="58" xfId="145" applyFont="1" applyFill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  <xf numFmtId="2" fontId="17" fillId="8" borderId="63" xfId="44" applyNumberFormat="1" applyFont="1" applyFill="1" applyBorder="1" applyAlignment="1">
      <alignment horizontal="center" vertical="center"/>
    </xf>
    <xf numFmtId="2" fontId="17" fillId="8" borderId="15" xfId="44" applyNumberFormat="1" applyFont="1" applyFill="1" applyBorder="1" applyAlignment="1">
      <alignment horizontal="center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5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A/DTE/A%20V%20C%20B/MHA/00%20-%20ENTREGA%20FINAL/OR&#199;AMENTOS%20UNIFICADOS/MODULO%204/MODULO1-U05-U08-U16-U21-U23-R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5">
          <cell r="L5" t="str">
            <v>ENCARGOS SOCIAIS:</v>
          </cell>
        </row>
        <row r="6">
          <cell r="L6" t="str">
            <v>BDI GERAL :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topLeftCell="A28" zoomScale="85" zoomScaleNormal="100" zoomScaleSheetLayoutView="85" workbookViewId="0">
      <selection activeCell="K21" sqref="K21"/>
    </sheetView>
  </sheetViews>
  <sheetFormatPr defaultColWidth="9.140625" defaultRowHeight="12.75"/>
  <cols>
    <col min="1" max="1" width="9.7109375" style="27" customWidth="1"/>
    <col min="2" max="2" width="100.7109375" style="27" customWidth="1"/>
    <col min="3" max="3" width="9.7109375" style="27" customWidth="1"/>
    <col min="4" max="7" width="9.140625" style="27" customWidth="1"/>
    <col min="8" max="16384" width="9.140625" style="27"/>
  </cols>
  <sheetData>
    <row r="1" spans="1:4" ht="26.25" customHeight="1">
      <c r="A1" s="31"/>
      <c r="B1" s="37"/>
      <c r="C1" s="22"/>
      <c r="D1" s="44"/>
    </row>
    <row r="2" spans="1:4" ht="26.25" customHeight="1">
      <c r="A2" s="28"/>
      <c r="B2" s="32"/>
      <c r="C2" s="24"/>
    </row>
    <row r="3" spans="1:4" ht="26.25" customHeight="1">
      <c r="A3" s="28"/>
      <c r="B3" s="32"/>
      <c r="C3" s="24"/>
    </row>
    <row r="4" spans="1:4" ht="26.25" customHeight="1">
      <c r="A4" s="28"/>
      <c r="B4" s="32"/>
      <c r="C4" s="24"/>
    </row>
    <row r="5" spans="1:4" ht="26.25" customHeight="1">
      <c r="A5" s="28"/>
      <c r="B5" s="33"/>
      <c r="C5" s="24"/>
    </row>
    <row r="6" spans="1:4" ht="26.25" customHeight="1">
      <c r="A6" s="28"/>
      <c r="B6" s="33"/>
      <c r="C6" s="24"/>
    </row>
    <row r="7" spans="1:4" ht="26.25" customHeight="1">
      <c r="A7" s="28"/>
      <c r="B7" s="33"/>
      <c r="C7" s="24"/>
    </row>
    <row r="8" spans="1:4" ht="26.25" customHeight="1">
      <c r="A8" s="28"/>
      <c r="B8" s="34"/>
      <c r="C8" s="24"/>
    </row>
    <row r="9" spans="1:4" ht="26.25" customHeight="1">
      <c r="A9" s="28"/>
      <c r="B9" s="33"/>
      <c r="C9" s="24"/>
    </row>
    <row r="10" spans="1:4" ht="26.25" customHeight="1">
      <c r="A10" s="28"/>
      <c r="B10" s="34"/>
      <c r="C10" s="24"/>
    </row>
    <row r="11" spans="1:4" ht="26.25" customHeight="1">
      <c r="A11" s="28"/>
      <c r="B11" s="34"/>
      <c r="C11" s="24"/>
    </row>
    <row r="12" spans="1:4" ht="26.25" customHeight="1">
      <c r="A12" s="28"/>
      <c r="B12" s="34"/>
      <c r="C12" s="24"/>
    </row>
    <row r="13" spans="1:4" ht="26.25" customHeight="1">
      <c r="A13" s="28"/>
      <c r="B13" s="118" t="s">
        <v>396</v>
      </c>
      <c r="C13" s="24"/>
    </row>
    <row r="14" spans="1:4" ht="26.25" customHeight="1">
      <c r="A14" s="28"/>
      <c r="B14" s="118"/>
      <c r="C14" s="24"/>
    </row>
    <row r="15" spans="1:4" ht="26.25" customHeight="1">
      <c r="A15" s="28"/>
      <c r="B15" s="118"/>
      <c r="C15" s="24"/>
    </row>
    <row r="16" spans="1:4" ht="26.25" customHeight="1">
      <c r="A16" s="28"/>
      <c r="B16" s="118"/>
      <c r="C16" s="24"/>
    </row>
    <row r="17" spans="1:3" ht="26.25" customHeight="1">
      <c r="A17" s="28"/>
      <c r="B17" s="34"/>
      <c r="C17" s="24"/>
    </row>
    <row r="18" spans="1:3" ht="26.25" customHeight="1">
      <c r="A18" s="28"/>
      <c r="B18" s="34"/>
      <c r="C18" s="24"/>
    </row>
    <row r="19" spans="1:3" ht="26.25" customHeight="1">
      <c r="A19" s="28"/>
      <c r="B19" s="34"/>
      <c r="C19" s="24"/>
    </row>
    <row r="20" spans="1:3" ht="44.25" customHeight="1">
      <c r="A20" s="28"/>
      <c r="B20" s="121" t="s">
        <v>51</v>
      </c>
      <c r="C20" s="24"/>
    </row>
    <row r="21" spans="1:3" ht="44.25" customHeight="1">
      <c r="A21" s="28"/>
      <c r="B21" s="119" t="s">
        <v>70</v>
      </c>
      <c r="C21" s="24"/>
    </row>
    <row r="22" spans="1:3" ht="54.75" customHeight="1">
      <c r="A22" s="28"/>
      <c r="B22" s="120" t="s">
        <v>436</v>
      </c>
      <c r="C22" s="24"/>
    </row>
    <row r="23" spans="1:3" ht="54.75" customHeight="1">
      <c r="A23" s="28"/>
      <c r="B23" s="118"/>
      <c r="C23" s="24"/>
    </row>
    <row r="24" spans="1:3" ht="54.75" customHeight="1">
      <c r="A24" s="28"/>
      <c r="B24" s="122" t="s">
        <v>438</v>
      </c>
      <c r="C24" s="24"/>
    </row>
    <row r="25" spans="1:3" ht="26.25" customHeight="1">
      <c r="A25" s="28"/>
      <c r="B25" s="122" t="s">
        <v>487</v>
      </c>
      <c r="C25" s="24"/>
    </row>
    <row r="26" spans="1:3" ht="26.25" customHeight="1">
      <c r="A26" s="28"/>
      <c r="B26" s="38"/>
      <c r="C26" s="24"/>
    </row>
    <row r="27" spans="1:3" ht="26.25" customHeight="1">
      <c r="A27" s="28"/>
      <c r="B27" s="35"/>
      <c r="C27" s="24"/>
    </row>
    <row r="28" spans="1:3" ht="26.25" customHeight="1">
      <c r="A28" s="28"/>
      <c r="B28" s="35"/>
      <c r="C28" s="24"/>
    </row>
    <row r="29" spans="1:3">
      <c r="A29" s="28"/>
      <c r="B29" s="35"/>
      <c r="C29" s="24"/>
    </row>
    <row r="30" spans="1:3">
      <c r="A30" s="28"/>
      <c r="B30" s="36"/>
      <c r="C30" s="24"/>
    </row>
    <row r="31" spans="1:3">
      <c r="A31" s="28"/>
      <c r="B31" s="39"/>
      <c r="C31" s="24"/>
    </row>
    <row r="32" spans="1:3">
      <c r="A32" s="28"/>
      <c r="B32" s="35"/>
      <c r="C32" s="24"/>
    </row>
    <row r="33" spans="1:3">
      <c r="A33" s="28"/>
      <c r="B33" s="23"/>
      <c r="C33" s="24"/>
    </row>
    <row r="34" spans="1:3">
      <c r="A34" s="28"/>
      <c r="B34" s="23"/>
      <c r="C34" s="24"/>
    </row>
    <row r="35" spans="1:3">
      <c r="A35" s="28"/>
      <c r="B35" s="23"/>
      <c r="C35" s="24"/>
    </row>
    <row r="36" spans="1:3">
      <c r="A36" s="28"/>
      <c r="B36" s="23"/>
      <c r="C36" s="24"/>
    </row>
    <row r="37" spans="1:3">
      <c r="A37" s="28"/>
      <c r="B37" s="23"/>
      <c r="C37" s="24"/>
    </row>
    <row r="38" spans="1:3">
      <c r="A38" s="29"/>
      <c r="B38" s="25"/>
      <c r="C38" s="26"/>
    </row>
    <row r="206" spans="2:3">
      <c r="B206" s="30"/>
      <c r="C206" s="25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6" activePane="bottomLeft" state="frozen"/>
      <selection activeCell="K21" sqref="K21"/>
      <selection pane="bottomLeft" activeCell="D9" sqref="D9"/>
    </sheetView>
  </sheetViews>
  <sheetFormatPr defaultColWidth="9.140625" defaultRowHeight="15"/>
  <cols>
    <col min="1" max="1" width="12" style="80" customWidth="1"/>
    <col min="2" max="2" width="83.5703125" style="81" customWidth="1"/>
    <col min="3" max="3" width="22.7109375" style="82" customWidth="1"/>
    <col min="4" max="4" width="17.7109375" style="83" customWidth="1"/>
    <col min="5" max="5" width="17.7109375" style="49" customWidth="1"/>
    <col min="6" max="6" width="12.28515625" style="50" bestFit="1" customWidth="1"/>
    <col min="7" max="7" width="21.28515625" style="70" customWidth="1"/>
    <col min="8" max="15" width="9.140625" style="70"/>
    <col min="16" max="16384" width="9.140625" style="71"/>
  </cols>
  <sheetData>
    <row r="1" spans="1:27" s="52" customFormat="1" ht="21.75" customHeight="1">
      <c r="A1" s="283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284"/>
      <c r="C1" s="284"/>
      <c r="D1" s="285"/>
      <c r="E1" s="49"/>
      <c r="F1" s="50"/>
      <c r="G1" s="51"/>
      <c r="H1" s="51"/>
      <c r="I1" s="51"/>
      <c r="J1" s="51"/>
      <c r="K1" s="51"/>
      <c r="L1" s="51"/>
      <c r="M1" s="51"/>
      <c r="N1" s="51"/>
      <c r="O1" s="51"/>
    </row>
    <row r="2" spans="1:27" s="52" customFormat="1" ht="21.75" customHeight="1">
      <c r="A2" s="286"/>
      <c r="B2" s="287"/>
      <c r="C2" s="287"/>
      <c r="D2" s="288"/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</row>
    <row r="3" spans="1:27" s="52" customFormat="1" ht="21.75" customHeight="1">
      <c r="A3" s="286"/>
      <c r="B3" s="287"/>
      <c r="C3" s="287"/>
      <c r="D3" s="288"/>
      <c r="E3" s="49"/>
      <c r="F3" s="50"/>
      <c r="G3" s="51"/>
      <c r="H3" s="51"/>
      <c r="I3" s="51"/>
      <c r="J3" s="51"/>
      <c r="K3" s="51"/>
      <c r="L3" s="51"/>
      <c r="M3" s="51"/>
      <c r="N3" s="51"/>
      <c r="O3" s="51"/>
    </row>
    <row r="4" spans="1:27" s="52" customFormat="1" ht="21.75" customHeight="1" thickBot="1">
      <c r="A4" s="289"/>
      <c r="B4" s="290"/>
      <c r="C4" s="290"/>
      <c r="D4" s="291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</row>
    <row r="5" spans="1:27" s="59" customFormat="1" ht="17.25" customHeight="1" thickTop="1">
      <c r="A5" s="46" t="str">
        <f>ORÇAMENTO!A5</f>
        <v>OBRA:  MÓDULO 4 (HOSP. VILA NOVA CACHOEIRINHA-HOSP. ARNALDO PIZZUTI CAVALCANTI)</v>
      </c>
      <c r="B5" s="53"/>
      <c r="C5" s="54" t="str">
        <f>ORÇAMENTO!I5</f>
        <v>ENCARGOS SOCIAIS:</v>
      </c>
      <c r="D5" s="47">
        <f>ORÇAMENTO!J5</f>
        <v>0</v>
      </c>
      <c r="E5" s="55"/>
      <c r="F5" s="56"/>
      <c r="G5" s="57"/>
      <c r="H5" s="57"/>
      <c r="I5" s="57"/>
      <c r="J5" s="57"/>
      <c r="K5" s="57"/>
      <c r="L5" s="57"/>
      <c r="M5" s="57"/>
      <c r="N5" s="57"/>
      <c r="O5" s="57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59" customFormat="1" ht="17.25" customHeight="1">
      <c r="A6" s="46" t="str">
        <f>ORÇAMENTO!A6</f>
        <v>END:  DIVERSOS</v>
      </c>
      <c r="B6" s="53"/>
      <c r="C6" s="60" t="str">
        <f>ORÇAMENTO!I6</f>
        <v>BDI GERAL :</v>
      </c>
      <c r="D6" s="47">
        <f>ORÇAMENTO!J6</f>
        <v>0</v>
      </c>
      <c r="E6" s="55"/>
      <c r="F6" s="56"/>
      <c r="G6" s="57"/>
      <c r="H6" s="57"/>
      <c r="I6" s="57"/>
      <c r="J6" s="57"/>
      <c r="K6" s="57"/>
      <c r="L6" s="57"/>
      <c r="M6" s="57"/>
      <c r="N6" s="57"/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59" customFormat="1" ht="17.25" customHeight="1">
      <c r="A7" s="46"/>
      <c r="B7" s="53"/>
      <c r="C7" s="60"/>
      <c r="D7" s="47"/>
      <c r="E7" s="55"/>
      <c r="F7" s="56"/>
      <c r="G7" s="57"/>
      <c r="H7" s="57"/>
      <c r="I7" s="57"/>
      <c r="J7" s="57"/>
      <c r="K7" s="57"/>
      <c r="L7" s="57"/>
      <c r="M7" s="57"/>
      <c r="N7" s="57"/>
      <c r="O7" s="5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59" customFormat="1" ht="17.25" customHeight="1">
      <c r="A8" s="46" t="str">
        <f>ORÇAMENTO!A8</f>
        <v>ÁREA:   48.273 M2</v>
      </c>
      <c r="B8" s="61"/>
      <c r="C8" s="60"/>
      <c r="D8" s="62"/>
      <c r="E8" s="55"/>
      <c r="F8" s="56"/>
      <c r="G8" s="57"/>
      <c r="H8" s="57"/>
      <c r="I8" s="57"/>
      <c r="J8" s="57"/>
      <c r="K8" s="57"/>
      <c r="L8" s="57"/>
      <c r="M8" s="57"/>
      <c r="N8" s="57"/>
      <c r="O8" s="5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59" customFormat="1" ht="17.25" customHeight="1">
      <c r="A9" s="63" t="s">
        <v>26</v>
      </c>
      <c r="B9" s="64"/>
      <c r="C9" s="65"/>
      <c r="D9" s="84"/>
      <c r="E9" s="55"/>
      <c r="F9" s="56"/>
      <c r="G9" s="57"/>
      <c r="H9" s="57"/>
      <c r="I9" s="57"/>
      <c r="J9" s="57"/>
      <c r="K9" s="57"/>
      <c r="L9" s="57"/>
      <c r="M9" s="57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s="72" customFormat="1" ht="15.75">
      <c r="A10" s="66"/>
      <c r="B10" s="67"/>
      <c r="C10" s="68"/>
      <c r="D10" s="69"/>
      <c r="E10" s="49"/>
      <c r="F10" s="5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s="76" customFormat="1" ht="12.75">
      <c r="A11" s="279" t="s">
        <v>4</v>
      </c>
      <c r="B11" s="281" t="s">
        <v>5</v>
      </c>
      <c r="C11" s="277" t="s">
        <v>37</v>
      </c>
      <c r="D11" s="275" t="s">
        <v>38</v>
      </c>
      <c r="E11" s="73"/>
      <c r="F11" s="74"/>
      <c r="G11" s="75"/>
      <c r="H11" s="75"/>
      <c r="I11" s="75"/>
      <c r="J11" s="75"/>
      <c r="K11" s="75"/>
      <c r="L11" s="75"/>
      <c r="M11" s="75"/>
      <c r="N11" s="75"/>
      <c r="O11" s="75"/>
    </row>
    <row r="12" spans="1:27" s="79" customFormat="1" ht="12.75">
      <c r="A12" s="280"/>
      <c r="B12" s="282"/>
      <c r="C12" s="278"/>
      <c r="D12" s="276"/>
      <c r="E12" s="73"/>
      <c r="F12" s="77"/>
      <c r="G12" s="75"/>
      <c r="H12" s="75"/>
      <c r="I12" s="75"/>
      <c r="J12" s="75"/>
      <c r="K12" s="75"/>
      <c r="L12" s="75"/>
      <c r="M12" s="75"/>
      <c r="N12" s="75"/>
      <c r="O12" s="75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</row>
    <row r="13" spans="1:27" s="79" customFormat="1" ht="12.75">
      <c r="A13" s="128"/>
      <c r="B13" s="165"/>
      <c r="C13" s="166"/>
      <c r="D13" s="167"/>
      <c r="E13" s="73"/>
      <c r="F13" s="77"/>
      <c r="G13" s="75"/>
      <c r="H13" s="75"/>
      <c r="I13" s="75"/>
      <c r="J13" s="75"/>
      <c r="K13" s="75"/>
      <c r="L13" s="75"/>
      <c r="M13" s="75"/>
      <c r="N13" s="75"/>
      <c r="O13" s="75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</row>
    <row r="14" spans="1:27" s="79" customFormat="1" ht="12.75">
      <c r="A14" s="129" t="s">
        <v>43</v>
      </c>
      <c r="B14" s="130" t="str">
        <f>VLOOKUP($A14,ORÇAMENTO!A:J,2,0)</f>
        <v>PROJETO EXECUTIVO</v>
      </c>
      <c r="C14" s="131">
        <f>VLOOKUP($A14,ORÇAMENTO!A:J,10,0)</f>
        <v>0</v>
      </c>
      <c r="D14" s="132" t="e">
        <f>C14/C$36</f>
        <v>#DIV/0!</v>
      </c>
      <c r="E14" s="138"/>
      <c r="F14" s="77"/>
      <c r="G14" s="141"/>
      <c r="H14" s="75"/>
      <c r="I14" s="75"/>
      <c r="J14" s="75"/>
      <c r="K14" s="75"/>
      <c r="L14" s="75"/>
      <c r="M14" s="75"/>
      <c r="N14" s="75"/>
      <c r="O14" s="75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</row>
    <row r="15" spans="1:27" s="79" customFormat="1" ht="12.75">
      <c r="A15" s="128"/>
      <c r="B15" s="130"/>
      <c r="C15" s="131"/>
      <c r="D15" s="132"/>
      <c r="E15" s="138"/>
      <c r="F15" s="77"/>
      <c r="G15" s="141"/>
      <c r="H15" s="75"/>
      <c r="I15" s="75"/>
      <c r="J15" s="75"/>
      <c r="K15" s="75"/>
      <c r="L15" s="75"/>
      <c r="M15" s="75"/>
      <c r="N15" s="75"/>
      <c r="O15" s="75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</row>
    <row r="16" spans="1:27" s="79" customFormat="1" ht="12.75">
      <c r="A16" s="129" t="s">
        <v>44</v>
      </c>
      <c r="B16" s="130" t="str">
        <f>VLOOKUP($A16,ORÇAMENTO!A:J,2,0)</f>
        <v>ADMINISTRAÇÃO DA OBRA</v>
      </c>
      <c r="C16" s="131">
        <f>VLOOKUP($A16,ORÇAMENTO!A:J,10,0)</f>
        <v>0</v>
      </c>
      <c r="D16" s="132" t="e">
        <f>C16/C$36</f>
        <v>#DIV/0!</v>
      </c>
      <c r="E16" s="138"/>
      <c r="F16" s="77"/>
      <c r="G16" s="141"/>
      <c r="H16" s="75"/>
      <c r="I16" s="75"/>
      <c r="J16" s="75"/>
      <c r="K16" s="75"/>
      <c r="L16" s="75"/>
      <c r="M16" s="75"/>
      <c r="N16" s="75"/>
      <c r="O16" s="75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</row>
    <row r="17" spans="1:27" s="79" customFormat="1" ht="12.75">
      <c r="A17" s="128"/>
      <c r="B17" s="130"/>
      <c r="C17" s="131"/>
      <c r="D17" s="132"/>
      <c r="E17" s="138"/>
      <c r="F17" s="77"/>
      <c r="G17" s="141"/>
      <c r="H17" s="75"/>
      <c r="I17" s="75"/>
      <c r="J17" s="75"/>
      <c r="K17" s="75"/>
      <c r="L17" s="75"/>
      <c r="M17" s="75"/>
      <c r="N17" s="75"/>
      <c r="O17" s="75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</row>
    <row r="18" spans="1:27" s="79" customFormat="1" ht="12.75">
      <c r="A18" s="128" t="s">
        <v>45</v>
      </c>
      <c r="B18" s="130" t="str">
        <f>VLOOKUP($A18,ORÇAMENTO!A:J,2,0)</f>
        <v>CANTEIRO</v>
      </c>
      <c r="C18" s="131">
        <f>VLOOKUP($A18,ORÇAMENTO!A:J,10,0)</f>
        <v>0</v>
      </c>
      <c r="D18" s="132" t="e">
        <f>C18/C$36</f>
        <v>#DIV/0!</v>
      </c>
      <c r="E18" s="138"/>
      <c r="F18" s="77"/>
      <c r="G18" s="141"/>
      <c r="H18" s="75"/>
      <c r="I18" s="75"/>
      <c r="J18" s="75"/>
      <c r="K18" s="75"/>
      <c r="L18" s="75"/>
      <c r="M18" s="75"/>
      <c r="N18" s="75"/>
      <c r="O18" s="75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</row>
    <row r="19" spans="1:27" s="79" customFormat="1" ht="12.75">
      <c r="A19" s="128"/>
      <c r="B19" s="130"/>
      <c r="C19" s="131"/>
      <c r="D19" s="132"/>
      <c r="E19" s="138"/>
      <c r="F19" s="77"/>
      <c r="G19" s="141"/>
      <c r="H19" s="75"/>
      <c r="I19" s="75"/>
      <c r="J19" s="75"/>
      <c r="K19" s="75"/>
      <c r="L19" s="75"/>
      <c r="M19" s="75"/>
      <c r="N19" s="75"/>
      <c r="O19" s="75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</row>
    <row r="20" spans="1:27" s="79" customFormat="1" ht="12.75">
      <c r="A20" s="128" t="s">
        <v>46</v>
      </c>
      <c r="B20" s="130" t="str">
        <f>VLOOKUP($A20,ORÇAMENTO!A:J,2,0)</f>
        <v>SERVIÇOS CIVIS</v>
      </c>
      <c r="C20" s="131">
        <f>VLOOKUP($A20,ORÇAMENTO!A:J,10,0)</f>
        <v>0</v>
      </c>
      <c r="D20" s="132" t="e">
        <f>C20/C$36</f>
        <v>#DIV/0!</v>
      </c>
      <c r="E20" s="138"/>
      <c r="F20" s="77"/>
      <c r="G20" s="140"/>
      <c r="H20" s="75"/>
      <c r="I20" s="75"/>
      <c r="J20" s="75"/>
      <c r="K20" s="75"/>
      <c r="L20" s="75"/>
      <c r="M20" s="75"/>
      <c r="N20" s="75"/>
      <c r="O20" s="75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</row>
    <row r="21" spans="1:27" s="79" customFormat="1" ht="12.75">
      <c r="A21" s="128"/>
      <c r="B21" s="130"/>
      <c r="C21" s="131"/>
      <c r="D21" s="132"/>
      <c r="E21" s="138"/>
      <c r="F21" s="77"/>
      <c r="G21" s="141"/>
      <c r="H21" s="75"/>
      <c r="I21" s="75"/>
      <c r="J21" s="75"/>
      <c r="K21" s="75"/>
      <c r="L21" s="75"/>
      <c r="M21" s="75"/>
      <c r="N21" s="75"/>
      <c r="O21" s="75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</row>
    <row r="22" spans="1:27" s="79" customFormat="1" ht="12.75">
      <c r="A22" s="128" t="s">
        <v>47</v>
      </c>
      <c r="B22" s="130" t="str">
        <f>VLOOKUP($A22,ORÇAMENTO!A:J,2,0)</f>
        <v>DETECÇÃO E ALARME</v>
      </c>
      <c r="C22" s="131">
        <f>VLOOKUP($A22,ORÇAMENTO!A:J,10,0)</f>
        <v>0</v>
      </c>
      <c r="D22" s="132" t="e">
        <f>C22/C$36</f>
        <v>#DIV/0!</v>
      </c>
      <c r="E22" s="138"/>
      <c r="F22" s="77"/>
      <c r="G22" s="141"/>
      <c r="H22" s="75"/>
      <c r="I22" s="75"/>
      <c r="J22" s="75"/>
      <c r="K22" s="75"/>
      <c r="L22" s="75"/>
      <c r="M22" s="75"/>
      <c r="N22" s="75"/>
      <c r="O22" s="75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</row>
    <row r="23" spans="1:27" s="79" customFormat="1" ht="12.75">
      <c r="A23" s="128"/>
      <c r="B23" s="130"/>
      <c r="C23" s="131"/>
      <c r="D23" s="132"/>
      <c r="E23" s="138"/>
      <c r="F23" s="77"/>
      <c r="G23" s="141"/>
      <c r="H23" s="75"/>
      <c r="I23" s="75"/>
      <c r="J23" s="75"/>
      <c r="K23" s="75"/>
      <c r="L23" s="75"/>
      <c r="M23" s="75"/>
      <c r="N23" s="75"/>
      <c r="O23" s="75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</row>
    <row r="24" spans="1:27" s="79" customFormat="1" ht="12.75">
      <c r="A24" s="128" t="s">
        <v>48</v>
      </c>
      <c r="B24" s="130" t="str">
        <f>VLOOKUP($A24,ORÇAMENTO!A:J,2,0)</f>
        <v xml:space="preserve">INSTALAÇÕES ELÉTRICAS </v>
      </c>
      <c r="C24" s="131">
        <f>VLOOKUP($A24,ORÇAMENTO!A:J,10,0)</f>
        <v>0</v>
      </c>
      <c r="D24" s="132" t="e">
        <f t="shared" ref="D24:D26" si="0">C24/C$36</f>
        <v>#DIV/0!</v>
      </c>
      <c r="E24" s="138"/>
      <c r="F24" s="77"/>
      <c r="G24" s="141"/>
      <c r="H24" s="75"/>
      <c r="I24" s="75"/>
      <c r="J24" s="75"/>
      <c r="K24" s="75"/>
      <c r="L24" s="75"/>
      <c r="M24" s="75"/>
      <c r="N24" s="75"/>
      <c r="O24" s="75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</row>
    <row r="25" spans="1:27" s="79" customFormat="1" ht="12.75">
      <c r="A25" s="128"/>
      <c r="B25" s="130"/>
      <c r="C25" s="131"/>
      <c r="D25" s="132"/>
      <c r="E25" s="138"/>
      <c r="F25" s="77"/>
      <c r="G25" s="141"/>
      <c r="H25" s="75"/>
      <c r="I25" s="75"/>
      <c r="J25" s="75"/>
      <c r="K25" s="75"/>
      <c r="L25" s="75"/>
      <c r="M25" s="75"/>
      <c r="N25" s="75"/>
      <c r="O25" s="75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</row>
    <row r="26" spans="1:27" s="79" customFormat="1" ht="12.75">
      <c r="A26" s="128" t="s">
        <v>49</v>
      </c>
      <c r="B26" s="130" t="str">
        <f>VLOOKUP($A26,ORÇAMENTO!A:J,2,0)</f>
        <v xml:space="preserve">INSTALAÇÕES DE COMBATE Á INCÊNDIO </v>
      </c>
      <c r="C26" s="131">
        <f>VLOOKUP($A26,ORÇAMENTO!A:J,10,0)</f>
        <v>0</v>
      </c>
      <c r="D26" s="132" t="e">
        <f t="shared" si="0"/>
        <v>#DIV/0!</v>
      </c>
      <c r="E26" s="138"/>
      <c r="F26" s="77"/>
      <c r="G26" s="141"/>
      <c r="H26" s="75"/>
      <c r="I26" s="75"/>
      <c r="J26" s="75"/>
      <c r="K26" s="75"/>
      <c r="L26" s="75"/>
      <c r="M26" s="75"/>
      <c r="N26" s="75"/>
      <c r="O26" s="75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</row>
    <row r="27" spans="1:27" s="79" customFormat="1" ht="12.75">
      <c r="A27" s="128"/>
      <c r="B27" s="130"/>
      <c r="C27" s="131"/>
      <c r="D27" s="132"/>
      <c r="E27" s="138"/>
      <c r="F27" s="77"/>
      <c r="G27" s="141"/>
      <c r="H27" s="75"/>
      <c r="I27" s="75"/>
      <c r="J27" s="75"/>
      <c r="K27" s="75"/>
      <c r="L27" s="75"/>
      <c r="M27" s="75"/>
      <c r="N27" s="75"/>
      <c r="O27" s="75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</row>
    <row r="28" spans="1:27" s="79" customFormat="1" ht="12.75">
      <c r="A28" s="128" t="s">
        <v>290</v>
      </c>
      <c r="B28" s="130" t="str">
        <f>VLOOKUP($A28,ORÇAMENTO!A:J,2,0)</f>
        <v>PINTURA</v>
      </c>
      <c r="C28" s="131">
        <f>VLOOKUP($A28,ORÇAMENTO!A:J,10,0)</f>
        <v>0</v>
      </c>
      <c r="D28" s="132" t="e">
        <f t="shared" ref="D28:D30" si="1">C28/C$36</f>
        <v>#DIV/0!</v>
      </c>
      <c r="E28" s="138"/>
      <c r="F28" s="77"/>
      <c r="G28" s="141"/>
      <c r="H28" s="75"/>
      <c r="I28" s="75"/>
      <c r="J28" s="75"/>
      <c r="K28" s="75"/>
      <c r="L28" s="75"/>
      <c r="M28" s="75"/>
      <c r="N28" s="75"/>
      <c r="O28" s="75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</row>
    <row r="29" spans="1:27" s="79" customFormat="1" ht="12.75">
      <c r="A29" s="128"/>
      <c r="B29" s="130"/>
      <c r="C29" s="131"/>
      <c r="D29" s="132"/>
      <c r="E29" s="138"/>
      <c r="F29" s="77"/>
      <c r="G29" s="141"/>
      <c r="H29" s="75"/>
      <c r="I29" s="75"/>
      <c r="J29" s="75"/>
      <c r="K29" s="75"/>
      <c r="L29" s="75"/>
      <c r="M29" s="75"/>
      <c r="N29" s="75"/>
      <c r="O29" s="75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</row>
    <row r="30" spans="1:27" s="79" customFormat="1" ht="12.75">
      <c r="A30" s="128" t="s">
        <v>291</v>
      </c>
      <c r="B30" s="130" t="str">
        <f>VLOOKUP($A30,ORÇAMENTO!A:J,2,0)</f>
        <v>SERVIÇOS FINAIS</v>
      </c>
      <c r="C30" s="131">
        <f>VLOOKUP($A30,ORÇAMENTO!A:J,10,0)</f>
        <v>0</v>
      </c>
      <c r="D30" s="132" t="e">
        <f t="shared" si="1"/>
        <v>#DIV/0!</v>
      </c>
      <c r="E30" s="138"/>
      <c r="F30" s="77"/>
      <c r="G30" s="141"/>
      <c r="H30" s="75"/>
      <c r="I30" s="75"/>
      <c r="J30" s="75"/>
      <c r="K30" s="75"/>
      <c r="L30" s="75"/>
      <c r="M30" s="75"/>
      <c r="N30" s="75"/>
      <c r="O30" s="75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</row>
    <row r="31" spans="1:27" s="79" customFormat="1" ht="12.75">
      <c r="A31" s="128"/>
      <c r="B31" s="130"/>
      <c r="C31" s="131"/>
      <c r="D31" s="132"/>
      <c r="E31" s="138"/>
      <c r="F31" s="77"/>
      <c r="G31" s="141"/>
      <c r="H31" s="75"/>
      <c r="I31" s="75"/>
      <c r="J31" s="75"/>
      <c r="K31" s="75"/>
      <c r="L31" s="75"/>
      <c r="M31" s="75"/>
      <c r="N31" s="75"/>
      <c r="O31" s="75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</row>
    <row r="32" spans="1:27" ht="15.75">
      <c r="A32" s="128" t="s">
        <v>363</v>
      </c>
      <c r="B32" s="130" t="str">
        <f>VLOOKUP($A32,ORÇAMENTO!A:J,2,0)</f>
        <v>PROJETO AS BUILT</v>
      </c>
      <c r="C32" s="131">
        <f>VLOOKUP($A32,ORÇAMENTO!A:J,10,0)</f>
        <v>0</v>
      </c>
      <c r="D32" s="132" t="e">
        <f t="shared" ref="D32" si="2">C32/C$36</f>
        <v>#DIV/0!</v>
      </c>
      <c r="E32" s="139"/>
      <c r="F32" s="77"/>
      <c r="G32" s="141"/>
    </row>
    <row r="33" spans="1:27" s="79" customFormat="1" ht="12.75">
      <c r="A33" s="128"/>
      <c r="B33" s="130"/>
      <c r="C33" s="131"/>
      <c r="D33" s="132"/>
      <c r="E33" s="138"/>
      <c r="F33" s="77"/>
      <c r="G33" s="141"/>
      <c r="H33" s="75"/>
      <c r="I33" s="75"/>
      <c r="J33" s="75"/>
      <c r="K33" s="75"/>
      <c r="L33" s="75"/>
      <c r="M33" s="75"/>
      <c r="N33" s="75"/>
      <c r="O33" s="75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</row>
    <row r="34" spans="1:27" ht="15.75">
      <c r="A34" s="128" t="s">
        <v>383</v>
      </c>
      <c r="B34" s="130" t="str">
        <f>VLOOKUP($A34,ORÇAMENTO!A:J,2,0)</f>
        <v>ACOMPANHAMENTO VISTORIAS</v>
      </c>
      <c r="C34" s="131">
        <f>VLOOKUP($A34,ORÇAMENTO!A:J,10,0)</f>
        <v>0</v>
      </c>
      <c r="D34" s="132" t="e">
        <f t="shared" ref="D34" si="3">C34/C$36</f>
        <v>#DIV/0!</v>
      </c>
      <c r="E34" s="139"/>
      <c r="F34" s="77"/>
      <c r="G34" s="141"/>
    </row>
    <row r="35" spans="1:27" ht="15.75">
      <c r="A35" s="128"/>
      <c r="B35" s="185"/>
      <c r="C35" s="131"/>
      <c r="D35" s="132"/>
      <c r="E35" s="139"/>
      <c r="F35" s="77"/>
      <c r="G35" s="141"/>
    </row>
    <row r="36" spans="1:27">
      <c r="A36" s="238"/>
      <c r="B36" s="246" t="s">
        <v>433</v>
      </c>
      <c r="C36" s="247">
        <f>SUM(C14:C35)</f>
        <v>0</v>
      </c>
      <c r="D36" s="248" t="e">
        <f>SUM(D14:D34)</f>
        <v>#DIV/0!</v>
      </c>
      <c r="E36" s="138"/>
      <c r="F36" s="77"/>
      <c r="G36" s="140"/>
    </row>
    <row r="37" spans="1:27">
      <c r="A37" s="249"/>
      <c r="B37" s="250" t="s">
        <v>52</v>
      </c>
      <c r="C37" s="251">
        <f>ORÇAMENTO!J273</f>
        <v>0</v>
      </c>
      <c r="D37" s="252"/>
    </row>
  </sheetData>
  <mergeCells count="5">
    <mergeCell ref="D11:D12"/>
    <mergeCell ref="C11:C12"/>
    <mergeCell ref="A11:A12"/>
    <mergeCell ref="B11:B12"/>
    <mergeCell ref="A1:D4"/>
  </mergeCells>
  <phoneticPr fontId="131" type="noConversion"/>
  <conditionalFormatting sqref="G1:G32 G34:G64551">
    <cfRule type="cellIs" dxfId="1521" priority="764" operator="equal">
      <formula>"CONFERIR"</formula>
    </cfRule>
    <cfRule type="cellIs" dxfId="1520" priority="765" operator="equal">
      <formula>"CORRETO"</formula>
    </cfRule>
  </conditionalFormatting>
  <conditionalFormatting sqref="G33">
    <cfRule type="cellIs" dxfId="1519" priority="1" operator="equal">
      <formula>"CONFERIR"</formula>
    </cfRule>
    <cfRule type="cellIs" dxfId="1518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7"/>
  <sheetViews>
    <sheetView showGridLines="0" view="pageBreakPreview" topLeftCell="E1" zoomScaleNormal="90" zoomScaleSheetLayoutView="100" workbookViewId="0">
      <pane ySplit="12" topLeftCell="A22" activePane="bottomLeft" state="frozen"/>
      <selection activeCell="K21" sqref="K21"/>
      <selection pane="bottomLeft" activeCell="V9" sqref="V9"/>
    </sheetView>
  </sheetViews>
  <sheetFormatPr defaultColWidth="9.140625" defaultRowHeight="13.5"/>
  <cols>
    <col min="1" max="1" width="6.42578125" style="40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18" t="s">
        <v>364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20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3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3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6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176" t="s">
        <v>488</v>
      </c>
      <c r="B5" s="177"/>
      <c r="C5" s="136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8" t="str">
        <f>[1]ORÇAMENTO!L5</f>
        <v>ENCARGOS SOCIAIS:</v>
      </c>
      <c r="W5" s="134"/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178" t="s">
        <v>434</v>
      </c>
      <c r="B6" s="179"/>
      <c r="C6" s="136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9" t="str">
        <f>[1]ORÇAMENTO!L6</f>
        <v>BDI GERAL :</v>
      </c>
      <c r="W6" s="134"/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162"/>
      <c r="B7" s="256"/>
      <c r="C7" s="136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60"/>
      <c r="W7" s="134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327" t="s">
        <v>441</v>
      </c>
      <c r="B8" s="328"/>
      <c r="C8" s="136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60"/>
      <c r="W8" s="261"/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62" t="s">
        <v>480</v>
      </c>
      <c r="B9" s="263"/>
      <c r="C9" s="137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5"/>
      <c r="W9" s="135"/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66"/>
      <c r="B10" s="267"/>
      <c r="C10" s="19"/>
      <c r="D10" s="17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13" t="s">
        <v>4</v>
      </c>
      <c r="B11" s="315" t="s">
        <v>5</v>
      </c>
      <c r="C11" s="269" t="s">
        <v>23</v>
      </c>
      <c r="D11" s="317" t="s">
        <v>16</v>
      </c>
      <c r="E11" s="329" t="s">
        <v>17</v>
      </c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15" t="s">
        <v>22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14"/>
      <c r="B12" s="316"/>
      <c r="C12" s="254" t="s">
        <v>15</v>
      </c>
      <c r="D12" s="317"/>
      <c r="E12" s="255" t="s">
        <v>18</v>
      </c>
      <c r="F12" s="255" t="s">
        <v>19</v>
      </c>
      <c r="G12" s="255" t="s">
        <v>20</v>
      </c>
      <c r="H12" s="255" t="s">
        <v>21</v>
      </c>
      <c r="I12" s="255" t="s">
        <v>25</v>
      </c>
      <c r="J12" s="255" t="s">
        <v>27</v>
      </c>
      <c r="K12" s="255" t="s">
        <v>289</v>
      </c>
      <c r="L12" s="255" t="s">
        <v>293</v>
      </c>
      <c r="M12" s="255" t="s">
        <v>359</v>
      </c>
      <c r="N12" s="255" t="s">
        <v>360</v>
      </c>
      <c r="O12" s="255" t="s">
        <v>361</v>
      </c>
      <c r="P12" s="255" t="s">
        <v>362</v>
      </c>
      <c r="Q12" s="255" t="s">
        <v>372</v>
      </c>
      <c r="R12" s="255" t="s">
        <v>373</v>
      </c>
      <c r="S12" s="255" t="s">
        <v>481</v>
      </c>
      <c r="T12" s="255" t="s">
        <v>482</v>
      </c>
      <c r="U12" s="255" t="s">
        <v>483</v>
      </c>
      <c r="V12" s="255" t="s">
        <v>484</v>
      </c>
      <c r="W12" s="316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295" t="s">
        <v>43</v>
      </c>
      <c r="B13" s="298" t="str">
        <f>VLOOKUP(A13,RESUMO!$A$11:$D$37,2,0)</f>
        <v>PROJETO EXECUTIVO</v>
      </c>
      <c r="C13" s="301">
        <f>VLOOKUP(A13,RESUMO!$A$11:$D$37,3,0)</f>
        <v>0</v>
      </c>
      <c r="D13" s="304" t="e">
        <f>C13/$W$46</f>
        <v>#DIV/0!</v>
      </c>
      <c r="E13" s="133">
        <f t="shared" ref="E13:O13" si="0">E15*$C13</f>
        <v>0</v>
      </c>
      <c r="F13" s="133">
        <f t="shared" si="0"/>
        <v>0</v>
      </c>
      <c r="G13" s="133"/>
      <c r="H13" s="133"/>
      <c r="I13" s="133"/>
      <c r="J13" s="133"/>
      <c r="K13" s="133"/>
      <c r="L13" s="133"/>
      <c r="M13" s="133">
        <f t="shared" si="0"/>
        <v>0</v>
      </c>
      <c r="N13" s="133">
        <f t="shared" si="0"/>
        <v>0</v>
      </c>
      <c r="O13" s="133">
        <f t="shared" si="0"/>
        <v>0</v>
      </c>
      <c r="P13" s="133"/>
      <c r="Q13" s="133"/>
      <c r="R13" s="133"/>
      <c r="S13" s="133"/>
      <c r="T13" s="133">
        <f>T15*$C13</f>
        <v>0</v>
      </c>
      <c r="U13" s="133">
        <f>U15*$C13</f>
        <v>0</v>
      </c>
      <c r="V13" s="133">
        <f>V15*$C13</f>
        <v>0</v>
      </c>
      <c r="W13" s="270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296"/>
      <c r="B14" s="299"/>
      <c r="C14" s="302" t="e">
        <f>VLOOKUP($A14,[2]ORÇAMENTO!$A$21:$K$202,8,0)</f>
        <v>#N/A</v>
      </c>
      <c r="D14" s="305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53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297"/>
      <c r="B15" s="300"/>
      <c r="C15" s="303" t="e">
        <f>VLOOKUP($A15,[2]ORÇAMENTO!$A$21:$K$202,8,0)</f>
        <v>#N/A</v>
      </c>
      <c r="D15" s="306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295" t="s">
        <v>44</v>
      </c>
      <c r="B16" s="298" t="str">
        <f>VLOOKUP(A16,RESUMO!$A$11:$D$37,2,0)</f>
        <v>ADMINISTRAÇÃO DA OBRA</v>
      </c>
      <c r="C16" s="301">
        <f>VLOOKUP(A16,RESUMO!$A$11:$D$37,3,0)</f>
        <v>0</v>
      </c>
      <c r="D16" s="304" t="e">
        <f t="shared" ref="D16" si="2">C16/$W$46</f>
        <v>#DIV/0!</v>
      </c>
      <c r="E16" s="133">
        <f t="shared" ref="E16:V16" si="3">E18*$C16</f>
        <v>0</v>
      </c>
      <c r="F16" s="133">
        <f t="shared" si="3"/>
        <v>0</v>
      </c>
      <c r="G16" s="133">
        <f t="shared" si="3"/>
        <v>0</v>
      </c>
      <c r="H16" s="133">
        <f t="shared" si="3"/>
        <v>0</v>
      </c>
      <c r="I16" s="133">
        <f t="shared" si="3"/>
        <v>0</v>
      </c>
      <c r="J16" s="133">
        <f t="shared" si="3"/>
        <v>0</v>
      </c>
      <c r="K16" s="133">
        <f t="shared" si="3"/>
        <v>0</v>
      </c>
      <c r="L16" s="133">
        <f t="shared" si="3"/>
        <v>0</v>
      </c>
      <c r="M16" s="133">
        <f t="shared" si="3"/>
        <v>0</v>
      </c>
      <c r="N16" s="133">
        <f t="shared" si="3"/>
        <v>0</v>
      </c>
      <c r="O16" s="133">
        <f t="shared" si="3"/>
        <v>0</v>
      </c>
      <c r="P16" s="133">
        <f t="shared" si="3"/>
        <v>0</v>
      </c>
      <c r="Q16" s="133">
        <f t="shared" si="3"/>
        <v>0</v>
      </c>
      <c r="R16" s="133">
        <f t="shared" si="3"/>
        <v>0</v>
      </c>
      <c r="S16" s="133">
        <f t="shared" si="3"/>
        <v>0</v>
      </c>
      <c r="T16" s="133">
        <f t="shared" si="3"/>
        <v>0</v>
      </c>
      <c r="U16" s="133">
        <f t="shared" si="3"/>
        <v>0</v>
      </c>
      <c r="V16" s="133">
        <f t="shared" si="3"/>
        <v>0</v>
      </c>
      <c r="W16" s="270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296"/>
      <c r="B17" s="299"/>
      <c r="C17" s="302" t="e">
        <f>VLOOKUP($A17,[2]ORÇAMENTO!$A$21:$K$202,8,0)</f>
        <v>#N/A</v>
      </c>
      <c r="D17" s="305"/>
      <c r="E17" s="14">
        <f t="shared" ref="E17:V17" si="4">E18</f>
        <v>0</v>
      </c>
      <c r="F17" s="14">
        <f t="shared" si="4"/>
        <v>0</v>
      </c>
      <c r="G17" s="14">
        <f t="shared" si="4"/>
        <v>0.04</v>
      </c>
      <c r="H17" s="14">
        <f t="shared" si="4"/>
        <v>0.02</v>
      </c>
      <c r="I17" s="14">
        <f t="shared" si="4"/>
        <v>0.03</v>
      </c>
      <c r="J17" s="14">
        <f t="shared" si="4"/>
        <v>0.05</v>
      </c>
      <c r="K17" s="14">
        <f t="shared" si="4"/>
        <v>0.08</v>
      </c>
      <c r="L17" s="14">
        <f t="shared" si="4"/>
        <v>0.08</v>
      </c>
      <c r="M17" s="14">
        <f t="shared" si="4"/>
        <v>0.08</v>
      </c>
      <c r="N17" s="14">
        <f t="shared" si="4"/>
        <v>0.08</v>
      </c>
      <c r="O17" s="14">
        <f t="shared" si="4"/>
        <v>0.09</v>
      </c>
      <c r="P17" s="14">
        <f t="shared" si="4"/>
        <v>0.09</v>
      </c>
      <c r="Q17" s="14">
        <f t="shared" si="4"/>
        <v>0.09</v>
      </c>
      <c r="R17" s="14">
        <f t="shared" si="4"/>
        <v>0.09</v>
      </c>
      <c r="S17" s="14">
        <f t="shared" si="4"/>
        <v>0.08</v>
      </c>
      <c r="T17" s="14">
        <f t="shared" si="4"/>
        <v>0.04</v>
      </c>
      <c r="U17" s="14">
        <f t="shared" si="4"/>
        <v>0.04</v>
      </c>
      <c r="V17" s="14">
        <f t="shared" si="4"/>
        <v>0.02</v>
      </c>
      <c r="W17" s="253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297"/>
      <c r="B18" s="300"/>
      <c r="C18" s="303" t="e">
        <f>VLOOKUP($A18,[2]ORÇAMENTO!$A$21:$K$202,8,0)</f>
        <v>#N/A</v>
      </c>
      <c r="D18" s="306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295" t="s">
        <v>45</v>
      </c>
      <c r="B19" s="298" t="str">
        <f>VLOOKUP(A19,RESUMO!$A$11:$D$37,2,0)</f>
        <v>CANTEIRO</v>
      </c>
      <c r="C19" s="301">
        <f>VLOOKUP(A19,RESUMO!$A$11:$D$37,3,0)</f>
        <v>0</v>
      </c>
      <c r="D19" s="304" t="e">
        <f t="shared" ref="D19" si="5">C19/$W$46</f>
        <v>#DIV/0!</v>
      </c>
      <c r="E19" s="133">
        <f>E21*$C19</f>
        <v>0</v>
      </c>
      <c r="F19" s="133">
        <f>F21*$C19</f>
        <v>0</v>
      </c>
      <c r="G19" s="133">
        <f>G21*$C19</f>
        <v>0</v>
      </c>
      <c r="H19" s="133">
        <f>H21*$C19</f>
        <v>0</v>
      </c>
      <c r="I19" s="133"/>
      <c r="J19" s="133"/>
      <c r="K19" s="133">
        <f>K21*$C19</f>
        <v>0</v>
      </c>
      <c r="L19" s="133">
        <f>L21*$C19</f>
        <v>0</v>
      </c>
      <c r="M19" s="133">
        <f>M21*$C19</f>
        <v>0</v>
      </c>
      <c r="N19" s="133">
        <f t="shared" ref="N19:O19" si="6">N21*$C19</f>
        <v>0</v>
      </c>
      <c r="O19" s="133">
        <f t="shared" si="6"/>
        <v>0</v>
      </c>
      <c r="P19" s="133"/>
      <c r="Q19" s="133"/>
      <c r="R19" s="133"/>
      <c r="S19" s="133"/>
      <c r="T19" s="133">
        <f t="shared" ref="T19:V19" si="7">T21*$C19</f>
        <v>0</v>
      </c>
      <c r="U19" s="133">
        <f t="shared" si="7"/>
        <v>0</v>
      </c>
      <c r="V19" s="133">
        <f t="shared" si="7"/>
        <v>0</v>
      </c>
      <c r="W19" s="270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296"/>
      <c r="B20" s="299"/>
      <c r="C20" s="302" t="e">
        <f>VLOOKUP($A20,[2]ORÇAMENTO!$A$21:$K$202,8,0)</f>
        <v>#N/A</v>
      </c>
      <c r="D20" s="305"/>
      <c r="E20" s="14">
        <f t="shared" ref="E20:V20" si="8">E21</f>
        <v>0</v>
      </c>
      <c r="F20" s="14">
        <f t="shared" si="8"/>
        <v>0</v>
      </c>
      <c r="G20" s="14">
        <f t="shared" si="8"/>
        <v>0.7</v>
      </c>
      <c r="H20" s="14">
        <f t="shared" si="8"/>
        <v>0.3</v>
      </c>
      <c r="I20" s="14"/>
      <c r="J20" s="14"/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/>
      <c r="Q20" s="14"/>
      <c r="R20" s="14"/>
      <c r="S20" s="14"/>
      <c r="T20" s="14">
        <f t="shared" si="8"/>
        <v>0</v>
      </c>
      <c r="U20" s="14">
        <f t="shared" si="8"/>
        <v>0</v>
      </c>
      <c r="V20" s="14">
        <f t="shared" si="8"/>
        <v>0</v>
      </c>
      <c r="W20" s="253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297"/>
      <c r="B21" s="300"/>
      <c r="C21" s="303" t="e">
        <f>VLOOKUP($A21,[2]ORÇAMENTO!$A$21:$K$202,8,0)</f>
        <v>#N/A</v>
      </c>
      <c r="D21" s="306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295" t="s">
        <v>46</v>
      </c>
      <c r="B22" s="298" t="str">
        <f>VLOOKUP(A22,RESUMO!$A$11:$D$37,2,0)</f>
        <v>SERVIÇOS CIVIS</v>
      </c>
      <c r="C22" s="301">
        <f>VLOOKUP(A22,RESUMO!$A$11:$D$37,3,0)</f>
        <v>0</v>
      </c>
      <c r="D22" s="304" t="e">
        <f t="shared" ref="D22" si="9">C22/$W$46</f>
        <v>#DIV/0!</v>
      </c>
      <c r="E22" s="133">
        <f t="shared" ref="E22:S22" si="10">E24*$C22</f>
        <v>0</v>
      </c>
      <c r="F22" s="133">
        <f t="shared" si="10"/>
        <v>0</v>
      </c>
      <c r="G22" s="133"/>
      <c r="H22" s="133">
        <f t="shared" ref="H22:M22" si="11">H24*$C22</f>
        <v>0</v>
      </c>
      <c r="I22" s="133">
        <f t="shared" si="11"/>
        <v>0</v>
      </c>
      <c r="J22" s="133">
        <f t="shared" si="11"/>
        <v>0</v>
      </c>
      <c r="K22" s="133">
        <f t="shared" si="11"/>
        <v>0</v>
      </c>
      <c r="L22" s="133">
        <f t="shared" si="11"/>
        <v>0</v>
      </c>
      <c r="M22" s="133">
        <f t="shared" si="11"/>
        <v>0</v>
      </c>
      <c r="N22" s="133">
        <f t="shared" si="10"/>
        <v>0</v>
      </c>
      <c r="O22" s="133">
        <f t="shared" si="10"/>
        <v>0</v>
      </c>
      <c r="P22" s="133">
        <f t="shared" si="10"/>
        <v>0</v>
      </c>
      <c r="Q22" s="133">
        <f t="shared" si="10"/>
        <v>0</v>
      </c>
      <c r="R22" s="133">
        <f t="shared" si="10"/>
        <v>0</v>
      </c>
      <c r="S22" s="133">
        <f t="shared" si="10"/>
        <v>0</v>
      </c>
      <c r="T22" s="133">
        <f>T24*$C22</f>
        <v>0</v>
      </c>
      <c r="U22" s="133">
        <f>U24*$C22</f>
        <v>0</v>
      </c>
      <c r="V22" s="133">
        <f>V24*$C22</f>
        <v>0</v>
      </c>
      <c r="W22" s="270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296"/>
      <c r="B23" s="299"/>
      <c r="C23" s="302" t="e">
        <f>VLOOKUP($A23,[2]ORÇAMENTO!$A$21:$K$202,8,0)</f>
        <v>#N/A</v>
      </c>
      <c r="D23" s="305"/>
      <c r="E23" s="14">
        <f t="shared" ref="E23:V23" si="12">E24</f>
        <v>0</v>
      </c>
      <c r="F23" s="14">
        <f t="shared" si="12"/>
        <v>0</v>
      </c>
      <c r="G23" s="14"/>
      <c r="H23" s="14">
        <f t="shared" si="12"/>
        <v>0</v>
      </c>
      <c r="I23" s="14">
        <f t="shared" si="12"/>
        <v>0.05</v>
      </c>
      <c r="J23" s="14">
        <f t="shared" si="12"/>
        <v>0.1</v>
      </c>
      <c r="K23" s="14">
        <f t="shared" si="12"/>
        <v>0.1</v>
      </c>
      <c r="L23" s="14">
        <f t="shared" si="12"/>
        <v>0.1</v>
      </c>
      <c r="M23" s="14">
        <f t="shared" si="12"/>
        <v>0.1</v>
      </c>
      <c r="N23" s="14">
        <f t="shared" si="12"/>
        <v>0.1</v>
      </c>
      <c r="O23" s="14">
        <f t="shared" si="12"/>
        <v>0.1</v>
      </c>
      <c r="P23" s="14">
        <f t="shared" si="12"/>
        <v>0.1</v>
      </c>
      <c r="Q23" s="14">
        <f t="shared" si="12"/>
        <v>0.1</v>
      </c>
      <c r="R23" s="14">
        <f t="shared" si="12"/>
        <v>0.05</v>
      </c>
      <c r="S23" s="14">
        <f t="shared" si="12"/>
        <v>0.05</v>
      </c>
      <c r="T23" s="14">
        <f t="shared" si="12"/>
        <v>0.05</v>
      </c>
      <c r="U23" s="14">
        <f t="shared" si="12"/>
        <v>0</v>
      </c>
      <c r="V23" s="14">
        <f t="shared" si="12"/>
        <v>0</v>
      </c>
      <c r="W23" s="253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297"/>
      <c r="B24" s="300"/>
      <c r="C24" s="303" t="e">
        <f>VLOOKUP($A24,[2]ORÇAMENTO!$A$21:$K$202,8,0)</f>
        <v>#N/A</v>
      </c>
      <c r="D24" s="306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295" t="s">
        <v>47</v>
      </c>
      <c r="B25" s="298" t="str">
        <f>VLOOKUP(A25,RESUMO!$A$11:$D$37,2,0)</f>
        <v>DETECÇÃO E ALARME</v>
      </c>
      <c r="C25" s="301">
        <f>VLOOKUP(A25,RESUMO!$A$11:$D$37,3,0)</f>
        <v>0</v>
      </c>
      <c r="D25" s="304" t="e">
        <f t="shared" ref="D25" si="13">C25/$W$46</f>
        <v>#DIV/0!</v>
      </c>
      <c r="E25" s="133">
        <f t="shared" ref="E25:F25" si="14">E27*$C25</f>
        <v>0</v>
      </c>
      <c r="F25" s="133">
        <f t="shared" si="14"/>
        <v>0</v>
      </c>
      <c r="G25" s="133"/>
      <c r="H25" s="133"/>
      <c r="I25" s="133"/>
      <c r="J25" s="133">
        <f t="shared" ref="J25:V25" si="15">J27*$C25</f>
        <v>0</v>
      </c>
      <c r="K25" s="133">
        <f t="shared" si="15"/>
        <v>0</v>
      </c>
      <c r="L25" s="133">
        <f t="shared" si="15"/>
        <v>0</v>
      </c>
      <c r="M25" s="133">
        <f t="shared" si="15"/>
        <v>0</v>
      </c>
      <c r="N25" s="133">
        <f t="shared" si="15"/>
        <v>0</v>
      </c>
      <c r="O25" s="133">
        <f t="shared" si="15"/>
        <v>0</v>
      </c>
      <c r="P25" s="133">
        <f t="shared" si="15"/>
        <v>0</v>
      </c>
      <c r="Q25" s="133">
        <f t="shared" si="15"/>
        <v>0</v>
      </c>
      <c r="R25" s="133">
        <f t="shared" si="15"/>
        <v>0</v>
      </c>
      <c r="S25" s="133">
        <f t="shared" si="15"/>
        <v>0</v>
      </c>
      <c r="T25" s="133">
        <f t="shared" si="15"/>
        <v>0</v>
      </c>
      <c r="U25" s="133">
        <f t="shared" si="15"/>
        <v>0</v>
      </c>
      <c r="V25" s="133">
        <f t="shared" si="15"/>
        <v>0</v>
      </c>
      <c r="W25" s="270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296"/>
      <c r="B26" s="299"/>
      <c r="C26" s="302" t="e">
        <f>VLOOKUP($A26,[2]ORÇAMENTO!$A$21:$K$202,8,0)</f>
        <v>#N/A</v>
      </c>
      <c r="D26" s="305"/>
      <c r="E26" s="14">
        <f t="shared" ref="E26:V26" si="16">E27</f>
        <v>0</v>
      </c>
      <c r="F26" s="14">
        <f t="shared" si="16"/>
        <v>0</v>
      </c>
      <c r="G26" s="14"/>
      <c r="H26" s="14"/>
      <c r="I26" s="14"/>
      <c r="J26" s="14">
        <f t="shared" ref="J26:S26" si="17">J27</f>
        <v>0.1</v>
      </c>
      <c r="K26" s="14">
        <f t="shared" si="17"/>
        <v>0.1</v>
      </c>
      <c r="L26" s="14">
        <f t="shared" si="17"/>
        <v>0.1</v>
      </c>
      <c r="M26" s="14">
        <f t="shared" si="17"/>
        <v>0.1</v>
      </c>
      <c r="N26" s="14">
        <f t="shared" si="17"/>
        <v>0.1</v>
      </c>
      <c r="O26" s="14">
        <f t="shared" si="17"/>
        <v>0.1</v>
      </c>
      <c r="P26" s="14">
        <f t="shared" si="17"/>
        <v>0.1</v>
      </c>
      <c r="Q26" s="14">
        <f t="shared" si="17"/>
        <v>0.1</v>
      </c>
      <c r="R26" s="14">
        <f t="shared" si="17"/>
        <v>0.1</v>
      </c>
      <c r="S26" s="14">
        <f t="shared" si="17"/>
        <v>0.1</v>
      </c>
      <c r="T26" s="14">
        <f t="shared" si="16"/>
        <v>0</v>
      </c>
      <c r="U26" s="14">
        <f t="shared" si="16"/>
        <v>0</v>
      </c>
      <c r="V26" s="14">
        <f t="shared" si="16"/>
        <v>0</v>
      </c>
      <c r="W26" s="253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297"/>
      <c r="B27" s="300"/>
      <c r="C27" s="303" t="e">
        <f>VLOOKUP($A27,[2]ORÇAMENTO!$A$21:$K$202,8,0)</f>
        <v>#N/A</v>
      </c>
      <c r="D27" s="306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295" t="s">
        <v>48</v>
      </c>
      <c r="B28" s="298" t="str">
        <f>VLOOKUP(A28,RESUMO!$A$11:$D$37,2,0)</f>
        <v xml:space="preserve">INSTALAÇÕES ELÉTRICAS </v>
      </c>
      <c r="C28" s="301">
        <f>VLOOKUP(A28,RESUMO!$A$11:$D$37,3,0)</f>
        <v>0</v>
      </c>
      <c r="D28" s="304" t="e">
        <f t="shared" ref="D28" si="18">C28/$W$46</f>
        <v>#DIV/0!</v>
      </c>
      <c r="E28" s="133">
        <f t="shared" ref="E28:V28" si="19">E30*$C28</f>
        <v>0</v>
      </c>
      <c r="F28" s="133">
        <f t="shared" si="19"/>
        <v>0</v>
      </c>
      <c r="G28" s="133"/>
      <c r="H28" s="133"/>
      <c r="I28" s="133"/>
      <c r="J28" s="133">
        <f t="shared" ref="J28:U28" si="20">J30*$C28</f>
        <v>0</v>
      </c>
      <c r="K28" s="133">
        <f t="shared" si="20"/>
        <v>0</v>
      </c>
      <c r="L28" s="133">
        <f t="shared" si="20"/>
        <v>0</v>
      </c>
      <c r="M28" s="133">
        <f t="shared" si="20"/>
        <v>0</v>
      </c>
      <c r="N28" s="133">
        <f t="shared" si="20"/>
        <v>0</v>
      </c>
      <c r="O28" s="133">
        <f t="shared" si="20"/>
        <v>0</v>
      </c>
      <c r="P28" s="133">
        <f t="shared" si="20"/>
        <v>0</v>
      </c>
      <c r="Q28" s="133">
        <f t="shared" si="20"/>
        <v>0</v>
      </c>
      <c r="R28" s="133">
        <f t="shared" si="20"/>
        <v>0</v>
      </c>
      <c r="S28" s="133">
        <f t="shared" si="20"/>
        <v>0</v>
      </c>
      <c r="T28" s="133">
        <f t="shared" si="20"/>
        <v>0</v>
      </c>
      <c r="U28" s="133">
        <f t="shared" si="20"/>
        <v>0</v>
      </c>
      <c r="V28" s="133">
        <f t="shared" si="19"/>
        <v>0</v>
      </c>
      <c r="W28" s="270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296"/>
      <c r="B29" s="299"/>
      <c r="C29" s="302" t="e">
        <f>VLOOKUP($A29,[2]ORÇAMENTO!$A$21:$K$202,8,0)</f>
        <v>#N/A</v>
      </c>
      <c r="D29" s="305"/>
      <c r="E29" s="14">
        <f t="shared" ref="E29:V29" si="21">E30</f>
        <v>0</v>
      </c>
      <c r="F29" s="14">
        <f t="shared" si="21"/>
        <v>0</v>
      </c>
      <c r="G29" s="14"/>
      <c r="H29" s="14"/>
      <c r="I29" s="14"/>
      <c r="J29" s="14">
        <f t="shared" ref="J29:S29" si="22">J30</f>
        <v>0.1</v>
      </c>
      <c r="K29" s="14">
        <f t="shared" si="22"/>
        <v>0.1</v>
      </c>
      <c r="L29" s="14">
        <f t="shared" si="22"/>
        <v>0.1</v>
      </c>
      <c r="M29" s="14">
        <f t="shared" si="22"/>
        <v>0.1</v>
      </c>
      <c r="N29" s="14">
        <f t="shared" si="22"/>
        <v>0.1</v>
      </c>
      <c r="O29" s="14">
        <f t="shared" si="22"/>
        <v>0.1</v>
      </c>
      <c r="P29" s="14">
        <f t="shared" si="22"/>
        <v>0.1</v>
      </c>
      <c r="Q29" s="14">
        <f t="shared" si="22"/>
        <v>0.1</v>
      </c>
      <c r="R29" s="14">
        <f t="shared" si="22"/>
        <v>0.1</v>
      </c>
      <c r="S29" s="14">
        <f t="shared" si="22"/>
        <v>0.1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253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297"/>
      <c r="B30" s="300"/>
      <c r="C30" s="303" t="e">
        <f>VLOOKUP($A30,[2]ORÇAMENTO!$A$21:$K$202,8,0)</f>
        <v>#N/A</v>
      </c>
      <c r="D30" s="306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295" t="s">
        <v>49</v>
      </c>
      <c r="B31" s="298" t="str">
        <f>VLOOKUP(A31,RESUMO!$A$11:$D$37,2,0)</f>
        <v xml:space="preserve">INSTALAÇÕES DE COMBATE Á INCÊNDIO </v>
      </c>
      <c r="C31" s="301">
        <f>VLOOKUP(A31,RESUMO!$A$11:$D$37,3,0)</f>
        <v>0</v>
      </c>
      <c r="D31" s="304" t="e">
        <f t="shared" ref="D31" si="23">C31/$W$46</f>
        <v>#DIV/0!</v>
      </c>
      <c r="E31" s="133">
        <f t="shared" ref="E31:F31" si="24">E33*$C31</f>
        <v>0</v>
      </c>
      <c r="F31" s="133">
        <f t="shared" si="24"/>
        <v>0</v>
      </c>
      <c r="G31" s="133"/>
      <c r="H31" s="133"/>
      <c r="I31" s="133"/>
      <c r="J31" s="133">
        <f t="shared" ref="J31:T31" si="25">J33*$C31</f>
        <v>0</v>
      </c>
      <c r="K31" s="133">
        <f t="shared" si="25"/>
        <v>0</v>
      </c>
      <c r="L31" s="133">
        <f t="shared" si="25"/>
        <v>0</v>
      </c>
      <c r="M31" s="133">
        <f t="shared" si="25"/>
        <v>0</v>
      </c>
      <c r="N31" s="133">
        <f t="shared" si="25"/>
        <v>0</v>
      </c>
      <c r="O31" s="133">
        <f t="shared" si="25"/>
        <v>0</v>
      </c>
      <c r="P31" s="133">
        <f t="shared" si="25"/>
        <v>0</v>
      </c>
      <c r="Q31" s="133">
        <f t="shared" si="25"/>
        <v>0</v>
      </c>
      <c r="R31" s="133">
        <f t="shared" si="25"/>
        <v>0</v>
      </c>
      <c r="S31" s="133">
        <f t="shared" si="25"/>
        <v>0</v>
      </c>
      <c r="T31" s="133">
        <f t="shared" si="25"/>
        <v>0</v>
      </c>
      <c r="U31" s="133"/>
      <c r="V31" s="133"/>
      <c r="W31" s="270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296"/>
      <c r="B32" s="299"/>
      <c r="C32" s="302" t="e">
        <f>VLOOKUP($A32,[2]ORÇAMENTO!$A$21:$K$202,8,0)</f>
        <v>#N/A</v>
      </c>
      <c r="D32" s="305"/>
      <c r="E32" s="14">
        <f t="shared" ref="E32:T32" si="26">E33</f>
        <v>0</v>
      </c>
      <c r="F32" s="14">
        <f t="shared" si="26"/>
        <v>0</v>
      </c>
      <c r="G32" s="14"/>
      <c r="H32" s="14"/>
      <c r="I32" s="14"/>
      <c r="J32" s="14">
        <f t="shared" si="26"/>
        <v>0.1</v>
      </c>
      <c r="K32" s="14">
        <f t="shared" si="26"/>
        <v>0.1</v>
      </c>
      <c r="L32" s="14">
        <f t="shared" si="26"/>
        <v>0.1</v>
      </c>
      <c r="M32" s="14">
        <f t="shared" si="26"/>
        <v>0.1</v>
      </c>
      <c r="N32" s="14">
        <f t="shared" si="26"/>
        <v>0.1</v>
      </c>
      <c r="O32" s="14">
        <f t="shared" si="26"/>
        <v>0.1</v>
      </c>
      <c r="P32" s="14">
        <f t="shared" si="26"/>
        <v>0.1</v>
      </c>
      <c r="Q32" s="14">
        <f t="shared" si="26"/>
        <v>0.1</v>
      </c>
      <c r="R32" s="14">
        <f t="shared" si="26"/>
        <v>0.1</v>
      </c>
      <c r="S32" s="14">
        <f t="shared" si="26"/>
        <v>0.1</v>
      </c>
      <c r="T32" s="14">
        <f t="shared" si="26"/>
        <v>0</v>
      </c>
      <c r="U32" s="14"/>
      <c r="V32" s="14"/>
      <c r="W32" s="253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297"/>
      <c r="B33" s="300"/>
      <c r="C33" s="303" t="e">
        <f>VLOOKUP($A33,[2]ORÇAMENTO!$A$21:$K$202,8,0)</f>
        <v>#N/A</v>
      </c>
      <c r="D33" s="306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295" t="s">
        <v>290</v>
      </c>
      <c r="B34" s="298" t="str">
        <f>VLOOKUP(A34,RESUMO!$A$11:$D$37,2,0)</f>
        <v>PINTURA</v>
      </c>
      <c r="C34" s="301">
        <f>VLOOKUP(A34,RESUMO!$A$11:$D$37,3,0)</f>
        <v>0</v>
      </c>
      <c r="D34" s="304" t="e">
        <f t="shared" ref="D34" si="27">C34/$W$46</f>
        <v>#DIV/0!</v>
      </c>
      <c r="E34" s="133">
        <f t="shared" ref="E34:O34" si="28">E36*$C34</f>
        <v>0</v>
      </c>
      <c r="F34" s="133">
        <f t="shared" si="28"/>
        <v>0</v>
      </c>
      <c r="G34" s="133"/>
      <c r="H34" s="133"/>
      <c r="I34" s="133"/>
      <c r="J34" s="133"/>
      <c r="K34" s="133"/>
      <c r="L34" s="133"/>
      <c r="M34" s="133">
        <f t="shared" si="28"/>
        <v>0</v>
      </c>
      <c r="N34" s="133">
        <f t="shared" si="28"/>
        <v>0</v>
      </c>
      <c r="O34" s="133">
        <f t="shared" si="28"/>
        <v>0</v>
      </c>
      <c r="P34" s="133"/>
      <c r="Q34" s="133"/>
      <c r="R34" s="133">
        <f t="shared" ref="R34:V34" si="29">R36*$C34</f>
        <v>0</v>
      </c>
      <c r="S34" s="133">
        <f t="shared" si="29"/>
        <v>0</v>
      </c>
      <c r="T34" s="133">
        <f t="shared" si="29"/>
        <v>0</v>
      </c>
      <c r="U34" s="133">
        <f t="shared" si="29"/>
        <v>0</v>
      </c>
      <c r="V34" s="133">
        <f t="shared" si="29"/>
        <v>0</v>
      </c>
      <c r="W34" s="270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296"/>
      <c r="B35" s="299"/>
      <c r="C35" s="302" t="e">
        <f>VLOOKUP($A35,[2]ORÇAMENTO!$A$21:$K$202,8,0)</f>
        <v>#N/A</v>
      </c>
      <c r="D35" s="305"/>
      <c r="E35" s="14">
        <f t="shared" ref="E35:V35" si="30">E36</f>
        <v>0</v>
      </c>
      <c r="F35" s="14">
        <f t="shared" si="30"/>
        <v>0</v>
      </c>
      <c r="G35" s="14"/>
      <c r="H35" s="14"/>
      <c r="I35" s="14"/>
      <c r="J35" s="14"/>
      <c r="K35" s="14"/>
      <c r="L35" s="14"/>
      <c r="M35" s="14">
        <f t="shared" si="30"/>
        <v>0</v>
      </c>
      <c r="N35" s="14">
        <f t="shared" si="30"/>
        <v>0</v>
      </c>
      <c r="O35" s="14">
        <f t="shared" si="30"/>
        <v>0</v>
      </c>
      <c r="P35" s="14"/>
      <c r="Q35" s="14"/>
      <c r="R35" s="14">
        <f t="shared" si="30"/>
        <v>0.2</v>
      </c>
      <c r="S35" s="14">
        <f t="shared" si="30"/>
        <v>0.3</v>
      </c>
      <c r="T35" s="14">
        <f t="shared" si="30"/>
        <v>0.3</v>
      </c>
      <c r="U35" s="14">
        <f t="shared" si="30"/>
        <v>0.2</v>
      </c>
      <c r="V35" s="14">
        <f t="shared" si="30"/>
        <v>0</v>
      </c>
      <c r="W35" s="253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297"/>
      <c r="B36" s="300"/>
      <c r="C36" s="303" t="e">
        <f>VLOOKUP($A36,[2]ORÇAMENTO!$A$21:$K$202,8,0)</f>
        <v>#N/A</v>
      </c>
      <c r="D36" s="306"/>
      <c r="E36" s="211"/>
      <c r="F36" s="210"/>
      <c r="G36" s="210"/>
      <c r="H36" s="210"/>
      <c r="I36" s="210"/>
      <c r="J36" s="211"/>
      <c r="K36" s="210"/>
      <c r="L36" s="210"/>
      <c r="M36" s="210"/>
      <c r="N36" s="210"/>
      <c r="O36" s="210"/>
      <c r="P36" s="210"/>
      <c r="Q36" s="210"/>
      <c r="R36" s="210">
        <v>0.2</v>
      </c>
      <c r="S36" s="210">
        <v>0.3</v>
      </c>
      <c r="T36" s="210">
        <v>0.3</v>
      </c>
      <c r="U36" s="13">
        <v>0.2</v>
      </c>
      <c r="V36" s="211"/>
      <c r="W36" s="253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295" t="s">
        <v>291</v>
      </c>
      <c r="B37" s="298" t="str">
        <f>VLOOKUP(A37,RESUMO!$A$11:$D$37,2,0)</f>
        <v>SERVIÇOS FINAIS</v>
      </c>
      <c r="C37" s="301">
        <f>VLOOKUP(A37,RESUMO!$A$11:$D$37,3,0)</f>
        <v>0</v>
      </c>
      <c r="D37" s="304" t="e">
        <f t="shared" ref="D37" si="31">C37/$W$46</f>
        <v>#DIV/0!</v>
      </c>
      <c r="E37" s="210"/>
      <c r="F37" s="212"/>
      <c r="G37" s="212"/>
      <c r="H37" s="212"/>
      <c r="I37" s="212"/>
      <c r="J37" s="210"/>
      <c r="K37" s="212"/>
      <c r="L37" s="212"/>
      <c r="M37" s="212"/>
      <c r="N37" s="212"/>
      <c r="O37" s="212"/>
      <c r="P37" s="212"/>
      <c r="Q37" s="212"/>
      <c r="R37" s="212"/>
      <c r="S37" s="212"/>
      <c r="T37" s="133">
        <f>T39*$C37</f>
        <v>0</v>
      </c>
      <c r="U37" s="133">
        <f>U39*$C37</f>
        <v>0</v>
      </c>
      <c r="V37" s="212"/>
      <c r="W37" s="270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296"/>
      <c r="B38" s="299"/>
      <c r="C38" s="302" t="e">
        <f>VLOOKUP($A38,[2]ORÇAMENTO!$A$21:$K$202,8,0)</f>
        <v>#N/A</v>
      </c>
      <c r="D38" s="305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14">
        <f t="shared" ref="T38:U38" si="32">T39</f>
        <v>0.8</v>
      </c>
      <c r="U38" s="14">
        <f t="shared" si="32"/>
        <v>0.2</v>
      </c>
      <c r="V38" s="210"/>
      <c r="W38" s="253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297"/>
      <c r="B39" s="300"/>
      <c r="C39" s="303" t="e">
        <f>VLOOKUP($A39,[2]ORÇAMENTO!$A$21:$K$202,8,0)</f>
        <v>#N/A</v>
      </c>
      <c r="D39" s="306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13">
        <v>0.8</v>
      </c>
      <c r="U39" s="13">
        <v>0.2</v>
      </c>
      <c r="V39" s="211"/>
      <c r="W39" s="253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295" t="s">
        <v>363</v>
      </c>
      <c r="B40" s="298" t="str">
        <f>VLOOKUP(A40,RESUMO!$A$11:$D$37,2,0)</f>
        <v>PROJETO AS BUILT</v>
      </c>
      <c r="C40" s="301">
        <f>VLOOKUP(A40,RESUMO!$A$11:$D$37,3,0)</f>
        <v>0</v>
      </c>
      <c r="D40" s="304" t="e">
        <f t="shared" ref="D40" si="33">C40/$W$46</f>
        <v>#DIV/0!</v>
      </c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133">
        <f>T42*$C40</f>
        <v>0</v>
      </c>
      <c r="U40" s="133">
        <f>U42*$C40</f>
        <v>0</v>
      </c>
      <c r="V40" s="210"/>
      <c r="W40" s="270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296"/>
      <c r="B41" s="299"/>
      <c r="C41" s="302" t="e">
        <f>VLOOKUP($A41,[2]ORÇAMENTO!$A$21:$K$202,8,0)</f>
        <v>#N/A</v>
      </c>
      <c r="D41" s="305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14">
        <f t="shared" ref="T41:U41" si="34">T42</f>
        <v>0.8</v>
      </c>
      <c r="U41" s="14">
        <f t="shared" si="34"/>
        <v>0.2</v>
      </c>
      <c r="V41" s="210"/>
      <c r="W41" s="253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297"/>
      <c r="B42" s="300"/>
      <c r="C42" s="303" t="e">
        <f>VLOOKUP($A42,[2]ORÇAMENTO!$A$21:$K$202,8,0)</f>
        <v>#N/A</v>
      </c>
      <c r="D42" s="306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13">
        <v>0.8</v>
      </c>
      <c r="U42" s="13">
        <v>0.2</v>
      </c>
      <c r="V42" s="210"/>
      <c r="W42" s="253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295" t="s">
        <v>383</v>
      </c>
      <c r="B43" s="298" t="str">
        <f>VLOOKUP(A43,RESUMO!$A$11:$D$37,2,0)</f>
        <v>ACOMPANHAMENTO VISTORIAS</v>
      </c>
      <c r="C43" s="301">
        <f>VLOOKUP(A43,RESUMO!$A$11:$D$37,3,0)</f>
        <v>0</v>
      </c>
      <c r="D43" s="304" t="e">
        <f t="shared" ref="D43" si="35">C43/$W$46</f>
        <v>#DIV/0!</v>
      </c>
      <c r="E43" s="133">
        <f>E45*$C43</f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>
        <f t="shared" ref="O43" si="36">O45*$C43</f>
        <v>0</v>
      </c>
      <c r="P43" s="133"/>
      <c r="Q43" s="133"/>
      <c r="R43" s="133"/>
      <c r="S43" s="133"/>
      <c r="T43" s="133">
        <f t="shared" ref="T43:V43" si="37">T45*$C43</f>
        <v>0</v>
      </c>
      <c r="U43" s="133">
        <f t="shared" si="37"/>
        <v>0</v>
      </c>
      <c r="V43" s="133">
        <f t="shared" si="37"/>
        <v>0</v>
      </c>
      <c r="W43" s="270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296"/>
      <c r="B44" s="299"/>
      <c r="C44" s="302" t="e">
        <f>VLOOKUP($A44,[2]ORÇAMENTO!$A$21:$K$202,8,0)</f>
        <v>#N/A</v>
      </c>
      <c r="D44" s="305"/>
      <c r="E44" s="14">
        <f t="shared" ref="E44:V44" si="3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38"/>
        <v>0</v>
      </c>
      <c r="P44" s="14"/>
      <c r="Q44" s="14"/>
      <c r="R44" s="14"/>
      <c r="S44" s="14"/>
      <c r="T44" s="14">
        <f t="shared" si="38"/>
        <v>0</v>
      </c>
      <c r="U44" s="14">
        <f t="shared" si="38"/>
        <v>0.3</v>
      </c>
      <c r="V44" s="14">
        <f t="shared" si="38"/>
        <v>0.7</v>
      </c>
      <c r="W44" s="253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297"/>
      <c r="B45" s="300"/>
      <c r="C45" s="303" t="e">
        <f>VLOOKUP($A45,[2]ORÇAMENTO!$A$21:$K$202,8,0)</f>
        <v>#N/A</v>
      </c>
      <c r="D45" s="30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07" t="s">
        <v>22</v>
      </c>
      <c r="B46" s="308"/>
      <c r="C46" s="293" t="s">
        <v>485</v>
      </c>
      <c r="D46" s="168"/>
      <c r="E46" s="271">
        <f t="shared" ref="E46:V46" si="39">SUM(E13+E16+E19+E22+E25+E28+E43+E31+E34+E37+E40)</f>
        <v>0</v>
      </c>
      <c r="F46" s="271">
        <f t="shared" si="39"/>
        <v>0</v>
      </c>
      <c r="G46" s="271">
        <f t="shared" si="39"/>
        <v>0</v>
      </c>
      <c r="H46" s="271">
        <f t="shared" si="39"/>
        <v>0</v>
      </c>
      <c r="I46" s="271">
        <f t="shared" si="39"/>
        <v>0</v>
      </c>
      <c r="J46" s="271">
        <f t="shared" si="39"/>
        <v>0</v>
      </c>
      <c r="K46" s="271">
        <f t="shared" si="39"/>
        <v>0</v>
      </c>
      <c r="L46" s="271">
        <f t="shared" si="39"/>
        <v>0</v>
      </c>
      <c r="M46" s="271">
        <f t="shared" si="39"/>
        <v>0</v>
      </c>
      <c r="N46" s="271">
        <f t="shared" si="39"/>
        <v>0</v>
      </c>
      <c r="O46" s="271">
        <f t="shared" si="39"/>
        <v>0</v>
      </c>
      <c r="P46" s="271">
        <f t="shared" si="39"/>
        <v>0</v>
      </c>
      <c r="Q46" s="271">
        <f t="shared" si="39"/>
        <v>0</v>
      </c>
      <c r="R46" s="271">
        <f t="shared" si="39"/>
        <v>0</v>
      </c>
      <c r="S46" s="271">
        <f t="shared" si="39"/>
        <v>0</v>
      </c>
      <c r="T46" s="271">
        <f t="shared" si="39"/>
        <v>0</v>
      </c>
      <c r="U46" s="271">
        <f>SUM(U13+U16+U19+U22+U25+U28+U43+U31+U34+U37+U40)</f>
        <v>0</v>
      </c>
      <c r="V46" s="271">
        <f t="shared" si="39"/>
        <v>0</v>
      </c>
      <c r="W46" s="292">
        <f>SUM(E46:V46)</f>
        <v>0</v>
      </c>
    </row>
    <row r="47" spans="1:44" ht="15" customHeight="1">
      <c r="A47" s="309"/>
      <c r="B47" s="310"/>
      <c r="C47" s="294"/>
      <c r="D47" s="169"/>
      <c r="E47" s="170" t="e">
        <f t="shared" ref="E47:V47" si="40">E46/$W$46</f>
        <v>#DIV/0!</v>
      </c>
      <c r="F47" s="170" t="e">
        <f t="shared" si="40"/>
        <v>#DIV/0!</v>
      </c>
      <c r="G47" s="170" t="e">
        <f t="shared" si="40"/>
        <v>#DIV/0!</v>
      </c>
      <c r="H47" s="170" t="e">
        <f t="shared" si="40"/>
        <v>#DIV/0!</v>
      </c>
      <c r="I47" s="170" t="e">
        <f t="shared" si="40"/>
        <v>#DIV/0!</v>
      </c>
      <c r="J47" s="170" t="e">
        <f t="shared" si="40"/>
        <v>#DIV/0!</v>
      </c>
      <c r="K47" s="170" t="e">
        <f t="shared" si="40"/>
        <v>#DIV/0!</v>
      </c>
      <c r="L47" s="170" t="e">
        <f t="shared" si="40"/>
        <v>#DIV/0!</v>
      </c>
      <c r="M47" s="170" t="e">
        <f t="shared" si="40"/>
        <v>#DIV/0!</v>
      </c>
      <c r="N47" s="170" t="e">
        <f t="shared" si="40"/>
        <v>#DIV/0!</v>
      </c>
      <c r="O47" s="170" t="e">
        <f t="shared" si="40"/>
        <v>#DIV/0!</v>
      </c>
      <c r="P47" s="170" t="e">
        <f t="shared" si="40"/>
        <v>#DIV/0!</v>
      </c>
      <c r="Q47" s="170" t="e">
        <f t="shared" si="40"/>
        <v>#DIV/0!</v>
      </c>
      <c r="R47" s="170" t="e">
        <f t="shared" si="40"/>
        <v>#DIV/0!</v>
      </c>
      <c r="S47" s="170" t="e">
        <f t="shared" si="40"/>
        <v>#DIV/0!</v>
      </c>
      <c r="T47" s="170" t="e">
        <f t="shared" si="40"/>
        <v>#DIV/0!</v>
      </c>
      <c r="U47" s="170" t="e">
        <f t="shared" si="40"/>
        <v>#DIV/0!</v>
      </c>
      <c r="V47" s="170" t="e">
        <f t="shared" si="40"/>
        <v>#DIV/0!</v>
      </c>
      <c r="W47" s="292"/>
      <c r="Z47" s="21"/>
    </row>
    <row r="48" spans="1:44" ht="15" customHeight="1">
      <c r="A48" s="309"/>
      <c r="B48" s="310"/>
      <c r="C48" s="293" t="s">
        <v>486</v>
      </c>
      <c r="D48" s="168"/>
      <c r="E48" s="271">
        <f>E46*$W$6+E46</f>
        <v>0</v>
      </c>
      <c r="F48" s="271">
        <f t="shared" ref="F48:V48" si="41">F46*$W$6+F46</f>
        <v>0</v>
      </c>
      <c r="G48" s="271">
        <f t="shared" si="41"/>
        <v>0</v>
      </c>
      <c r="H48" s="271">
        <f t="shared" si="41"/>
        <v>0</v>
      </c>
      <c r="I48" s="271">
        <f t="shared" si="41"/>
        <v>0</v>
      </c>
      <c r="J48" s="271">
        <f t="shared" si="41"/>
        <v>0</v>
      </c>
      <c r="K48" s="271">
        <f t="shared" si="41"/>
        <v>0</v>
      </c>
      <c r="L48" s="271">
        <f t="shared" si="41"/>
        <v>0</v>
      </c>
      <c r="M48" s="271">
        <f t="shared" si="41"/>
        <v>0</v>
      </c>
      <c r="N48" s="271">
        <f t="shared" si="41"/>
        <v>0</v>
      </c>
      <c r="O48" s="271">
        <f t="shared" si="41"/>
        <v>0</v>
      </c>
      <c r="P48" s="271">
        <f t="shared" si="41"/>
        <v>0</v>
      </c>
      <c r="Q48" s="271">
        <f t="shared" si="41"/>
        <v>0</v>
      </c>
      <c r="R48" s="271">
        <f t="shared" si="41"/>
        <v>0</v>
      </c>
      <c r="S48" s="271">
        <f t="shared" si="41"/>
        <v>0</v>
      </c>
      <c r="T48" s="271">
        <f t="shared" si="41"/>
        <v>0</v>
      </c>
      <c r="U48" s="271">
        <f t="shared" si="41"/>
        <v>0</v>
      </c>
      <c r="V48" s="271">
        <f t="shared" si="41"/>
        <v>0</v>
      </c>
      <c r="W48" s="292">
        <f>SUM(E48:V48)</f>
        <v>0</v>
      </c>
    </row>
    <row r="49" spans="1:23" ht="15" customHeight="1">
      <c r="A49" s="309"/>
      <c r="B49" s="310"/>
      <c r="C49" s="294"/>
      <c r="D49" s="169"/>
      <c r="E49" s="170" t="e">
        <f>E48/$W$48</f>
        <v>#DIV/0!</v>
      </c>
      <c r="F49" s="170" t="e">
        <f t="shared" ref="F49:V49" si="42">F48/$W$48</f>
        <v>#DIV/0!</v>
      </c>
      <c r="G49" s="170" t="e">
        <f t="shared" si="42"/>
        <v>#DIV/0!</v>
      </c>
      <c r="H49" s="170" t="e">
        <f t="shared" si="42"/>
        <v>#DIV/0!</v>
      </c>
      <c r="I49" s="170" t="e">
        <f t="shared" si="42"/>
        <v>#DIV/0!</v>
      </c>
      <c r="J49" s="170" t="e">
        <f t="shared" si="42"/>
        <v>#DIV/0!</v>
      </c>
      <c r="K49" s="170" t="e">
        <f t="shared" si="42"/>
        <v>#DIV/0!</v>
      </c>
      <c r="L49" s="170" t="e">
        <f t="shared" si="42"/>
        <v>#DIV/0!</v>
      </c>
      <c r="M49" s="170" t="e">
        <f t="shared" si="42"/>
        <v>#DIV/0!</v>
      </c>
      <c r="N49" s="170" t="e">
        <f t="shared" si="42"/>
        <v>#DIV/0!</v>
      </c>
      <c r="O49" s="170" t="e">
        <f t="shared" si="42"/>
        <v>#DIV/0!</v>
      </c>
      <c r="P49" s="170" t="e">
        <f t="shared" si="42"/>
        <v>#DIV/0!</v>
      </c>
      <c r="Q49" s="170" t="e">
        <f t="shared" si="42"/>
        <v>#DIV/0!</v>
      </c>
      <c r="R49" s="170" t="e">
        <f t="shared" si="42"/>
        <v>#DIV/0!</v>
      </c>
      <c r="S49" s="170" t="e">
        <f t="shared" si="42"/>
        <v>#DIV/0!</v>
      </c>
      <c r="T49" s="170" t="e">
        <f t="shared" si="42"/>
        <v>#DIV/0!</v>
      </c>
      <c r="U49" s="170" t="e">
        <f t="shared" si="42"/>
        <v>#DIV/0!</v>
      </c>
      <c r="V49" s="170" t="e">
        <f t="shared" si="42"/>
        <v>#DIV/0!</v>
      </c>
      <c r="W49" s="292"/>
    </row>
    <row r="50" spans="1:23" ht="15" customHeight="1">
      <c r="A50" s="309"/>
      <c r="B50" s="310"/>
      <c r="C50" s="293" t="s">
        <v>24</v>
      </c>
      <c r="D50" s="169"/>
      <c r="E50" s="271">
        <f>E48</f>
        <v>0</v>
      </c>
      <c r="F50" s="271">
        <f t="shared" ref="F50:T51" si="43">F48+E50</f>
        <v>0</v>
      </c>
      <c r="G50" s="271">
        <f t="shared" si="43"/>
        <v>0</v>
      </c>
      <c r="H50" s="271">
        <f t="shared" si="43"/>
        <v>0</v>
      </c>
      <c r="I50" s="271">
        <f t="shared" si="43"/>
        <v>0</v>
      </c>
      <c r="J50" s="271">
        <f t="shared" si="43"/>
        <v>0</v>
      </c>
      <c r="K50" s="271">
        <f t="shared" si="43"/>
        <v>0</v>
      </c>
      <c r="L50" s="271">
        <f t="shared" si="43"/>
        <v>0</v>
      </c>
      <c r="M50" s="271">
        <f t="shared" si="43"/>
        <v>0</v>
      </c>
      <c r="N50" s="271">
        <f t="shared" si="43"/>
        <v>0</v>
      </c>
      <c r="O50" s="271">
        <f t="shared" si="43"/>
        <v>0</v>
      </c>
      <c r="P50" s="271">
        <f t="shared" si="43"/>
        <v>0</v>
      </c>
      <c r="Q50" s="271">
        <f t="shared" si="43"/>
        <v>0</v>
      </c>
      <c r="R50" s="271">
        <f t="shared" si="43"/>
        <v>0</v>
      </c>
      <c r="S50" s="271">
        <f t="shared" si="43"/>
        <v>0</v>
      </c>
      <c r="T50" s="271">
        <f>T48+S50</f>
        <v>0</v>
      </c>
      <c r="U50" s="271">
        <f t="shared" ref="U50:V51" si="44">U48+T50</f>
        <v>0</v>
      </c>
      <c r="V50" s="271">
        <f t="shared" si="44"/>
        <v>0</v>
      </c>
      <c r="W50" s="292">
        <f>V50</f>
        <v>0</v>
      </c>
    </row>
    <row r="51" spans="1:23" ht="15" customHeight="1">
      <c r="A51" s="311"/>
      <c r="B51" s="312"/>
      <c r="C51" s="294"/>
      <c r="D51" s="169"/>
      <c r="E51" s="170" t="e">
        <f>E49</f>
        <v>#DIV/0!</v>
      </c>
      <c r="F51" s="170" t="e">
        <f t="shared" si="43"/>
        <v>#DIV/0!</v>
      </c>
      <c r="G51" s="170" t="e">
        <f t="shared" si="43"/>
        <v>#DIV/0!</v>
      </c>
      <c r="H51" s="170" t="e">
        <f t="shared" si="43"/>
        <v>#DIV/0!</v>
      </c>
      <c r="I51" s="170" t="e">
        <f t="shared" si="43"/>
        <v>#DIV/0!</v>
      </c>
      <c r="J51" s="170" t="e">
        <f t="shared" si="43"/>
        <v>#DIV/0!</v>
      </c>
      <c r="K51" s="170" t="e">
        <f t="shared" si="43"/>
        <v>#DIV/0!</v>
      </c>
      <c r="L51" s="170" t="e">
        <f t="shared" si="43"/>
        <v>#DIV/0!</v>
      </c>
      <c r="M51" s="170" t="e">
        <f t="shared" si="43"/>
        <v>#DIV/0!</v>
      </c>
      <c r="N51" s="170" t="e">
        <f t="shared" si="43"/>
        <v>#DIV/0!</v>
      </c>
      <c r="O51" s="170" t="e">
        <f t="shared" si="43"/>
        <v>#DIV/0!</v>
      </c>
      <c r="P51" s="170" t="e">
        <f t="shared" si="43"/>
        <v>#DIV/0!</v>
      </c>
      <c r="Q51" s="170" t="e">
        <f t="shared" si="43"/>
        <v>#DIV/0!</v>
      </c>
      <c r="R51" s="170" t="e">
        <f t="shared" si="43"/>
        <v>#DIV/0!</v>
      </c>
      <c r="S51" s="170" t="e">
        <f t="shared" si="43"/>
        <v>#DIV/0!</v>
      </c>
      <c r="T51" s="170" t="e">
        <f t="shared" si="43"/>
        <v>#DIV/0!</v>
      </c>
      <c r="U51" s="170" t="e">
        <f t="shared" si="44"/>
        <v>#DIV/0!</v>
      </c>
      <c r="V51" s="170" t="e">
        <f t="shared" si="44"/>
        <v>#DIV/0!</v>
      </c>
      <c r="W51" s="292"/>
    </row>
    <row r="52" spans="1:23"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3">
      <c r="B53" s="187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3"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3">
      <c r="C55" s="20">
        <f>ORÇAMENTO!J271</f>
        <v>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272">
        <f>C55*$W$6+C55</f>
        <v>0</v>
      </c>
    </row>
    <row r="57" spans="1:23">
      <c r="C57" s="20" t="b">
        <f>C55=W46</f>
        <v>1</v>
      </c>
      <c r="W57" s="273" t="b">
        <f>W55=W50</f>
        <v>1</v>
      </c>
    </row>
  </sheetData>
  <mergeCells count="58">
    <mergeCell ref="A13:A15"/>
    <mergeCell ref="D13:D15"/>
    <mergeCell ref="C13:C15"/>
    <mergeCell ref="B13:B15"/>
    <mergeCell ref="A16:A18"/>
    <mergeCell ref="B16:B18"/>
    <mergeCell ref="C16:C18"/>
    <mergeCell ref="D16:D18"/>
    <mergeCell ref="A11:A12"/>
    <mergeCell ref="B11:B12"/>
    <mergeCell ref="D11:D12"/>
    <mergeCell ref="A1:W4"/>
    <mergeCell ref="A8:B8"/>
    <mergeCell ref="E11:V11"/>
    <mergeCell ref="W11:W12"/>
    <mergeCell ref="C19:C21"/>
    <mergeCell ref="A19:A21"/>
    <mergeCell ref="A28:A30"/>
    <mergeCell ref="B28:B30"/>
    <mergeCell ref="D28:D30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B19:B21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  <mergeCell ref="W46:W47"/>
    <mergeCell ref="W48:W49"/>
    <mergeCell ref="C50:C51"/>
    <mergeCell ref="W50:W51"/>
    <mergeCell ref="A40:A42"/>
    <mergeCell ref="B40:B42"/>
    <mergeCell ref="C40:C42"/>
    <mergeCell ref="D40:D42"/>
    <mergeCell ref="C48:C49"/>
    <mergeCell ref="C46:C47"/>
    <mergeCell ref="D43:D45"/>
    <mergeCell ref="C43:C45"/>
    <mergeCell ref="B43:B45"/>
    <mergeCell ref="A43:A45"/>
    <mergeCell ref="A46:B51"/>
  </mergeCells>
  <phoneticPr fontId="131" type="noConversion"/>
  <conditionalFormatting sqref="T28">
    <cfRule type="cellIs" dxfId="1517" priority="1152" operator="equal">
      <formula>0</formula>
    </cfRule>
  </conditionalFormatting>
  <conditionalFormatting sqref="T29">
    <cfRule type="cellIs" dxfId="1516" priority="1151" operator="greaterThan">
      <formula>0</formula>
    </cfRule>
  </conditionalFormatting>
  <conditionalFormatting sqref="T30">
    <cfRule type="cellIs" dxfId="1515" priority="1150" operator="equal">
      <formula>0</formula>
    </cfRule>
  </conditionalFormatting>
  <conditionalFormatting sqref="T28">
    <cfRule type="cellIs" dxfId="1514" priority="1149" operator="equal">
      <formula>0</formula>
    </cfRule>
  </conditionalFormatting>
  <conditionalFormatting sqref="T29">
    <cfRule type="cellIs" dxfId="1513" priority="1148" operator="greaterThan">
      <formula>0</formula>
    </cfRule>
  </conditionalFormatting>
  <conditionalFormatting sqref="T30">
    <cfRule type="cellIs" dxfId="1512" priority="1147" operator="equal">
      <formula>0</formula>
    </cfRule>
  </conditionalFormatting>
  <conditionalFormatting sqref="T28">
    <cfRule type="cellIs" dxfId="1511" priority="1146" operator="equal">
      <formula>0</formula>
    </cfRule>
  </conditionalFormatting>
  <conditionalFormatting sqref="T29">
    <cfRule type="cellIs" dxfId="1510" priority="1145" operator="greaterThan">
      <formula>0</formula>
    </cfRule>
  </conditionalFormatting>
  <conditionalFormatting sqref="T28">
    <cfRule type="cellIs" dxfId="1509" priority="1143" operator="equal">
      <formula>0</formula>
    </cfRule>
  </conditionalFormatting>
  <conditionalFormatting sqref="T29">
    <cfRule type="cellIs" dxfId="1508" priority="1142" operator="greaterThan">
      <formula>0</formula>
    </cfRule>
  </conditionalFormatting>
  <conditionalFormatting sqref="T28">
    <cfRule type="cellIs" dxfId="1507" priority="1140" operator="equal">
      <formula>0</formula>
    </cfRule>
  </conditionalFormatting>
  <conditionalFormatting sqref="U30">
    <cfRule type="cellIs" dxfId="1506" priority="1137" operator="equal">
      <formula>0</formula>
    </cfRule>
  </conditionalFormatting>
  <conditionalFormatting sqref="V30">
    <cfRule type="cellIs" dxfId="1505" priority="1131" operator="equal">
      <formula>0</formula>
    </cfRule>
  </conditionalFormatting>
  <conditionalFormatting sqref="U30">
    <cfRule type="cellIs" dxfId="1504" priority="1134" operator="equal">
      <formula>0</formula>
    </cfRule>
  </conditionalFormatting>
  <conditionalFormatting sqref="U28">
    <cfRule type="cellIs" dxfId="1503" priority="1128" operator="equal">
      <formula>0</formula>
    </cfRule>
  </conditionalFormatting>
  <conditionalFormatting sqref="U29">
    <cfRule type="cellIs" dxfId="1502" priority="1127" operator="greaterThan">
      <formula>0</formula>
    </cfRule>
  </conditionalFormatting>
  <conditionalFormatting sqref="U28">
    <cfRule type="cellIs" dxfId="1501" priority="1122" operator="equal">
      <formula>0</formula>
    </cfRule>
  </conditionalFormatting>
  <conditionalFormatting sqref="U29">
    <cfRule type="cellIs" dxfId="1500" priority="1119" operator="greaterThan">
      <formula>0</formula>
    </cfRule>
  </conditionalFormatting>
  <conditionalFormatting sqref="U28">
    <cfRule type="cellIs" dxfId="1499" priority="1118" operator="equal">
      <formula>0</formula>
    </cfRule>
  </conditionalFormatting>
  <conditionalFormatting sqref="U28">
    <cfRule type="cellIs" dxfId="1498" priority="1114" operator="equal">
      <formula>0</formula>
    </cfRule>
  </conditionalFormatting>
  <conditionalFormatting sqref="M33:O33 T33">
    <cfRule type="cellIs" dxfId="1497" priority="1097" operator="equal">
      <formula>0</formula>
    </cfRule>
  </conditionalFormatting>
  <conditionalFormatting sqref="N33:O33 T33">
    <cfRule type="cellIs" dxfId="1496" priority="1094" operator="equal">
      <formula>0</formula>
    </cfRule>
  </conditionalFormatting>
  <conditionalFormatting sqref="N33:O33 T33">
    <cfRule type="cellIs" dxfId="1495" priority="1096" operator="equal">
      <formula>0</formula>
    </cfRule>
  </conditionalFormatting>
  <conditionalFormatting sqref="T33">
    <cfRule type="cellIs" dxfId="1494" priority="1086" operator="equal">
      <formula>0</formula>
    </cfRule>
  </conditionalFormatting>
  <conditionalFormatting sqref="T33">
    <cfRule type="cellIs" dxfId="1493" priority="1088" operator="equal">
      <formula>0</formula>
    </cfRule>
  </conditionalFormatting>
  <conditionalFormatting sqref="O33">
    <cfRule type="cellIs" dxfId="1492" priority="1084" operator="equal">
      <formula>0</formula>
    </cfRule>
  </conditionalFormatting>
  <conditionalFormatting sqref="T33">
    <cfRule type="cellIs" dxfId="1491" priority="1082" operator="equal">
      <formula>0</formula>
    </cfRule>
  </conditionalFormatting>
  <conditionalFormatting sqref="U33">
    <cfRule type="cellIs" dxfId="1490" priority="1080" operator="equal">
      <formula>0</formula>
    </cfRule>
  </conditionalFormatting>
  <conditionalFormatting sqref="U33">
    <cfRule type="cellIs" dxfId="1489" priority="1079" operator="equal">
      <formula>0</formula>
    </cfRule>
  </conditionalFormatting>
  <conditionalFormatting sqref="V33">
    <cfRule type="cellIs" dxfId="1488" priority="1074" operator="equal">
      <formula>0</formula>
    </cfRule>
  </conditionalFormatting>
  <conditionalFormatting sqref="U36">
    <cfRule type="cellIs" dxfId="1487" priority="1073" operator="equal">
      <formula>0</formula>
    </cfRule>
  </conditionalFormatting>
  <conditionalFormatting sqref="U36">
    <cfRule type="cellIs" dxfId="1486" priority="1071" operator="equal">
      <formula>0</formula>
    </cfRule>
  </conditionalFormatting>
  <conditionalFormatting sqref="U36">
    <cfRule type="cellIs" dxfId="1485" priority="1070" operator="equal">
      <formula>0</formula>
    </cfRule>
  </conditionalFormatting>
  <conditionalFormatting sqref="V36:V39">
    <cfRule type="cellIs" dxfId="1484" priority="1068" operator="equal">
      <formula>0</formula>
    </cfRule>
  </conditionalFormatting>
  <conditionalFormatting sqref="V36:V39">
    <cfRule type="cellIs" dxfId="1483" priority="1067" operator="equal">
      <formula>0</formula>
    </cfRule>
  </conditionalFormatting>
  <conditionalFormatting sqref="U35">
    <cfRule type="cellIs" dxfId="1482" priority="1063" operator="greaterThan">
      <formula>0</formula>
    </cfRule>
  </conditionalFormatting>
  <conditionalFormatting sqref="U34">
    <cfRule type="cellIs" dxfId="1481" priority="1062" operator="equal">
      <formula>0</formula>
    </cfRule>
  </conditionalFormatting>
  <conditionalFormatting sqref="U34">
    <cfRule type="cellIs" dxfId="1480" priority="1058" operator="equal">
      <formula>0</formula>
    </cfRule>
  </conditionalFormatting>
  <conditionalFormatting sqref="U35">
    <cfRule type="cellIs" dxfId="1479" priority="1051" operator="greaterThan">
      <formula>0</formula>
    </cfRule>
  </conditionalFormatting>
  <conditionalFormatting sqref="U34">
    <cfRule type="cellIs" dxfId="1478" priority="1050" operator="equal">
      <formula>0</formula>
    </cfRule>
  </conditionalFormatting>
  <conditionalFormatting sqref="V35">
    <cfRule type="cellIs" dxfId="1477" priority="1049" operator="greaterThan">
      <formula>0</formula>
    </cfRule>
  </conditionalFormatting>
  <conditionalFormatting sqref="V34">
    <cfRule type="cellIs" dxfId="1476" priority="1044" operator="equal">
      <formula>0</formula>
    </cfRule>
  </conditionalFormatting>
  <conditionalFormatting sqref="V35">
    <cfRule type="cellIs" dxfId="1475" priority="1043" operator="greaterThan">
      <formula>0</formula>
    </cfRule>
  </conditionalFormatting>
  <conditionalFormatting sqref="V34">
    <cfRule type="cellIs" dxfId="1474" priority="1038" operator="equal">
      <formula>0</formula>
    </cfRule>
  </conditionalFormatting>
  <conditionalFormatting sqref="U43">
    <cfRule type="cellIs" dxfId="1473" priority="1022" operator="equal">
      <formula>0</formula>
    </cfRule>
  </conditionalFormatting>
  <conditionalFormatting sqref="U43">
    <cfRule type="cellIs" dxfId="1472" priority="1020" operator="equal">
      <formula>0</formula>
    </cfRule>
  </conditionalFormatting>
  <conditionalFormatting sqref="U43">
    <cfRule type="cellIs" dxfId="1471" priority="1018" operator="equal">
      <formula>0</formula>
    </cfRule>
  </conditionalFormatting>
  <conditionalFormatting sqref="U43">
    <cfRule type="cellIs" dxfId="1470" priority="1016" operator="equal">
      <formula>0</formula>
    </cfRule>
  </conditionalFormatting>
  <conditionalFormatting sqref="U43">
    <cfRule type="cellIs" dxfId="1469" priority="1014" operator="equal">
      <formula>0</formula>
    </cfRule>
  </conditionalFormatting>
  <conditionalFormatting sqref="U43">
    <cfRule type="cellIs" dxfId="1468" priority="1012" operator="equal">
      <formula>0</formula>
    </cfRule>
  </conditionalFormatting>
  <conditionalFormatting sqref="U44">
    <cfRule type="cellIs" dxfId="1467" priority="1011" operator="greaterThan">
      <formula>0</formula>
    </cfRule>
  </conditionalFormatting>
  <conditionalFormatting sqref="U43">
    <cfRule type="cellIs" dxfId="1466" priority="1010" operator="equal">
      <formula>0</formula>
    </cfRule>
  </conditionalFormatting>
  <conditionalFormatting sqref="V44">
    <cfRule type="cellIs" dxfId="1465" priority="1009" operator="greaterThan">
      <formula>0</formula>
    </cfRule>
  </conditionalFormatting>
  <conditionalFormatting sqref="V43">
    <cfRule type="cellIs" dxfId="1464" priority="1008" operator="equal">
      <formula>0</formula>
    </cfRule>
  </conditionalFormatting>
  <conditionalFormatting sqref="V44">
    <cfRule type="cellIs" dxfId="1463" priority="1007" operator="greaterThan">
      <formula>0</formula>
    </cfRule>
  </conditionalFormatting>
  <conditionalFormatting sqref="V43">
    <cfRule type="cellIs" dxfId="1462" priority="1006" operator="equal">
      <formula>0</formula>
    </cfRule>
  </conditionalFormatting>
  <conditionalFormatting sqref="V44">
    <cfRule type="cellIs" dxfId="1461" priority="1005" operator="greaterThan">
      <formula>0</formula>
    </cfRule>
  </conditionalFormatting>
  <conditionalFormatting sqref="V43">
    <cfRule type="cellIs" dxfId="1460" priority="1004" operator="equal">
      <formula>0</formula>
    </cfRule>
  </conditionalFormatting>
  <conditionalFormatting sqref="V44">
    <cfRule type="cellIs" dxfId="1459" priority="1003" operator="greaterThan">
      <formula>0</formula>
    </cfRule>
  </conditionalFormatting>
  <conditionalFormatting sqref="V43">
    <cfRule type="cellIs" dxfId="1458" priority="1002" operator="equal">
      <formula>0</formula>
    </cfRule>
  </conditionalFormatting>
  <conditionalFormatting sqref="V44">
    <cfRule type="cellIs" dxfId="1457" priority="1001" operator="greaterThan">
      <formula>0</formula>
    </cfRule>
  </conditionalFormatting>
  <conditionalFormatting sqref="V43">
    <cfRule type="cellIs" dxfId="1456" priority="1000" operator="equal">
      <formula>0</formula>
    </cfRule>
  </conditionalFormatting>
  <conditionalFormatting sqref="V44">
    <cfRule type="cellIs" dxfId="1455" priority="999" operator="greaterThan">
      <formula>0</formula>
    </cfRule>
  </conditionalFormatting>
  <conditionalFormatting sqref="V43">
    <cfRule type="cellIs" dxfId="1454" priority="998" operator="equal">
      <formula>0</formula>
    </cfRule>
  </conditionalFormatting>
  <conditionalFormatting sqref="V44">
    <cfRule type="cellIs" dxfId="1453" priority="997" operator="greaterThan">
      <formula>0</formula>
    </cfRule>
  </conditionalFormatting>
  <conditionalFormatting sqref="V43">
    <cfRule type="cellIs" dxfId="1452" priority="996" operator="equal">
      <formula>0</formula>
    </cfRule>
  </conditionalFormatting>
  <conditionalFormatting sqref="V44">
    <cfRule type="cellIs" dxfId="1451" priority="995" operator="greaterThan">
      <formula>0</formula>
    </cfRule>
  </conditionalFormatting>
  <conditionalFormatting sqref="V43">
    <cfRule type="cellIs" dxfId="1450" priority="994" operator="equal">
      <formula>0</formula>
    </cfRule>
  </conditionalFormatting>
  <conditionalFormatting sqref="T26">
    <cfRule type="cellIs" dxfId="1449" priority="955" operator="greaterThan">
      <formula>0</formula>
    </cfRule>
  </conditionalFormatting>
  <conditionalFormatting sqref="T25">
    <cfRule type="cellIs" dxfId="1448" priority="954" operator="equal">
      <formula>0</formula>
    </cfRule>
  </conditionalFormatting>
  <conditionalFormatting sqref="T25">
    <cfRule type="cellIs" dxfId="1447" priority="952" operator="equal">
      <formula>0</formula>
    </cfRule>
  </conditionalFormatting>
  <conditionalFormatting sqref="T26">
    <cfRule type="cellIs" dxfId="1446" priority="951" operator="greaterThan">
      <formula>0</formula>
    </cfRule>
  </conditionalFormatting>
  <conditionalFormatting sqref="T25">
    <cfRule type="cellIs" dxfId="1445" priority="950" operator="equal">
      <formula>0</formula>
    </cfRule>
  </conditionalFormatting>
  <conditionalFormatting sqref="T25">
    <cfRule type="cellIs" dxfId="1444" priority="946" operator="equal">
      <formula>0</formula>
    </cfRule>
  </conditionalFormatting>
  <conditionalFormatting sqref="T25">
    <cfRule type="cellIs" dxfId="1443" priority="942" operator="equal">
      <formula>0</formula>
    </cfRule>
  </conditionalFormatting>
  <conditionalFormatting sqref="T26">
    <cfRule type="cellIs" dxfId="1442" priority="941" operator="greaterThan">
      <formula>0</formula>
    </cfRule>
  </conditionalFormatting>
  <conditionalFormatting sqref="T25">
    <cfRule type="cellIs" dxfId="1441" priority="940" operator="equal">
      <formula>0</formula>
    </cfRule>
  </conditionalFormatting>
  <conditionalFormatting sqref="U25">
    <cfRule type="cellIs" dxfId="1440" priority="936" operator="equal">
      <formula>0</formula>
    </cfRule>
  </conditionalFormatting>
  <conditionalFormatting sqref="U26">
    <cfRule type="cellIs" dxfId="1439" priority="935" operator="greaterThan">
      <formula>0</formula>
    </cfRule>
  </conditionalFormatting>
  <conditionalFormatting sqref="U25">
    <cfRule type="cellIs" dxfId="1438" priority="934" operator="equal">
      <formula>0</formula>
    </cfRule>
  </conditionalFormatting>
  <conditionalFormatting sqref="U25">
    <cfRule type="cellIs" dxfId="1437" priority="930" operator="equal">
      <formula>0</formula>
    </cfRule>
  </conditionalFormatting>
  <conditionalFormatting sqref="U26">
    <cfRule type="cellIs" dxfId="1436" priority="929" operator="greaterThan">
      <formula>0</formula>
    </cfRule>
  </conditionalFormatting>
  <conditionalFormatting sqref="U25">
    <cfRule type="cellIs" dxfId="1435" priority="928" operator="equal">
      <formula>0</formula>
    </cfRule>
  </conditionalFormatting>
  <conditionalFormatting sqref="U25">
    <cfRule type="cellIs" dxfId="1434" priority="924" operator="equal">
      <formula>0</formula>
    </cfRule>
  </conditionalFormatting>
  <conditionalFormatting sqref="T30">
    <cfRule type="cellIs" dxfId="1433" priority="923" operator="equal">
      <formula>0</formula>
    </cfRule>
  </conditionalFormatting>
  <conditionalFormatting sqref="T30">
    <cfRule type="cellIs" dxfId="1432" priority="922" operator="equal">
      <formula>0</formula>
    </cfRule>
  </conditionalFormatting>
  <conditionalFormatting sqref="T30">
    <cfRule type="cellIs" dxfId="1431" priority="921" operator="equal">
      <formula>0</formula>
    </cfRule>
  </conditionalFormatting>
  <conditionalFormatting sqref="T30">
    <cfRule type="cellIs" dxfId="1430" priority="920" operator="equal">
      <formula>0</formula>
    </cfRule>
  </conditionalFormatting>
  <conditionalFormatting sqref="U30">
    <cfRule type="cellIs" dxfId="1429" priority="919" operator="equal">
      <formula>0</formula>
    </cfRule>
  </conditionalFormatting>
  <conditionalFormatting sqref="U30">
    <cfRule type="cellIs" dxfId="1428" priority="918" operator="equal">
      <formula>0</formula>
    </cfRule>
  </conditionalFormatting>
  <conditionalFormatting sqref="U30">
    <cfRule type="cellIs" dxfId="1427" priority="917" operator="equal">
      <formula>0</formula>
    </cfRule>
  </conditionalFormatting>
  <conditionalFormatting sqref="U30">
    <cfRule type="cellIs" dxfId="1426" priority="916" operator="equal">
      <formula>0</formula>
    </cfRule>
  </conditionalFormatting>
  <conditionalFormatting sqref="T28">
    <cfRule type="cellIs" dxfId="1425" priority="914" operator="equal">
      <formula>0</formula>
    </cfRule>
  </conditionalFormatting>
  <conditionalFormatting sqref="T28">
    <cfRule type="cellIs" dxfId="1424" priority="912" operator="equal">
      <formula>0</formula>
    </cfRule>
  </conditionalFormatting>
  <conditionalFormatting sqref="T29">
    <cfRule type="cellIs" dxfId="1423" priority="911" operator="greaterThan">
      <formula>0</formula>
    </cfRule>
  </conditionalFormatting>
  <conditionalFormatting sqref="T28">
    <cfRule type="cellIs" dxfId="1422" priority="910" operator="equal">
      <formula>0</formula>
    </cfRule>
  </conditionalFormatting>
  <conditionalFormatting sqref="T29">
    <cfRule type="cellIs" dxfId="1421" priority="909" operator="greaterThan">
      <formula>0</formula>
    </cfRule>
  </conditionalFormatting>
  <conditionalFormatting sqref="T28">
    <cfRule type="cellIs" dxfId="1420" priority="908" operator="equal">
      <formula>0</formula>
    </cfRule>
  </conditionalFormatting>
  <conditionalFormatting sqref="T29">
    <cfRule type="cellIs" dxfId="1419" priority="907" operator="greaterThan">
      <formula>0</formula>
    </cfRule>
  </conditionalFormatting>
  <conditionalFormatting sqref="T28">
    <cfRule type="cellIs" dxfId="1418" priority="906" operator="equal">
      <formula>0</formula>
    </cfRule>
  </conditionalFormatting>
  <conditionalFormatting sqref="T29">
    <cfRule type="cellIs" dxfId="1417" priority="905" operator="greaterThan">
      <formula>0</formula>
    </cfRule>
  </conditionalFormatting>
  <conditionalFormatting sqref="T28">
    <cfRule type="cellIs" dxfId="1416" priority="904" operator="equal">
      <formula>0</formula>
    </cfRule>
  </conditionalFormatting>
  <conditionalFormatting sqref="T29">
    <cfRule type="cellIs" dxfId="1415" priority="903" operator="greaterThan">
      <formula>0</formula>
    </cfRule>
  </conditionalFormatting>
  <conditionalFormatting sqref="T28">
    <cfRule type="cellIs" dxfId="1414" priority="902" operator="equal">
      <formula>0</formula>
    </cfRule>
  </conditionalFormatting>
  <conditionalFormatting sqref="T29">
    <cfRule type="cellIs" dxfId="1413" priority="901" operator="greaterThan">
      <formula>0</formula>
    </cfRule>
  </conditionalFormatting>
  <conditionalFormatting sqref="T28">
    <cfRule type="cellIs" dxfId="1412" priority="900" operator="equal">
      <formula>0</formula>
    </cfRule>
  </conditionalFormatting>
  <conditionalFormatting sqref="U29">
    <cfRule type="cellIs" dxfId="1411" priority="899" operator="greaterThan">
      <formula>0</formula>
    </cfRule>
  </conditionalFormatting>
  <conditionalFormatting sqref="U28">
    <cfRule type="cellIs" dxfId="1410" priority="898" operator="equal">
      <formula>0</formula>
    </cfRule>
  </conditionalFormatting>
  <conditionalFormatting sqref="U29">
    <cfRule type="cellIs" dxfId="1409" priority="897" operator="greaterThan">
      <formula>0</formula>
    </cfRule>
  </conditionalFormatting>
  <conditionalFormatting sqref="U28">
    <cfRule type="cellIs" dxfId="1408" priority="896" operator="equal">
      <formula>0</formula>
    </cfRule>
  </conditionalFormatting>
  <conditionalFormatting sqref="U29">
    <cfRule type="cellIs" dxfId="1407" priority="895" operator="greaterThan">
      <formula>0</formula>
    </cfRule>
  </conditionalFormatting>
  <conditionalFormatting sqref="U28">
    <cfRule type="cellIs" dxfId="1406" priority="894" operator="equal">
      <formula>0</formula>
    </cfRule>
  </conditionalFormatting>
  <conditionalFormatting sqref="U29">
    <cfRule type="cellIs" dxfId="1405" priority="893" operator="greaterThan">
      <formula>0</formula>
    </cfRule>
  </conditionalFormatting>
  <conditionalFormatting sqref="U28">
    <cfRule type="cellIs" dxfId="1404" priority="892" operator="equal">
      <formula>0</formula>
    </cfRule>
  </conditionalFormatting>
  <conditionalFormatting sqref="U29">
    <cfRule type="cellIs" dxfId="1403" priority="891" operator="greaterThan">
      <formula>0</formula>
    </cfRule>
  </conditionalFormatting>
  <conditionalFormatting sqref="U28">
    <cfRule type="cellIs" dxfId="1402" priority="890" operator="equal">
      <formula>0</formula>
    </cfRule>
  </conditionalFormatting>
  <conditionalFormatting sqref="U29">
    <cfRule type="cellIs" dxfId="1401" priority="889" operator="greaterThan">
      <formula>0</formula>
    </cfRule>
  </conditionalFormatting>
  <conditionalFormatting sqref="U28">
    <cfRule type="cellIs" dxfId="1400" priority="888" operator="equal">
      <formula>0</formula>
    </cfRule>
  </conditionalFormatting>
  <conditionalFormatting sqref="U29">
    <cfRule type="cellIs" dxfId="1399" priority="887" operator="greaterThan">
      <formula>0</formula>
    </cfRule>
  </conditionalFormatting>
  <conditionalFormatting sqref="U28">
    <cfRule type="cellIs" dxfId="1398" priority="886" operator="equal">
      <formula>0</formula>
    </cfRule>
  </conditionalFormatting>
  <conditionalFormatting sqref="U29">
    <cfRule type="cellIs" dxfId="1397" priority="885" operator="greaterThan">
      <formula>0</formula>
    </cfRule>
  </conditionalFormatting>
  <conditionalFormatting sqref="U28">
    <cfRule type="cellIs" dxfId="1396" priority="884" operator="equal">
      <formula>0</formula>
    </cfRule>
  </conditionalFormatting>
  <conditionalFormatting sqref="M32">
    <cfRule type="cellIs" dxfId="1395" priority="883" operator="greaterThan">
      <formula>0</formula>
    </cfRule>
  </conditionalFormatting>
  <conditionalFormatting sqref="M31">
    <cfRule type="cellIs" dxfId="1394" priority="882" operator="equal">
      <formula>0</formula>
    </cfRule>
  </conditionalFormatting>
  <conditionalFormatting sqref="O32">
    <cfRule type="cellIs" dxfId="1393" priority="881" operator="greaterThan">
      <formula>0</formula>
    </cfRule>
  </conditionalFormatting>
  <conditionalFormatting sqref="O31">
    <cfRule type="cellIs" dxfId="1392" priority="880" operator="equal">
      <formula>0</formula>
    </cfRule>
  </conditionalFormatting>
  <conditionalFormatting sqref="O31">
    <cfRule type="cellIs" dxfId="1391" priority="878" operator="equal">
      <formula>0</formula>
    </cfRule>
  </conditionalFormatting>
  <conditionalFormatting sqref="O31">
    <cfRule type="cellIs" dxfId="1390" priority="876" operator="equal">
      <formula>0</formula>
    </cfRule>
  </conditionalFormatting>
  <conditionalFormatting sqref="O31">
    <cfRule type="cellIs" dxfId="1389" priority="874" operator="equal">
      <formula>0</formula>
    </cfRule>
  </conditionalFormatting>
  <conditionalFormatting sqref="M33">
    <cfRule type="cellIs" dxfId="1388" priority="873" operator="equal">
      <formula>0</formula>
    </cfRule>
  </conditionalFormatting>
  <conditionalFormatting sqref="M33">
    <cfRule type="cellIs" dxfId="1387" priority="872" operator="equal">
      <formula>0</formula>
    </cfRule>
  </conditionalFormatting>
  <conditionalFormatting sqref="O33">
    <cfRule type="cellIs" dxfId="1386" priority="871" operator="equal">
      <formula>0</formula>
    </cfRule>
  </conditionalFormatting>
  <conditionalFormatting sqref="O33">
    <cfRule type="cellIs" dxfId="1385" priority="870" operator="equal">
      <formula>0</formula>
    </cfRule>
  </conditionalFormatting>
  <conditionalFormatting sqref="O33">
    <cfRule type="cellIs" dxfId="1384" priority="869" operator="equal">
      <formula>0</formula>
    </cfRule>
  </conditionalFormatting>
  <conditionalFormatting sqref="O33">
    <cfRule type="cellIs" dxfId="1383" priority="868" operator="equal">
      <formula>0</formula>
    </cfRule>
  </conditionalFormatting>
  <conditionalFormatting sqref="N33">
    <cfRule type="cellIs" dxfId="1382" priority="867" operator="equal">
      <formula>0</formula>
    </cfRule>
  </conditionalFormatting>
  <conditionalFormatting sqref="N33">
    <cfRule type="cellIs" dxfId="1381" priority="866" operator="equal">
      <formula>0</formula>
    </cfRule>
  </conditionalFormatting>
  <conditionalFormatting sqref="O33">
    <cfRule type="cellIs" dxfId="1380" priority="865" operator="equal">
      <formula>0</formula>
    </cfRule>
  </conditionalFormatting>
  <conditionalFormatting sqref="O33">
    <cfRule type="cellIs" dxfId="1379" priority="864" operator="equal">
      <formula>0</formula>
    </cfRule>
  </conditionalFormatting>
  <conditionalFormatting sqref="O36:Q36">
    <cfRule type="cellIs" dxfId="1378" priority="863" operator="equal">
      <formula>0</formula>
    </cfRule>
  </conditionalFormatting>
  <conditionalFormatting sqref="O36:Q36">
    <cfRule type="cellIs" dxfId="1377" priority="862" operator="equal">
      <formula>0</formula>
    </cfRule>
  </conditionalFormatting>
  <conditionalFormatting sqref="O36:Q36">
    <cfRule type="cellIs" dxfId="1376" priority="861" operator="equal">
      <formula>0</formula>
    </cfRule>
  </conditionalFormatting>
  <conditionalFormatting sqref="O36:Q36">
    <cfRule type="cellIs" dxfId="1375" priority="860" operator="equal">
      <formula>0</formula>
    </cfRule>
  </conditionalFormatting>
  <conditionalFormatting sqref="T36">
    <cfRule type="cellIs" dxfId="1374" priority="859" operator="equal">
      <formula>0</formula>
    </cfRule>
  </conditionalFormatting>
  <conditionalFormatting sqref="T36">
    <cfRule type="cellIs" dxfId="1373" priority="858" operator="equal">
      <formula>0</formula>
    </cfRule>
  </conditionalFormatting>
  <conditionalFormatting sqref="T36">
    <cfRule type="cellIs" dxfId="1372" priority="857" operator="equal">
      <formula>0</formula>
    </cfRule>
  </conditionalFormatting>
  <conditionalFormatting sqref="T36">
    <cfRule type="cellIs" dxfId="1371" priority="856" operator="equal">
      <formula>0</formula>
    </cfRule>
  </conditionalFormatting>
  <conditionalFormatting sqref="O34:Q34">
    <cfRule type="cellIs" dxfId="1370" priority="854" operator="equal">
      <formula>0</formula>
    </cfRule>
  </conditionalFormatting>
  <conditionalFormatting sqref="O34:Q34">
    <cfRule type="cellIs" dxfId="1369" priority="852" operator="equal">
      <formula>0</formula>
    </cfRule>
  </conditionalFormatting>
  <conditionalFormatting sqref="O34:Q34">
    <cfRule type="cellIs" dxfId="1368" priority="850" operator="equal">
      <formula>0</formula>
    </cfRule>
  </conditionalFormatting>
  <conditionalFormatting sqref="O34:Q34">
    <cfRule type="cellIs" dxfId="1367" priority="848" operator="equal">
      <formula>0</formula>
    </cfRule>
  </conditionalFormatting>
  <conditionalFormatting sqref="O35:Q35">
    <cfRule type="cellIs" dxfId="1366" priority="847" operator="greaterThan">
      <formula>0</formula>
    </cfRule>
  </conditionalFormatting>
  <conditionalFormatting sqref="O34:Q34">
    <cfRule type="cellIs" dxfId="1365" priority="846" operator="equal">
      <formula>0</formula>
    </cfRule>
  </conditionalFormatting>
  <conditionalFormatting sqref="O35:Q35">
    <cfRule type="cellIs" dxfId="1364" priority="845" operator="greaterThan">
      <formula>0</formula>
    </cfRule>
  </conditionalFormatting>
  <conditionalFormatting sqref="O34:Q34">
    <cfRule type="cellIs" dxfId="1363" priority="844" operator="equal">
      <formula>0</formula>
    </cfRule>
  </conditionalFormatting>
  <conditionalFormatting sqref="O35:Q35">
    <cfRule type="cellIs" dxfId="1362" priority="843" operator="greaterThan">
      <formula>0</formula>
    </cfRule>
  </conditionalFormatting>
  <conditionalFormatting sqref="O34:Q34">
    <cfRule type="cellIs" dxfId="1361" priority="842" operator="equal">
      <formula>0</formula>
    </cfRule>
  </conditionalFormatting>
  <conditionalFormatting sqref="O35:Q35">
    <cfRule type="cellIs" dxfId="1360" priority="841" operator="greaterThan">
      <formula>0</formula>
    </cfRule>
  </conditionalFormatting>
  <conditionalFormatting sqref="O34:Q34">
    <cfRule type="cellIs" dxfId="1359" priority="840" operator="equal">
      <formula>0</formula>
    </cfRule>
  </conditionalFormatting>
  <conditionalFormatting sqref="T35">
    <cfRule type="cellIs" dxfId="1358" priority="839" operator="greaterThan">
      <formula>0</formula>
    </cfRule>
  </conditionalFormatting>
  <conditionalFormatting sqref="T34">
    <cfRule type="cellIs" dxfId="1357" priority="838" operator="equal">
      <formula>0</formula>
    </cfRule>
  </conditionalFormatting>
  <conditionalFormatting sqref="T35">
    <cfRule type="cellIs" dxfId="1356" priority="837" operator="greaterThan">
      <formula>0</formula>
    </cfRule>
  </conditionalFormatting>
  <conditionalFormatting sqref="T34">
    <cfRule type="cellIs" dxfId="1355" priority="836" operator="equal">
      <formula>0</formula>
    </cfRule>
  </conditionalFormatting>
  <conditionalFormatting sqref="T35">
    <cfRule type="cellIs" dxfId="1354" priority="835" operator="greaterThan">
      <formula>0</formula>
    </cfRule>
  </conditionalFormatting>
  <conditionalFormatting sqref="T34">
    <cfRule type="cellIs" dxfId="1353" priority="834" operator="equal">
      <formula>0</formula>
    </cfRule>
  </conditionalFormatting>
  <conditionalFormatting sqref="T35">
    <cfRule type="cellIs" dxfId="1352" priority="833" operator="greaterThan">
      <formula>0</formula>
    </cfRule>
  </conditionalFormatting>
  <conditionalFormatting sqref="T34">
    <cfRule type="cellIs" dxfId="1351" priority="832" operator="equal">
      <formula>0</formula>
    </cfRule>
  </conditionalFormatting>
  <conditionalFormatting sqref="T35">
    <cfRule type="cellIs" dxfId="1350" priority="831" operator="greaterThan">
      <formula>0</formula>
    </cfRule>
  </conditionalFormatting>
  <conditionalFormatting sqref="T34">
    <cfRule type="cellIs" dxfId="1349" priority="830" operator="equal">
      <formula>0</formula>
    </cfRule>
  </conditionalFormatting>
  <conditionalFormatting sqref="T35">
    <cfRule type="cellIs" dxfId="1348" priority="829" operator="greaterThan">
      <formula>0</formula>
    </cfRule>
  </conditionalFormatting>
  <conditionalFormatting sqref="T34">
    <cfRule type="cellIs" dxfId="1347" priority="828" operator="equal">
      <formula>0</formula>
    </cfRule>
  </conditionalFormatting>
  <conditionalFormatting sqref="T35">
    <cfRule type="cellIs" dxfId="1346" priority="827" operator="greaterThan">
      <formula>0</formula>
    </cfRule>
  </conditionalFormatting>
  <conditionalFormatting sqref="T34">
    <cfRule type="cellIs" dxfId="1345" priority="826" operator="equal">
      <formula>0</formula>
    </cfRule>
  </conditionalFormatting>
  <conditionalFormatting sqref="T35">
    <cfRule type="cellIs" dxfId="1344" priority="825" operator="greaterThan">
      <formula>0</formula>
    </cfRule>
  </conditionalFormatting>
  <conditionalFormatting sqref="T34">
    <cfRule type="cellIs" dxfId="1343" priority="824" operator="equal">
      <formula>0</formula>
    </cfRule>
  </conditionalFormatting>
  <conditionalFormatting sqref="T39">
    <cfRule type="cellIs" dxfId="1342" priority="822" operator="equal">
      <formula>0</formula>
    </cfRule>
  </conditionalFormatting>
  <conditionalFormatting sqref="T39">
    <cfRule type="cellIs" dxfId="1341" priority="820" operator="equal">
      <formula>0</formula>
    </cfRule>
  </conditionalFormatting>
  <conditionalFormatting sqref="T38">
    <cfRule type="cellIs" dxfId="1340" priority="819" operator="greaterThan">
      <formula>0</formula>
    </cfRule>
  </conditionalFormatting>
  <conditionalFormatting sqref="T38">
    <cfRule type="cellIs" dxfId="1339" priority="817" operator="greaterThan">
      <formula>0</formula>
    </cfRule>
  </conditionalFormatting>
  <conditionalFormatting sqref="U39">
    <cfRule type="cellIs" dxfId="1338" priority="811" operator="equal">
      <formula>0</formula>
    </cfRule>
  </conditionalFormatting>
  <conditionalFormatting sqref="U39">
    <cfRule type="cellIs" dxfId="1337" priority="810" operator="equal">
      <formula>0</formula>
    </cfRule>
  </conditionalFormatting>
  <conditionalFormatting sqref="U39">
    <cfRule type="cellIs" dxfId="1336" priority="809" operator="equal">
      <formula>0</formula>
    </cfRule>
  </conditionalFormatting>
  <conditionalFormatting sqref="U39">
    <cfRule type="cellIs" dxfId="1335" priority="808" operator="equal">
      <formula>0</formula>
    </cfRule>
  </conditionalFormatting>
  <conditionalFormatting sqref="U38">
    <cfRule type="cellIs" dxfId="1334" priority="807" operator="greaterThan">
      <formula>0</formula>
    </cfRule>
  </conditionalFormatting>
  <conditionalFormatting sqref="U37">
    <cfRule type="cellIs" dxfId="1333" priority="806" operator="equal">
      <formula>0</formula>
    </cfRule>
  </conditionalFormatting>
  <conditionalFormatting sqref="U38">
    <cfRule type="cellIs" dxfId="1332" priority="805" operator="greaterThan">
      <formula>0</formula>
    </cfRule>
  </conditionalFormatting>
  <conditionalFormatting sqref="U37">
    <cfRule type="cellIs" dxfId="1331" priority="804" operator="equal">
      <formula>0</formula>
    </cfRule>
  </conditionalFormatting>
  <conditionalFormatting sqref="U38">
    <cfRule type="cellIs" dxfId="1330" priority="803" operator="greaterThan">
      <formula>0</formula>
    </cfRule>
  </conditionalFormatting>
  <conditionalFormatting sqref="U37">
    <cfRule type="cellIs" dxfId="1329" priority="802" operator="equal">
      <formula>0</formula>
    </cfRule>
  </conditionalFormatting>
  <conditionalFormatting sqref="U38">
    <cfRule type="cellIs" dxfId="1328" priority="801" operator="greaterThan">
      <formula>0</formula>
    </cfRule>
  </conditionalFormatting>
  <conditionalFormatting sqref="U37">
    <cfRule type="cellIs" dxfId="1327" priority="800" operator="equal">
      <formula>0</formula>
    </cfRule>
  </conditionalFormatting>
  <conditionalFormatting sqref="U38">
    <cfRule type="cellIs" dxfId="1326" priority="799" operator="greaterThan">
      <formula>0</formula>
    </cfRule>
  </conditionalFormatting>
  <conditionalFormatting sqref="U37">
    <cfRule type="cellIs" dxfId="1325" priority="798" operator="equal">
      <formula>0</formula>
    </cfRule>
  </conditionalFormatting>
  <conditionalFormatting sqref="U38">
    <cfRule type="cellIs" dxfId="1324" priority="797" operator="greaterThan">
      <formula>0</formula>
    </cfRule>
  </conditionalFormatting>
  <conditionalFormatting sqref="U37">
    <cfRule type="cellIs" dxfId="1323" priority="796" operator="equal">
      <formula>0</formula>
    </cfRule>
  </conditionalFormatting>
  <conditionalFormatting sqref="U38">
    <cfRule type="cellIs" dxfId="1322" priority="795" operator="greaterThan">
      <formula>0</formula>
    </cfRule>
  </conditionalFormatting>
  <conditionalFormatting sqref="U37">
    <cfRule type="cellIs" dxfId="1321" priority="794" operator="equal">
      <formula>0</formula>
    </cfRule>
  </conditionalFormatting>
  <conditionalFormatting sqref="U38">
    <cfRule type="cellIs" dxfId="1320" priority="793" operator="greaterThan">
      <formula>0</formula>
    </cfRule>
  </conditionalFormatting>
  <conditionalFormatting sqref="U37">
    <cfRule type="cellIs" dxfId="1319" priority="792" operator="equal">
      <formula>0</formula>
    </cfRule>
  </conditionalFormatting>
  <conditionalFormatting sqref="U39">
    <cfRule type="cellIs" dxfId="1318" priority="790" operator="equal">
      <formula>0</formula>
    </cfRule>
  </conditionalFormatting>
  <conditionalFormatting sqref="U39">
    <cfRule type="cellIs" dxfId="1317" priority="788" operator="equal">
      <formula>0</formula>
    </cfRule>
  </conditionalFormatting>
  <conditionalFormatting sqref="U38">
    <cfRule type="cellIs" dxfId="1316" priority="787" operator="greaterThan">
      <formula>0</formula>
    </cfRule>
  </conditionalFormatting>
  <conditionalFormatting sqref="U37">
    <cfRule type="cellIs" dxfId="1315" priority="786" operator="equal">
      <formula>0</formula>
    </cfRule>
  </conditionalFormatting>
  <conditionalFormatting sqref="U38">
    <cfRule type="cellIs" dxfId="1314" priority="785" operator="greaterThan">
      <formula>0</formula>
    </cfRule>
  </conditionalFormatting>
  <conditionalFormatting sqref="U37">
    <cfRule type="cellIs" dxfId="1313" priority="784" operator="equal">
      <formula>0</formula>
    </cfRule>
  </conditionalFormatting>
  <conditionalFormatting sqref="U38">
    <cfRule type="cellIs" dxfId="1312" priority="783" operator="greaterThan">
      <formula>0</formula>
    </cfRule>
  </conditionalFormatting>
  <conditionalFormatting sqref="U37">
    <cfRule type="cellIs" dxfId="1311" priority="782" operator="equal">
      <formula>0</formula>
    </cfRule>
  </conditionalFormatting>
  <conditionalFormatting sqref="U38">
    <cfRule type="cellIs" dxfId="1310" priority="781" operator="greaterThan">
      <formula>0</formula>
    </cfRule>
  </conditionalFormatting>
  <conditionalFormatting sqref="U37">
    <cfRule type="cellIs" dxfId="1309" priority="780" operator="equal">
      <formula>0</formula>
    </cfRule>
  </conditionalFormatting>
  <conditionalFormatting sqref="U38">
    <cfRule type="cellIs" dxfId="1308" priority="779" operator="greaterThan">
      <formula>0</formula>
    </cfRule>
  </conditionalFormatting>
  <conditionalFormatting sqref="U37">
    <cfRule type="cellIs" dxfId="1307" priority="778" operator="equal">
      <formula>0</formula>
    </cfRule>
  </conditionalFormatting>
  <conditionalFormatting sqref="U38">
    <cfRule type="cellIs" dxfId="1306" priority="777" operator="greaterThan">
      <formula>0</formula>
    </cfRule>
  </conditionalFormatting>
  <conditionalFormatting sqref="U37">
    <cfRule type="cellIs" dxfId="1305" priority="776" operator="equal">
      <formula>0</formula>
    </cfRule>
  </conditionalFormatting>
  <conditionalFormatting sqref="T37">
    <cfRule type="cellIs" dxfId="1304" priority="769" operator="equal">
      <formula>0</formula>
    </cfRule>
  </conditionalFormatting>
  <conditionalFormatting sqref="T37">
    <cfRule type="cellIs" dxfId="1303" priority="766" operator="equal">
      <formula>0</formula>
    </cfRule>
  </conditionalFormatting>
  <conditionalFormatting sqref="T37">
    <cfRule type="cellIs" dxfId="1302" priority="764" operator="equal">
      <formula>0</formula>
    </cfRule>
  </conditionalFormatting>
  <conditionalFormatting sqref="L24">
    <cfRule type="cellIs" dxfId="1301" priority="762" operator="equal">
      <formula>0</formula>
    </cfRule>
  </conditionalFormatting>
  <conditionalFormatting sqref="J24">
    <cfRule type="cellIs" dxfId="1300" priority="758" operator="equal">
      <formula>0</formula>
    </cfRule>
  </conditionalFormatting>
  <conditionalFormatting sqref="K24">
    <cfRule type="cellIs" dxfId="1299" priority="754" operator="equal">
      <formula>0</formula>
    </cfRule>
  </conditionalFormatting>
  <conditionalFormatting sqref="I21:J21">
    <cfRule type="cellIs" dxfId="1298" priority="750" operator="equal">
      <formula>0</formula>
    </cfRule>
  </conditionalFormatting>
  <conditionalFormatting sqref="O21:S21">
    <cfRule type="cellIs" dxfId="1297" priority="739" operator="equal">
      <formula>0</formula>
    </cfRule>
  </conditionalFormatting>
  <conditionalFormatting sqref="G18 G16">
    <cfRule type="cellIs" dxfId="1296" priority="736" operator="equal">
      <formula>0</formula>
    </cfRule>
  </conditionalFormatting>
  <conditionalFormatting sqref="I16">
    <cfRule type="cellIs" dxfId="1295" priority="732" operator="equal">
      <formula>0</formula>
    </cfRule>
  </conditionalFormatting>
  <conditionalFormatting sqref="L16">
    <cfRule type="cellIs" dxfId="1294" priority="728" operator="equal">
      <formula>0</formula>
    </cfRule>
  </conditionalFormatting>
  <conditionalFormatting sqref="M17">
    <cfRule type="cellIs" dxfId="1293" priority="727" operator="greaterThan">
      <formula>0</formula>
    </cfRule>
  </conditionalFormatting>
  <conditionalFormatting sqref="M16">
    <cfRule type="cellIs" dxfId="1292" priority="726" operator="equal">
      <formula>0</formula>
    </cfRule>
  </conditionalFormatting>
  <conditionalFormatting sqref="O16">
    <cfRule type="cellIs" dxfId="1291" priority="722" operator="equal">
      <formula>0</formula>
    </cfRule>
  </conditionalFormatting>
  <conditionalFormatting sqref="T17">
    <cfRule type="cellIs" dxfId="1290" priority="721" operator="greaterThan">
      <formula>0</formula>
    </cfRule>
  </conditionalFormatting>
  <conditionalFormatting sqref="T16">
    <cfRule type="cellIs" dxfId="1289" priority="720" operator="equal">
      <formula>0</formula>
    </cfRule>
  </conditionalFormatting>
  <conditionalFormatting sqref="G19:H19">
    <cfRule type="cellIs" dxfId="1288" priority="717" operator="equal">
      <formula>0</formula>
    </cfRule>
  </conditionalFormatting>
  <conditionalFormatting sqref="H18:O18 T18:V18">
    <cfRule type="cellIs" dxfId="1287" priority="716" operator="equal">
      <formula>0</formula>
    </cfRule>
  </conditionalFormatting>
  <conditionalFormatting sqref="M24">
    <cfRule type="cellIs" dxfId="1286" priority="714" operator="equal">
      <formula>0</formula>
    </cfRule>
  </conditionalFormatting>
  <conditionalFormatting sqref="J24">
    <cfRule type="cellIs" dxfId="1285" priority="711" operator="equal">
      <formula>0</formula>
    </cfRule>
  </conditionalFormatting>
  <conditionalFormatting sqref="J24">
    <cfRule type="cellIs" dxfId="1284" priority="710" operator="equal">
      <formula>0</formula>
    </cfRule>
  </conditionalFormatting>
  <conditionalFormatting sqref="K22">
    <cfRule type="cellIs" dxfId="1283" priority="708" operator="equal">
      <formula>0</formula>
    </cfRule>
  </conditionalFormatting>
  <conditionalFormatting sqref="K24">
    <cfRule type="cellIs" dxfId="1282" priority="707" operator="equal">
      <formula>0</formula>
    </cfRule>
  </conditionalFormatting>
  <conditionalFormatting sqref="K24">
    <cfRule type="cellIs" dxfId="1281" priority="706" operator="equal">
      <formula>0</formula>
    </cfRule>
  </conditionalFormatting>
  <conditionalFormatting sqref="L24">
    <cfRule type="cellIs" dxfId="1280" priority="705" operator="equal">
      <formula>0</formula>
    </cfRule>
  </conditionalFormatting>
  <conditionalFormatting sqref="K24">
    <cfRule type="cellIs" dxfId="1279" priority="704" operator="equal">
      <formula>0</formula>
    </cfRule>
  </conditionalFormatting>
  <conditionalFormatting sqref="K24">
    <cfRule type="cellIs" dxfId="1278" priority="703" operator="equal">
      <formula>0</formula>
    </cfRule>
  </conditionalFormatting>
  <conditionalFormatting sqref="I22">
    <cfRule type="cellIs" dxfId="1277" priority="701" operator="equal">
      <formula>0</formula>
    </cfRule>
  </conditionalFormatting>
  <conditionalFormatting sqref="I24">
    <cfRule type="cellIs" dxfId="1276" priority="700" operator="equal">
      <formula>0</formula>
    </cfRule>
  </conditionalFormatting>
  <conditionalFormatting sqref="I24">
    <cfRule type="cellIs" dxfId="1275" priority="699" operator="equal">
      <formula>0</formula>
    </cfRule>
  </conditionalFormatting>
  <conditionalFormatting sqref="J24">
    <cfRule type="cellIs" dxfId="1274" priority="696" operator="equal">
      <formula>0</formula>
    </cfRule>
  </conditionalFormatting>
  <conditionalFormatting sqref="E40:E42">
    <cfRule type="cellIs" dxfId="1273" priority="694" operator="equal">
      <formula>0</formula>
    </cfRule>
  </conditionalFormatting>
  <conditionalFormatting sqref="O40:S42">
    <cfRule type="cellIs" dxfId="1272" priority="692" operator="equal">
      <formula>0</formula>
    </cfRule>
  </conditionalFormatting>
  <conditionalFormatting sqref="N40:N42">
    <cfRule type="cellIs" dxfId="1271" priority="690" operator="equal">
      <formula>0</formula>
    </cfRule>
  </conditionalFormatting>
  <conditionalFormatting sqref="V40:V42">
    <cfRule type="cellIs" dxfId="1270" priority="688" operator="equal">
      <formula>0</formula>
    </cfRule>
  </conditionalFormatting>
  <conditionalFormatting sqref="V40:V42">
    <cfRule type="cellIs" dxfId="1269" priority="686" operator="equal">
      <formula>0</formula>
    </cfRule>
  </conditionalFormatting>
  <conditionalFormatting sqref="T42">
    <cfRule type="cellIs" dxfId="1268" priority="684" operator="equal">
      <formula>0</formula>
    </cfRule>
  </conditionalFormatting>
  <conditionalFormatting sqref="T42">
    <cfRule type="cellIs" dxfId="1267" priority="682" operator="equal">
      <formula>0</formula>
    </cfRule>
  </conditionalFormatting>
  <conditionalFormatting sqref="T41">
    <cfRule type="cellIs" dxfId="1266" priority="679" operator="greaterThan">
      <formula>0</formula>
    </cfRule>
  </conditionalFormatting>
  <conditionalFormatting sqref="T41">
    <cfRule type="cellIs" dxfId="1265" priority="677" operator="greaterThan">
      <formula>0</formula>
    </cfRule>
  </conditionalFormatting>
  <conditionalFormatting sqref="T41">
    <cfRule type="cellIs" dxfId="1264" priority="675" operator="greaterThan">
      <formula>0</formula>
    </cfRule>
  </conditionalFormatting>
  <conditionalFormatting sqref="T41">
    <cfRule type="cellIs" dxfId="1263" priority="673" operator="greaterThan">
      <formula>0</formula>
    </cfRule>
  </conditionalFormatting>
  <conditionalFormatting sqref="U42">
    <cfRule type="cellIs" dxfId="1262" priority="672" operator="equal">
      <formula>0</formula>
    </cfRule>
  </conditionalFormatting>
  <conditionalFormatting sqref="U42">
    <cfRule type="cellIs" dxfId="1261" priority="670" operator="equal">
      <formula>0</formula>
    </cfRule>
  </conditionalFormatting>
  <conditionalFormatting sqref="U40">
    <cfRule type="cellIs" dxfId="1260" priority="663" operator="equal">
      <formula>0</formula>
    </cfRule>
  </conditionalFormatting>
  <conditionalFormatting sqref="U41">
    <cfRule type="cellIs" dxfId="1259" priority="662" operator="greaterThan">
      <formula>0</formula>
    </cfRule>
  </conditionalFormatting>
  <conditionalFormatting sqref="U40">
    <cfRule type="cellIs" dxfId="1258" priority="661" operator="equal">
      <formula>0</formula>
    </cfRule>
  </conditionalFormatting>
  <conditionalFormatting sqref="U40">
    <cfRule type="cellIs" dxfId="1257" priority="657" operator="equal">
      <formula>0</formula>
    </cfRule>
  </conditionalFormatting>
  <conditionalFormatting sqref="U41">
    <cfRule type="cellIs" dxfId="1256" priority="656" operator="greaterThan">
      <formula>0</formula>
    </cfRule>
  </conditionalFormatting>
  <conditionalFormatting sqref="U40">
    <cfRule type="cellIs" dxfId="1255" priority="655" operator="equal">
      <formula>0</formula>
    </cfRule>
  </conditionalFormatting>
  <conditionalFormatting sqref="U42">
    <cfRule type="cellIs" dxfId="1254" priority="652" operator="equal">
      <formula>0</formula>
    </cfRule>
  </conditionalFormatting>
  <conditionalFormatting sqref="U42">
    <cfRule type="cellIs" dxfId="1253" priority="651" operator="equal">
      <formula>0</formula>
    </cfRule>
  </conditionalFormatting>
  <conditionalFormatting sqref="U42">
    <cfRule type="cellIs" dxfId="1252" priority="649" operator="equal">
      <formula>0</formula>
    </cfRule>
  </conditionalFormatting>
  <conditionalFormatting sqref="U40">
    <cfRule type="cellIs" dxfId="1251" priority="647" operator="equal">
      <formula>0</formula>
    </cfRule>
  </conditionalFormatting>
  <conditionalFormatting sqref="U40">
    <cfRule type="cellIs" dxfId="1250" priority="645" operator="equal">
      <formula>0</formula>
    </cfRule>
  </conditionalFormatting>
  <conditionalFormatting sqref="U40">
    <cfRule type="cellIs" dxfId="1249" priority="643" operator="equal">
      <formula>0</formula>
    </cfRule>
  </conditionalFormatting>
  <conditionalFormatting sqref="U40">
    <cfRule type="cellIs" dxfId="1248" priority="641" operator="equal">
      <formula>0</formula>
    </cfRule>
  </conditionalFormatting>
  <conditionalFormatting sqref="U40">
    <cfRule type="cellIs" dxfId="1247" priority="639" operator="equal">
      <formula>0</formula>
    </cfRule>
  </conditionalFormatting>
  <conditionalFormatting sqref="U40">
    <cfRule type="cellIs" dxfId="1246" priority="637" operator="equal">
      <formula>0</formula>
    </cfRule>
  </conditionalFormatting>
  <conditionalFormatting sqref="T40">
    <cfRule type="cellIs" dxfId="1245" priority="632" operator="equal">
      <formula>0</formula>
    </cfRule>
  </conditionalFormatting>
  <conditionalFormatting sqref="T40">
    <cfRule type="cellIs" dxfId="1244" priority="630" operator="equal">
      <formula>0</formula>
    </cfRule>
  </conditionalFormatting>
  <conditionalFormatting sqref="T40">
    <cfRule type="cellIs" dxfId="1243" priority="628" operator="equal">
      <formula>0</formula>
    </cfRule>
  </conditionalFormatting>
  <conditionalFormatting sqref="T40">
    <cfRule type="cellIs" dxfId="1242" priority="626" operator="equal">
      <formula>0</formula>
    </cfRule>
  </conditionalFormatting>
  <conditionalFormatting sqref="K31">
    <cfRule type="cellIs" dxfId="1241" priority="622" operator="equal">
      <formula>0</formula>
    </cfRule>
  </conditionalFormatting>
  <conditionalFormatting sqref="H23">
    <cfRule type="cellIs" dxfId="1240" priority="621" operator="greaterThan">
      <formula>0</formula>
    </cfRule>
  </conditionalFormatting>
  <conditionalFormatting sqref="H22">
    <cfRule type="cellIs" dxfId="1239" priority="620" operator="equal">
      <formula>0</formula>
    </cfRule>
  </conditionalFormatting>
  <conditionalFormatting sqref="H24">
    <cfRule type="cellIs" dxfId="1238" priority="618" operator="equal">
      <formula>0</formula>
    </cfRule>
  </conditionalFormatting>
  <conditionalFormatting sqref="H23">
    <cfRule type="cellIs" dxfId="1237" priority="617" operator="greaterThan">
      <formula>0</formula>
    </cfRule>
  </conditionalFormatting>
  <conditionalFormatting sqref="H22">
    <cfRule type="cellIs" dxfId="1236" priority="616" operator="equal">
      <formula>0</formula>
    </cfRule>
  </conditionalFormatting>
  <conditionalFormatting sqref="H24">
    <cfRule type="cellIs" dxfId="1235" priority="614" operator="equal">
      <formula>0</formula>
    </cfRule>
  </conditionalFormatting>
  <conditionalFormatting sqref="J32">
    <cfRule type="cellIs" dxfId="1234" priority="613" operator="greaterThan">
      <formula>0</formula>
    </cfRule>
  </conditionalFormatting>
  <conditionalFormatting sqref="J33">
    <cfRule type="cellIs" dxfId="1233" priority="612" operator="equal">
      <formula>0</formula>
    </cfRule>
  </conditionalFormatting>
  <conditionalFormatting sqref="T36">
    <cfRule type="cellIs" dxfId="1232" priority="610" operator="equal">
      <formula>0</formula>
    </cfRule>
  </conditionalFormatting>
  <conditionalFormatting sqref="T36">
    <cfRule type="cellIs" dxfId="1231" priority="608" operator="equal">
      <formula>0</formula>
    </cfRule>
  </conditionalFormatting>
  <conditionalFormatting sqref="U36">
    <cfRule type="cellIs" dxfId="1230" priority="606" operator="equal">
      <formula>0</formula>
    </cfRule>
  </conditionalFormatting>
  <conditionalFormatting sqref="U36">
    <cfRule type="cellIs" dxfId="1229" priority="604" operator="equal">
      <formula>0</formula>
    </cfRule>
  </conditionalFormatting>
  <conditionalFormatting sqref="T34">
    <cfRule type="cellIs" dxfId="1228" priority="593" operator="equal">
      <formula>0</formula>
    </cfRule>
  </conditionalFormatting>
  <conditionalFormatting sqref="T34">
    <cfRule type="cellIs" dxfId="1227" priority="591" operator="equal">
      <formula>0</formula>
    </cfRule>
  </conditionalFormatting>
  <conditionalFormatting sqref="T34">
    <cfRule type="cellIs" dxfId="1226" priority="589" operator="equal">
      <formula>0</formula>
    </cfRule>
  </conditionalFormatting>
  <conditionalFormatting sqref="T34">
    <cfRule type="cellIs" dxfId="1225" priority="587" operator="equal">
      <formula>0</formula>
    </cfRule>
  </conditionalFormatting>
  <conditionalFormatting sqref="U34">
    <cfRule type="cellIs" dxfId="1224" priority="585" operator="equal">
      <formula>0</formula>
    </cfRule>
  </conditionalFormatting>
  <conditionalFormatting sqref="U34">
    <cfRule type="cellIs" dxfId="1223" priority="583" operator="equal">
      <formula>0</formula>
    </cfRule>
  </conditionalFormatting>
  <conditionalFormatting sqref="U34">
    <cfRule type="cellIs" dxfId="1222" priority="581" operator="equal">
      <formula>0</formula>
    </cfRule>
  </conditionalFormatting>
  <conditionalFormatting sqref="U34">
    <cfRule type="cellIs" dxfId="1221" priority="579" operator="equal">
      <formula>0</formula>
    </cfRule>
  </conditionalFormatting>
  <conditionalFormatting sqref="U34">
    <cfRule type="cellIs" dxfId="1220" priority="577" operator="equal">
      <formula>0</formula>
    </cfRule>
  </conditionalFormatting>
  <conditionalFormatting sqref="P18">
    <cfRule type="cellIs" dxfId="1219" priority="566" operator="equal">
      <formula>0</formula>
    </cfRule>
  </conditionalFormatting>
  <conditionalFormatting sqref="Q18">
    <cfRule type="cellIs" dxfId="1218" priority="560" operator="equal">
      <formula>0</formula>
    </cfRule>
  </conditionalFormatting>
  <conditionalFormatting sqref="R18">
    <cfRule type="cellIs" dxfId="1217" priority="554" operator="equal">
      <formula>0</formula>
    </cfRule>
  </conditionalFormatting>
  <conditionalFormatting sqref="S18">
    <cfRule type="cellIs" dxfId="1216" priority="548" operator="equal">
      <formula>0</formula>
    </cfRule>
  </conditionalFormatting>
  <conditionalFormatting sqref="P24">
    <cfRule type="cellIs" dxfId="1215" priority="546" operator="equal">
      <formula>0</formula>
    </cfRule>
  </conditionalFormatting>
  <conditionalFormatting sqref="P23">
    <cfRule type="cellIs" dxfId="1214" priority="545" operator="greaterThan">
      <formula>0</formula>
    </cfRule>
  </conditionalFormatting>
  <conditionalFormatting sqref="P22">
    <cfRule type="cellIs" dxfId="1213" priority="544" operator="equal">
      <formula>0</formula>
    </cfRule>
  </conditionalFormatting>
  <conditionalFormatting sqref="P33">
    <cfRule type="cellIs" dxfId="1212" priority="523" operator="equal">
      <formula>0</formula>
    </cfRule>
  </conditionalFormatting>
  <conditionalFormatting sqref="P33">
    <cfRule type="cellIs" dxfId="1211" priority="522" operator="equal">
      <formula>0</formula>
    </cfRule>
  </conditionalFormatting>
  <conditionalFormatting sqref="P31">
    <cfRule type="cellIs" dxfId="1210" priority="520" operator="equal">
      <formula>0</formula>
    </cfRule>
  </conditionalFormatting>
  <conditionalFormatting sqref="P32">
    <cfRule type="cellIs" dxfId="1209" priority="519" operator="greaterThan">
      <formula>0</formula>
    </cfRule>
  </conditionalFormatting>
  <conditionalFormatting sqref="P32">
    <cfRule type="cellIs" dxfId="1208" priority="517" operator="greaterThan">
      <formula>0</formula>
    </cfRule>
  </conditionalFormatting>
  <conditionalFormatting sqref="P32">
    <cfRule type="cellIs" dxfId="1207" priority="515" operator="greaterThan">
      <formula>0</formula>
    </cfRule>
  </conditionalFormatting>
  <conditionalFormatting sqref="Q32">
    <cfRule type="cellIs" dxfId="1206" priority="507" operator="greaterThan">
      <formula>0</formula>
    </cfRule>
  </conditionalFormatting>
  <conditionalFormatting sqref="Q32">
    <cfRule type="cellIs" dxfId="1205" priority="505" operator="greaterThan">
      <formula>0</formula>
    </cfRule>
  </conditionalFormatting>
  <conditionalFormatting sqref="Q31">
    <cfRule type="cellIs" dxfId="1204" priority="502" operator="equal">
      <formula>0</formula>
    </cfRule>
  </conditionalFormatting>
  <conditionalFormatting sqref="Q31">
    <cfRule type="cellIs" dxfId="1203" priority="500" operator="equal">
      <formula>0</formula>
    </cfRule>
  </conditionalFormatting>
  <conditionalFormatting sqref="Q33">
    <cfRule type="cellIs" dxfId="1202" priority="498" operator="equal">
      <formula>0</formula>
    </cfRule>
  </conditionalFormatting>
  <conditionalFormatting sqref="Q33">
    <cfRule type="cellIs" dxfId="1201" priority="496" operator="equal">
      <formula>0</formula>
    </cfRule>
  </conditionalFormatting>
  <conditionalFormatting sqref="Q33">
    <cfRule type="cellIs" dxfId="1200" priority="494" operator="equal">
      <formula>0</formula>
    </cfRule>
  </conditionalFormatting>
  <conditionalFormatting sqref="Q33">
    <cfRule type="cellIs" dxfId="1199" priority="492" operator="equal">
      <formula>0</formula>
    </cfRule>
  </conditionalFormatting>
  <conditionalFormatting sqref="Q32">
    <cfRule type="cellIs" dxfId="1198" priority="491" operator="greaterThan">
      <formula>0</formula>
    </cfRule>
  </conditionalFormatting>
  <conditionalFormatting sqref="Q31">
    <cfRule type="cellIs" dxfId="1197" priority="490" operator="equal">
      <formula>0</formula>
    </cfRule>
  </conditionalFormatting>
  <conditionalFormatting sqref="Q32">
    <cfRule type="cellIs" dxfId="1196" priority="489" operator="greaterThan">
      <formula>0</formula>
    </cfRule>
  </conditionalFormatting>
  <conditionalFormatting sqref="Q31">
    <cfRule type="cellIs" dxfId="1195" priority="488" operator="equal">
      <formula>0</formula>
    </cfRule>
  </conditionalFormatting>
  <conditionalFormatting sqref="Q32">
    <cfRule type="cellIs" dxfId="1194" priority="487" operator="greaterThan">
      <formula>0</formula>
    </cfRule>
  </conditionalFormatting>
  <conditionalFormatting sqref="Q31">
    <cfRule type="cellIs" dxfId="1193" priority="486" operator="equal">
      <formula>0</formula>
    </cfRule>
  </conditionalFormatting>
  <conditionalFormatting sqref="Q32">
    <cfRule type="cellIs" dxfId="1192" priority="485" operator="greaterThan">
      <formula>0</formula>
    </cfRule>
  </conditionalFormatting>
  <conditionalFormatting sqref="Q31">
    <cfRule type="cellIs" dxfId="1191" priority="484" operator="equal">
      <formula>0</formula>
    </cfRule>
  </conditionalFormatting>
  <conditionalFormatting sqref="Q33">
    <cfRule type="cellIs" dxfId="1190" priority="483" operator="equal">
      <formula>0</formula>
    </cfRule>
  </conditionalFormatting>
  <conditionalFormatting sqref="Q33">
    <cfRule type="cellIs" dxfId="1189" priority="482" operator="equal">
      <formula>0</formula>
    </cfRule>
  </conditionalFormatting>
  <conditionalFormatting sqref="Q33">
    <cfRule type="cellIs" dxfId="1188" priority="481" operator="equal">
      <formula>0</formula>
    </cfRule>
  </conditionalFormatting>
  <conditionalFormatting sqref="Q33">
    <cfRule type="cellIs" dxfId="1187" priority="480" operator="equal">
      <formula>0</formula>
    </cfRule>
  </conditionalFormatting>
  <conditionalFormatting sqref="Q33">
    <cfRule type="cellIs" dxfId="1186" priority="478" operator="equal">
      <formula>0</formula>
    </cfRule>
  </conditionalFormatting>
  <conditionalFormatting sqref="L26:O26">
    <cfRule type="cellIs" dxfId="1185" priority="477" operator="greaterThan">
      <formula>0</formula>
    </cfRule>
  </conditionalFormatting>
  <conditionalFormatting sqref="L27:M27">
    <cfRule type="cellIs" dxfId="1184" priority="476" operator="equal">
      <formula>0</formula>
    </cfRule>
  </conditionalFormatting>
  <conditionalFormatting sqref="M27:O27">
    <cfRule type="cellIs" dxfId="1183" priority="466" operator="equal">
      <formula>0</formula>
    </cfRule>
  </conditionalFormatting>
  <conditionalFormatting sqref="N27">
    <cfRule type="cellIs" dxfId="1182" priority="464" operator="equal">
      <formula>0</formula>
    </cfRule>
  </conditionalFormatting>
  <conditionalFormatting sqref="N27:O27">
    <cfRule type="cellIs" dxfId="1181" priority="463" operator="equal">
      <formula>0</formula>
    </cfRule>
  </conditionalFormatting>
  <conditionalFormatting sqref="M27:O27">
    <cfRule type="cellIs" dxfId="1180" priority="462" operator="equal">
      <formula>0</formula>
    </cfRule>
  </conditionalFormatting>
  <conditionalFormatting sqref="N27:O27">
    <cfRule type="cellIs" dxfId="1179" priority="461" operator="equal">
      <formula>0</formula>
    </cfRule>
  </conditionalFormatting>
  <conditionalFormatting sqref="N27">
    <cfRule type="cellIs" dxfId="1178" priority="460" operator="equal">
      <formula>0</formula>
    </cfRule>
  </conditionalFormatting>
  <conditionalFormatting sqref="N27:O27">
    <cfRule type="cellIs" dxfId="1177" priority="459" operator="equal">
      <formula>0</formula>
    </cfRule>
  </conditionalFormatting>
  <conditionalFormatting sqref="O27">
    <cfRule type="cellIs" dxfId="1176" priority="458" operator="equal">
      <formula>0</formula>
    </cfRule>
  </conditionalFormatting>
  <conditionalFormatting sqref="O27">
    <cfRule type="cellIs" dxfId="1175" priority="457" operator="equal">
      <formula>0</formula>
    </cfRule>
  </conditionalFormatting>
  <conditionalFormatting sqref="M25">
    <cfRule type="cellIs" dxfId="1174" priority="455" operator="equal">
      <formula>0</formula>
    </cfRule>
  </conditionalFormatting>
  <conditionalFormatting sqref="O25">
    <cfRule type="cellIs" dxfId="1173" priority="453" operator="equal">
      <formula>0</formula>
    </cfRule>
  </conditionalFormatting>
  <conditionalFormatting sqref="O26">
    <cfRule type="cellIs" dxfId="1172" priority="452" operator="greaterThan">
      <formula>0</formula>
    </cfRule>
  </conditionalFormatting>
  <conditionalFormatting sqref="O25">
    <cfRule type="cellIs" dxfId="1171" priority="451" operator="equal">
      <formula>0</formula>
    </cfRule>
  </conditionalFormatting>
  <conditionalFormatting sqref="O25">
    <cfRule type="cellIs" dxfId="1170" priority="449" operator="equal">
      <formula>0</formula>
    </cfRule>
  </conditionalFormatting>
  <conditionalFormatting sqref="O26">
    <cfRule type="cellIs" dxfId="1169" priority="448" operator="greaterThan">
      <formula>0</formula>
    </cfRule>
  </conditionalFormatting>
  <conditionalFormatting sqref="O25">
    <cfRule type="cellIs" dxfId="1168" priority="447" operator="equal">
      <formula>0</formula>
    </cfRule>
  </conditionalFormatting>
  <conditionalFormatting sqref="M27">
    <cfRule type="cellIs" dxfId="1167" priority="445" operator="equal">
      <formula>0</formula>
    </cfRule>
  </conditionalFormatting>
  <conditionalFormatting sqref="M27">
    <cfRule type="cellIs" dxfId="1166" priority="446" operator="equal">
      <formula>0</formula>
    </cfRule>
  </conditionalFormatting>
  <conditionalFormatting sqref="O27">
    <cfRule type="cellIs" dxfId="1165" priority="443" operator="equal">
      <formula>0</formula>
    </cfRule>
  </conditionalFormatting>
  <conditionalFormatting sqref="O27">
    <cfRule type="cellIs" dxfId="1164" priority="442" operator="equal">
      <formula>0</formula>
    </cfRule>
  </conditionalFormatting>
  <conditionalFormatting sqref="N27">
    <cfRule type="cellIs" dxfId="1163" priority="440" operator="equal">
      <formula>0</formula>
    </cfRule>
  </conditionalFormatting>
  <conditionalFormatting sqref="N27">
    <cfRule type="cellIs" dxfId="1162" priority="439" operator="equal">
      <formula>0</formula>
    </cfRule>
  </conditionalFormatting>
  <conditionalFormatting sqref="O27">
    <cfRule type="cellIs" dxfId="1161" priority="437" operator="equal">
      <formula>0</formula>
    </cfRule>
  </conditionalFormatting>
  <conditionalFormatting sqref="K25">
    <cfRule type="cellIs" dxfId="1160" priority="434" operator="equal">
      <formula>0</formula>
    </cfRule>
  </conditionalFormatting>
  <conditionalFormatting sqref="J25">
    <cfRule type="cellIs" dxfId="1159" priority="431" operator="equal">
      <formula>0</formula>
    </cfRule>
  </conditionalFormatting>
  <conditionalFormatting sqref="P27">
    <cfRule type="cellIs" dxfId="1158" priority="422" operator="equal">
      <formula>0</formula>
    </cfRule>
  </conditionalFormatting>
  <conditionalFormatting sqref="P27">
    <cfRule type="cellIs" dxfId="1157" priority="420" operator="equal">
      <formula>0</formula>
    </cfRule>
  </conditionalFormatting>
  <conditionalFormatting sqref="P27">
    <cfRule type="cellIs" dxfId="1156" priority="418" operator="equal">
      <formula>0</formula>
    </cfRule>
  </conditionalFormatting>
  <conditionalFormatting sqref="P27">
    <cfRule type="cellIs" dxfId="1155" priority="416" operator="equal">
      <formula>0</formula>
    </cfRule>
  </conditionalFormatting>
  <conditionalFormatting sqref="P27">
    <cfRule type="cellIs" dxfId="1154" priority="402" operator="equal">
      <formula>0</formula>
    </cfRule>
  </conditionalFormatting>
  <conditionalFormatting sqref="P27">
    <cfRule type="cellIs" dxfId="1153" priority="401" operator="equal">
      <formula>0</formula>
    </cfRule>
  </conditionalFormatting>
  <conditionalFormatting sqref="Q25">
    <cfRule type="cellIs" dxfId="1152" priority="399" operator="equal">
      <formula>0</formula>
    </cfRule>
  </conditionalFormatting>
  <conditionalFormatting sqref="Q25">
    <cfRule type="cellIs" dxfId="1151" priority="395" operator="equal">
      <formula>0</formula>
    </cfRule>
  </conditionalFormatting>
  <conditionalFormatting sqref="Q27">
    <cfRule type="cellIs" dxfId="1150" priority="392" operator="equal">
      <formula>0</formula>
    </cfRule>
  </conditionalFormatting>
  <conditionalFormatting sqref="Q27">
    <cfRule type="cellIs" dxfId="1149" priority="390" operator="equal">
      <formula>0</formula>
    </cfRule>
  </conditionalFormatting>
  <conditionalFormatting sqref="Q27">
    <cfRule type="cellIs" dxfId="1148" priority="391" operator="equal">
      <formula>0</formula>
    </cfRule>
  </conditionalFormatting>
  <conditionalFormatting sqref="Q27">
    <cfRule type="cellIs" dxfId="1147" priority="389" operator="equal">
      <formula>0</formula>
    </cfRule>
  </conditionalFormatting>
  <conditionalFormatting sqref="Q27">
    <cfRule type="cellIs" dxfId="1146" priority="387" operator="equal">
      <formula>0</formula>
    </cfRule>
  </conditionalFormatting>
  <conditionalFormatting sqref="Q27">
    <cfRule type="cellIs" dxfId="1145" priority="388" operator="equal">
      <formula>0</formula>
    </cfRule>
  </conditionalFormatting>
  <conditionalFormatting sqref="Q27">
    <cfRule type="cellIs" dxfId="1144" priority="385" operator="equal">
      <formula>0</formula>
    </cfRule>
  </conditionalFormatting>
  <conditionalFormatting sqref="Q25">
    <cfRule type="cellIs" dxfId="1143" priority="383" operator="equal">
      <formula>0</formula>
    </cfRule>
  </conditionalFormatting>
  <conditionalFormatting sqref="Q26">
    <cfRule type="cellIs" dxfId="1142" priority="382" operator="greaterThan">
      <formula>0</formula>
    </cfRule>
  </conditionalFormatting>
  <conditionalFormatting sqref="Q25">
    <cfRule type="cellIs" dxfId="1141" priority="381" operator="equal">
      <formula>0</formula>
    </cfRule>
  </conditionalFormatting>
  <conditionalFormatting sqref="Q25">
    <cfRule type="cellIs" dxfId="1140" priority="379" operator="equal">
      <formula>0</formula>
    </cfRule>
  </conditionalFormatting>
  <conditionalFormatting sqref="Q25">
    <cfRule type="cellIs" dxfId="1139" priority="377" operator="equal">
      <formula>0</formula>
    </cfRule>
  </conditionalFormatting>
  <conditionalFormatting sqref="Q27">
    <cfRule type="cellIs" dxfId="1138" priority="376" operator="equal">
      <formula>0</formula>
    </cfRule>
  </conditionalFormatting>
  <conditionalFormatting sqref="Q27">
    <cfRule type="cellIs" dxfId="1137" priority="374" operator="equal">
      <formula>0</formula>
    </cfRule>
  </conditionalFormatting>
  <conditionalFormatting sqref="Q27">
    <cfRule type="cellIs" dxfId="1136" priority="373" operator="equal">
      <formula>0</formula>
    </cfRule>
  </conditionalFormatting>
  <conditionalFormatting sqref="Q27">
    <cfRule type="cellIs" dxfId="1135" priority="375" operator="equal">
      <formula>0</formula>
    </cfRule>
  </conditionalFormatting>
  <conditionalFormatting sqref="Q27">
    <cfRule type="cellIs" dxfId="1134" priority="372" operator="equal">
      <formula>0</formula>
    </cfRule>
  </conditionalFormatting>
  <conditionalFormatting sqref="Q27">
    <cfRule type="cellIs" dxfId="1133" priority="371" operator="equal">
      <formula>0</formula>
    </cfRule>
  </conditionalFormatting>
  <conditionalFormatting sqref="L30:M30">
    <cfRule type="cellIs" dxfId="1132" priority="369" operator="equal">
      <formula>0</formula>
    </cfRule>
  </conditionalFormatting>
  <conditionalFormatting sqref="L28:O28">
    <cfRule type="cellIs" dxfId="1131" priority="368" operator="equal">
      <formula>0</formula>
    </cfRule>
  </conditionalFormatting>
  <conditionalFormatting sqref="N28:O28">
    <cfRule type="cellIs" dxfId="1130" priority="366" operator="equal">
      <formula>0</formula>
    </cfRule>
  </conditionalFormatting>
  <conditionalFormatting sqref="N29">
    <cfRule type="cellIs" dxfId="1129" priority="363" operator="greaterThan">
      <formula>0</formula>
    </cfRule>
  </conditionalFormatting>
  <conditionalFormatting sqref="N29:O29">
    <cfRule type="cellIs" dxfId="1128" priority="361" operator="greaterThan">
      <formula>0</formula>
    </cfRule>
  </conditionalFormatting>
  <conditionalFormatting sqref="N30:O30">
    <cfRule type="cellIs" dxfId="1127" priority="356" operator="equal">
      <formula>0</formula>
    </cfRule>
  </conditionalFormatting>
  <conditionalFormatting sqref="M30:O30">
    <cfRule type="cellIs" dxfId="1126" priority="355" operator="equal">
      <formula>0</formula>
    </cfRule>
  </conditionalFormatting>
  <conditionalFormatting sqref="N30:O30">
    <cfRule type="cellIs" dxfId="1125" priority="354" operator="equal">
      <formula>0</formula>
    </cfRule>
  </conditionalFormatting>
  <conditionalFormatting sqref="N30">
    <cfRule type="cellIs" dxfId="1124" priority="353" operator="equal">
      <formula>0</formula>
    </cfRule>
  </conditionalFormatting>
  <conditionalFormatting sqref="O30">
    <cfRule type="cellIs" dxfId="1123" priority="351" operator="equal">
      <formula>0</formula>
    </cfRule>
  </conditionalFormatting>
  <conditionalFormatting sqref="M30">
    <cfRule type="cellIs" dxfId="1122" priority="339" operator="equal">
      <formula>0</formula>
    </cfRule>
  </conditionalFormatting>
  <conditionalFormatting sqref="O30">
    <cfRule type="cellIs" dxfId="1121" priority="337" operator="equal">
      <formula>0</formula>
    </cfRule>
  </conditionalFormatting>
  <conditionalFormatting sqref="O30">
    <cfRule type="cellIs" dxfId="1120" priority="336" operator="equal">
      <formula>0</formula>
    </cfRule>
  </conditionalFormatting>
  <conditionalFormatting sqref="O30">
    <cfRule type="cellIs" dxfId="1119" priority="335" operator="equal">
      <formula>0</formula>
    </cfRule>
  </conditionalFormatting>
  <conditionalFormatting sqref="O30">
    <cfRule type="cellIs" dxfId="1118" priority="334" operator="equal">
      <formula>0</formula>
    </cfRule>
  </conditionalFormatting>
  <conditionalFormatting sqref="N30">
    <cfRule type="cellIs" dxfId="1117" priority="333" operator="equal">
      <formula>0</formula>
    </cfRule>
  </conditionalFormatting>
  <conditionalFormatting sqref="O30">
    <cfRule type="cellIs" dxfId="1116" priority="331" operator="equal">
      <formula>0</formula>
    </cfRule>
  </conditionalFormatting>
  <conditionalFormatting sqref="K28">
    <cfRule type="cellIs" dxfId="1115" priority="327" operator="equal">
      <formula>0</formula>
    </cfRule>
  </conditionalFormatting>
  <conditionalFormatting sqref="J29">
    <cfRule type="cellIs" dxfId="1114" priority="326" operator="greaterThan">
      <formula>0</formula>
    </cfRule>
  </conditionalFormatting>
  <conditionalFormatting sqref="J30">
    <cfRule type="cellIs" dxfId="1113" priority="325" operator="equal">
      <formula>0</formula>
    </cfRule>
  </conditionalFormatting>
  <conditionalFormatting sqref="P28">
    <cfRule type="cellIs" dxfId="1112" priority="316" operator="equal">
      <formula>0</formula>
    </cfRule>
  </conditionalFormatting>
  <conditionalFormatting sqref="P30">
    <cfRule type="cellIs" dxfId="1111" priority="315" operator="equal">
      <formula>0</formula>
    </cfRule>
  </conditionalFormatting>
  <conditionalFormatting sqref="P30">
    <cfRule type="cellIs" dxfId="1110" priority="314" operator="equal">
      <formula>0</formula>
    </cfRule>
  </conditionalFormatting>
  <conditionalFormatting sqref="P30">
    <cfRule type="cellIs" dxfId="1109" priority="313" operator="equal">
      <formula>0</formula>
    </cfRule>
  </conditionalFormatting>
  <conditionalFormatting sqref="P30">
    <cfRule type="cellIs" dxfId="1108" priority="312" operator="equal">
      <formula>0</formula>
    </cfRule>
  </conditionalFormatting>
  <conditionalFormatting sqref="P30">
    <cfRule type="cellIs" dxfId="1107" priority="311" operator="equal">
      <formula>0</formula>
    </cfRule>
  </conditionalFormatting>
  <conditionalFormatting sqref="P30">
    <cfRule type="cellIs" dxfId="1106" priority="310" operator="equal">
      <formula>0</formula>
    </cfRule>
  </conditionalFormatting>
  <conditionalFormatting sqref="P30">
    <cfRule type="cellIs" dxfId="1105" priority="309" operator="equal">
      <formula>0</formula>
    </cfRule>
  </conditionalFormatting>
  <conditionalFormatting sqref="P28">
    <cfRule type="cellIs" dxfId="1104" priority="306" operator="equal">
      <formula>0</formula>
    </cfRule>
  </conditionalFormatting>
  <conditionalFormatting sqref="P29">
    <cfRule type="cellIs" dxfId="1103" priority="305" operator="greaterThan">
      <formula>0</formula>
    </cfRule>
  </conditionalFormatting>
  <conditionalFormatting sqref="P28">
    <cfRule type="cellIs" dxfId="1102" priority="304" operator="equal">
      <formula>0</formula>
    </cfRule>
  </conditionalFormatting>
  <conditionalFormatting sqref="P28">
    <cfRule type="cellIs" dxfId="1101" priority="300" operator="equal">
      <formula>0</formula>
    </cfRule>
  </conditionalFormatting>
  <conditionalFormatting sqref="P30">
    <cfRule type="cellIs" dxfId="1100" priority="298" operator="equal">
      <formula>0</formula>
    </cfRule>
  </conditionalFormatting>
  <conditionalFormatting sqref="P30">
    <cfRule type="cellIs" dxfId="1099" priority="296" operator="equal">
      <formula>0</formula>
    </cfRule>
  </conditionalFormatting>
  <conditionalFormatting sqref="P30">
    <cfRule type="cellIs" dxfId="1098" priority="294" operator="equal">
      <formula>0</formula>
    </cfRule>
  </conditionalFormatting>
  <conditionalFormatting sqref="Q29">
    <cfRule type="cellIs" dxfId="1097" priority="293" operator="greaterThan">
      <formula>0</formula>
    </cfRule>
  </conditionalFormatting>
  <conditionalFormatting sqref="Q28">
    <cfRule type="cellIs" dxfId="1096" priority="292" operator="equal">
      <formula>0</formula>
    </cfRule>
  </conditionalFormatting>
  <conditionalFormatting sqref="Q29">
    <cfRule type="cellIs" dxfId="1095" priority="291" operator="greaterThan">
      <formula>0</formula>
    </cfRule>
  </conditionalFormatting>
  <conditionalFormatting sqref="Q28">
    <cfRule type="cellIs" dxfId="1094" priority="290" operator="equal">
      <formula>0</formula>
    </cfRule>
  </conditionalFormatting>
  <conditionalFormatting sqref="Q29">
    <cfRule type="cellIs" dxfId="1093" priority="289" operator="greaterThan">
      <formula>0</formula>
    </cfRule>
  </conditionalFormatting>
  <conditionalFormatting sqref="Q28">
    <cfRule type="cellIs" dxfId="1092" priority="288" operator="equal">
      <formula>0</formula>
    </cfRule>
  </conditionalFormatting>
  <conditionalFormatting sqref="Q30">
    <cfRule type="cellIs" dxfId="1091" priority="285" operator="equal">
      <formula>0</formula>
    </cfRule>
  </conditionalFormatting>
  <conditionalFormatting sqref="Q30">
    <cfRule type="cellIs" dxfId="1090" priority="284" operator="equal">
      <formula>0</formula>
    </cfRule>
  </conditionalFormatting>
  <conditionalFormatting sqref="Q30">
    <cfRule type="cellIs" dxfId="1089" priority="282" operator="equal">
      <formula>0</formula>
    </cfRule>
  </conditionalFormatting>
  <conditionalFormatting sqref="Q30">
    <cfRule type="cellIs" dxfId="1088" priority="281" operator="equal">
      <formula>0</formula>
    </cfRule>
  </conditionalFormatting>
  <conditionalFormatting sqref="Q30">
    <cfRule type="cellIs" dxfId="1087" priority="279" operator="equal">
      <formula>0</formula>
    </cfRule>
  </conditionalFormatting>
  <conditionalFormatting sqref="Q30">
    <cfRule type="cellIs" dxfId="1086" priority="278" operator="equal">
      <formula>0</formula>
    </cfRule>
  </conditionalFormatting>
  <conditionalFormatting sqref="Q29">
    <cfRule type="cellIs" dxfId="1085" priority="277" operator="greaterThan">
      <formula>0</formula>
    </cfRule>
  </conditionalFormatting>
  <conditionalFormatting sqref="Q28">
    <cfRule type="cellIs" dxfId="1084" priority="276" operator="equal">
      <formula>0</formula>
    </cfRule>
  </conditionalFormatting>
  <conditionalFormatting sqref="Q29">
    <cfRule type="cellIs" dxfId="1083" priority="275" operator="greaterThan">
      <formula>0</formula>
    </cfRule>
  </conditionalFormatting>
  <conditionalFormatting sqref="Q28">
    <cfRule type="cellIs" dxfId="1082" priority="274" operator="equal">
      <formula>0</formula>
    </cfRule>
  </conditionalFormatting>
  <conditionalFormatting sqref="Q29">
    <cfRule type="cellIs" dxfId="1081" priority="273" operator="greaterThan">
      <formula>0</formula>
    </cfRule>
  </conditionalFormatting>
  <conditionalFormatting sqref="Q28">
    <cfRule type="cellIs" dxfId="1080" priority="272" operator="equal">
      <formula>0</formula>
    </cfRule>
  </conditionalFormatting>
  <conditionalFormatting sqref="Q28">
    <cfRule type="cellIs" dxfId="1079" priority="270" operator="equal">
      <formula>0</formula>
    </cfRule>
  </conditionalFormatting>
  <conditionalFormatting sqref="Q29">
    <cfRule type="cellIs" dxfId="1078" priority="271" operator="greaterThan">
      <formula>0</formula>
    </cfRule>
  </conditionalFormatting>
  <conditionalFormatting sqref="Q30">
    <cfRule type="cellIs" dxfId="1077" priority="268" operator="equal">
      <formula>0</formula>
    </cfRule>
  </conditionalFormatting>
  <conditionalFormatting sqref="Q30">
    <cfRule type="cellIs" dxfId="1076" priority="267" operator="equal">
      <formula>0</formula>
    </cfRule>
  </conditionalFormatting>
  <conditionalFormatting sqref="Q30">
    <cfRule type="cellIs" dxfId="1075" priority="266" operator="equal">
      <formula>0</formula>
    </cfRule>
  </conditionalFormatting>
  <conditionalFormatting sqref="Q30">
    <cfRule type="cellIs" dxfId="1074" priority="265" operator="equal">
      <formula>0</formula>
    </cfRule>
  </conditionalFormatting>
  <conditionalFormatting sqref="Q30">
    <cfRule type="cellIs" dxfId="1073" priority="264" operator="equal">
      <formula>0</formula>
    </cfRule>
  </conditionalFormatting>
  <conditionalFormatting sqref="S36">
    <cfRule type="cellIs" dxfId="1072" priority="263" operator="equal">
      <formula>0</formula>
    </cfRule>
  </conditionalFormatting>
  <conditionalFormatting sqref="S36">
    <cfRule type="cellIs" dxfId="1071" priority="262" operator="equal">
      <formula>0</formula>
    </cfRule>
  </conditionalFormatting>
  <conditionalFormatting sqref="S36">
    <cfRule type="cellIs" dxfId="1070" priority="261" operator="equal">
      <formula>0</formula>
    </cfRule>
  </conditionalFormatting>
  <conditionalFormatting sqref="S36">
    <cfRule type="cellIs" dxfId="1069" priority="260" operator="equal">
      <formula>0</formula>
    </cfRule>
  </conditionalFormatting>
  <conditionalFormatting sqref="S35">
    <cfRule type="cellIs" dxfId="1068" priority="259" operator="greaterThan">
      <formula>0</formula>
    </cfRule>
  </conditionalFormatting>
  <conditionalFormatting sqref="S34">
    <cfRule type="cellIs" dxfId="1067" priority="258" operator="equal">
      <formula>0</formula>
    </cfRule>
  </conditionalFormatting>
  <conditionalFormatting sqref="S35">
    <cfRule type="cellIs" dxfId="1066" priority="257" operator="greaterThan">
      <formula>0</formula>
    </cfRule>
  </conditionalFormatting>
  <conditionalFormatting sqref="S34">
    <cfRule type="cellIs" dxfId="1065" priority="256" operator="equal">
      <formula>0</formula>
    </cfRule>
  </conditionalFormatting>
  <conditionalFormatting sqref="S35">
    <cfRule type="cellIs" dxfId="1064" priority="255" operator="greaterThan">
      <formula>0</formula>
    </cfRule>
  </conditionalFormatting>
  <conditionalFormatting sqref="S34">
    <cfRule type="cellIs" dxfId="1063" priority="254" operator="equal">
      <formula>0</formula>
    </cfRule>
  </conditionalFormatting>
  <conditionalFormatting sqref="S35">
    <cfRule type="cellIs" dxfId="1062" priority="253" operator="greaterThan">
      <formula>0</formula>
    </cfRule>
  </conditionalFormatting>
  <conditionalFormatting sqref="S34">
    <cfRule type="cellIs" dxfId="1061" priority="252" operator="equal">
      <formula>0</formula>
    </cfRule>
  </conditionalFormatting>
  <conditionalFormatting sqref="S35">
    <cfRule type="cellIs" dxfId="1060" priority="251" operator="greaterThan">
      <formula>0</formula>
    </cfRule>
  </conditionalFormatting>
  <conditionalFormatting sqref="S34">
    <cfRule type="cellIs" dxfId="1059" priority="250" operator="equal">
      <formula>0</formula>
    </cfRule>
  </conditionalFormatting>
  <conditionalFormatting sqref="S35">
    <cfRule type="cellIs" dxfId="1058" priority="249" operator="greaterThan">
      <formula>0</formula>
    </cfRule>
  </conditionalFormatting>
  <conditionalFormatting sqref="S34">
    <cfRule type="cellIs" dxfId="1057" priority="248" operator="equal">
      <formula>0</formula>
    </cfRule>
  </conditionalFormatting>
  <conditionalFormatting sqref="S35">
    <cfRule type="cellIs" dxfId="1056" priority="247" operator="greaterThan">
      <formula>0</formula>
    </cfRule>
  </conditionalFormatting>
  <conditionalFormatting sqref="S34">
    <cfRule type="cellIs" dxfId="1055" priority="246" operator="equal">
      <formula>0</formula>
    </cfRule>
  </conditionalFormatting>
  <conditionalFormatting sqref="S35">
    <cfRule type="cellIs" dxfId="1054" priority="245" operator="greaterThan">
      <formula>0</formula>
    </cfRule>
  </conditionalFormatting>
  <conditionalFormatting sqref="S34">
    <cfRule type="cellIs" dxfId="1053" priority="244" operator="equal">
      <formula>0</formula>
    </cfRule>
  </conditionalFormatting>
  <conditionalFormatting sqref="S36">
    <cfRule type="cellIs" dxfId="1052" priority="242" operator="equal">
      <formula>0</formula>
    </cfRule>
  </conditionalFormatting>
  <conditionalFormatting sqref="S36">
    <cfRule type="cellIs" dxfId="1051" priority="241" operator="equal">
      <formula>0</formula>
    </cfRule>
  </conditionalFormatting>
  <conditionalFormatting sqref="S34">
    <cfRule type="cellIs" dxfId="1050" priority="238" operator="equal">
      <formula>0</formula>
    </cfRule>
  </conditionalFormatting>
  <conditionalFormatting sqref="S35">
    <cfRule type="cellIs" dxfId="1049" priority="237" operator="greaterThan">
      <formula>0</formula>
    </cfRule>
  </conditionalFormatting>
  <conditionalFormatting sqref="S34">
    <cfRule type="cellIs" dxfId="1048" priority="236" operator="equal">
      <formula>0</formula>
    </cfRule>
  </conditionalFormatting>
  <conditionalFormatting sqref="S34">
    <cfRule type="cellIs" dxfId="1047" priority="232" operator="equal">
      <formula>0</formula>
    </cfRule>
  </conditionalFormatting>
  <conditionalFormatting sqref="S35">
    <cfRule type="cellIs" dxfId="1046" priority="231" operator="greaterThan">
      <formula>0</formula>
    </cfRule>
  </conditionalFormatting>
  <conditionalFormatting sqref="S34">
    <cfRule type="cellIs" dxfId="1045" priority="230" operator="equal">
      <formula>0</formula>
    </cfRule>
  </conditionalFormatting>
  <conditionalFormatting sqref="S34">
    <cfRule type="cellIs" dxfId="1044" priority="226" operator="equal">
      <formula>0</formula>
    </cfRule>
  </conditionalFormatting>
  <conditionalFormatting sqref="S34">
    <cfRule type="cellIs" dxfId="1043" priority="224" operator="equal">
      <formula>0</formula>
    </cfRule>
  </conditionalFormatting>
  <conditionalFormatting sqref="R36">
    <cfRule type="cellIs" dxfId="1042" priority="223" operator="equal">
      <formula>0</formula>
    </cfRule>
  </conditionalFormatting>
  <conditionalFormatting sqref="R36">
    <cfRule type="cellIs" dxfId="1041" priority="222" operator="equal">
      <formula>0</formula>
    </cfRule>
  </conditionalFormatting>
  <conditionalFormatting sqref="R36">
    <cfRule type="cellIs" dxfId="1040" priority="221" operator="equal">
      <formula>0</formula>
    </cfRule>
  </conditionalFormatting>
  <conditionalFormatting sqref="R36">
    <cfRule type="cellIs" dxfId="1039" priority="220" operator="equal">
      <formula>0</formula>
    </cfRule>
  </conditionalFormatting>
  <conditionalFormatting sqref="R34">
    <cfRule type="cellIs" dxfId="1038" priority="218" operator="equal">
      <formula>0</formula>
    </cfRule>
  </conditionalFormatting>
  <conditionalFormatting sqref="R35">
    <cfRule type="cellIs" dxfId="1037" priority="217" operator="greaterThan">
      <formula>0</formula>
    </cfRule>
  </conditionalFormatting>
  <conditionalFormatting sqref="R34">
    <cfRule type="cellIs" dxfId="1036" priority="216" operator="equal">
      <formula>0</formula>
    </cfRule>
  </conditionalFormatting>
  <conditionalFormatting sqref="R35">
    <cfRule type="cellIs" dxfId="1035" priority="215" operator="greaterThan">
      <formula>0</formula>
    </cfRule>
  </conditionalFormatting>
  <conditionalFormatting sqref="R34">
    <cfRule type="cellIs" dxfId="1034" priority="214" operator="equal">
      <formula>0</formula>
    </cfRule>
  </conditionalFormatting>
  <conditionalFormatting sqref="R35">
    <cfRule type="cellIs" dxfId="1033" priority="213" operator="greaterThan">
      <formula>0</formula>
    </cfRule>
  </conditionalFormatting>
  <conditionalFormatting sqref="R34">
    <cfRule type="cellIs" dxfId="1032" priority="212" operator="equal">
      <formula>0</formula>
    </cfRule>
  </conditionalFormatting>
  <conditionalFormatting sqref="R35">
    <cfRule type="cellIs" dxfId="1031" priority="211" operator="greaterThan">
      <formula>0</formula>
    </cfRule>
  </conditionalFormatting>
  <conditionalFormatting sqref="R34">
    <cfRule type="cellIs" dxfId="1030" priority="210" operator="equal">
      <formula>0</formula>
    </cfRule>
  </conditionalFormatting>
  <conditionalFormatting sqref="R35">
    <cfRule type="cellIs" dxfId="1029" priority="209" operator="greaterThan">
      <formula>0</formula>
    </cfRule>
  </conditionalFormatting>
  <conditionalFormatting sqref="R34">
    <cfRule type="cellIs" dxfId="1028" priority="208" operator="equal">
      <formula>0</formula>
    </cfRule>
  </conditionalFormatting>
  <conditionalFormatting sqref="R35">
    <cfRule type="cellIs" dxfId="1027" priority="207" operator="greaterThan">
      <formula>0</formula>
    </cfRule>
  </conditionalFormatting>
  <conditionalFormatting sqref="R34">
    <cfRule type="cellIs" dxfId="1026" priority="206" operator="equal">
      <formula>0</formula>
    </cfRule>
  </conditionalFormatting>
  <conditionalFormatting sqref="R35">
    <cfRule type="cellIs" dxfId="1025" priority="205" operator="greaterThan">
      <formula>0</formula>
    </cfRule>
  </conditionalFormatting>
  <conditionalFormatting sqref="R34">
    <cfRule type="cellIs" dxfId="1024" priority="204" operator="equal">
      <formula>0</formula>
    </cfRule>
  </conditionalFormatting>
  <conditionalFormatting sqref="R36">
    <cfRule type="cellIs" dxfId="1023" priority="202" operator="equal">
      <formula>0</formula>
    </cfRule>
  </conditionalFormatting>
  <conditionalFormatting sqref="R36">
    <cfRule type="cellIs" dxfId="1022" priority="201" operator="equal">
      <formula>0</formula>
    </cfRule>
  </conditionalFormatting>
  <conditionalFormatting sqref="R36">
    <cfRule type="cellIs" dxfId="1021" priority="200" operator="equal">
      <formula>0</formula>
    </cfRule>
  </conditionalFormatting>
  <conditionalFormatting sqref="R34">
    <cfRule type="cellIs" dxfId="1020" priority="198" operator="equal">
      <formula>0</formula>
    </cfRule>
  </conditionalFormatting>
  <conditionalFormatting sqref="R34">
    <cfRule type="cellIs" dxfId="1019" priority="196" operator="equal">
      <formula>0</formula>
    </cfRule>
  </conditionalFormatting>
  <conditionalFormatting sqref="R34">
    <cfRule type="cellIs" dxfId="1018" priority="194" operator="equal">
      <formula>0</formula>
    </cfRule>
  </conditionalFormatting>
  <conditionalFormatting sqref="R34">
    <cfRule type="cellIs" dxfId="1017" priority="192" operator="equal">
      <formula>0</formula>
    </cfRule>
  </conditionalFormatting>
  <conditionalFormatting sqref="R34">
    <cfRule type="cellIs" dxfId="1016" priority="190" operator="equal">
      <formula>0</formula>
    </cfRule>
  </conditionalFormatting>
  <conditionalFormatting sqref="R34">
    <cfRule type="cellIs" dxfId="1015" priority="188" operator="equal">
      <formula>0</formula>
    </cfRule>
  </conditionalFormatting>
  <conditionalFormatting sqref="R35">
    <cfRule type="cellIs" dxfId="1014" priority="187" operator="greaterThan">
      <formula>0</formula>
    </cfRule>
  </conditionalFormatting>
  <conditionalFormatting sqref="R34">
    <cfRule type="cellIs" dxfId="1013" priority="186" operator="equal">
      <formula>0</formula>
    </cfRule>
  </conditionalFormatting>
  <conditionalFormatting sqref="S24">
    <cfRule type="cellIs" dxfId="1012" priority="183" operator="equal">
      <formula>0</formula>
    </cfRule>
  </conditionalFormatting>
  <conditionalFormatting sqref="R25">
    <cfRule type="cellIs" dxfId="1011" priority="179" operator="equal">
      <formula>0</formula>
    </cfRule>
  </conditionalFormatting>
  <conditionalFormatting sqref="R26">
    <cfRule type="cellIs" dxfId="1010" priority="178" operator="greaterThan">
      <formula>0</formula>
    </cfRule>
  </conditionalFormatting>
  <conditionalFormatting sqref="R25">
    <cfRule type="cellIs" dxfId="1009" priority="177" operator="equal">
      <formula>0</formula>
    </cfRule>
  </conditionalFormatting>
  <conditionalFormatting sqref="R25">
    <cfRule type="cellIs" dxfId="1008" priority="173" operator="equal">
      <formula>0</formula>
    </cfRule>
  </conditionalFormatting>
  <conditionalFormatting sqref="R27">
    <cfRule type="cellIs" dxfId="1007" priority="171" operator="equal">
      <formula>0</formula>
    </cfRule>
  </conditionalFormatting>
  <conditionalFormatting sqref="R27">
    <cfRule type="cellIs" dxfId="1006" priority="170" operator="equal">
      <formula>0</formula>
    </cfRule>
  </conditionalFormatting>
  <conditionalFormatting sqref="R27">
    <cfRule type="cellIs" dxfId="1005" priority="168" operator="equal">
      <formula>0</formula>
    </cfRule>
  </conditionalFormatting>
  <conditionalFormatting sqref="R27">
    <cfRule type="cellIs" dxfId="1004" priority="167" operator="equal">
      <formula>0</formula>
    </cfRule>
  </conditionalFormatting>
  <conditionalFormatting sqref="R27">
    <cfRule type="cellIs" dxfId="1003" priority="166" operator="equal">
      <formula>0</formula>
    </cfRule>
  </conditionalFormatting>
  <conditionalFormatting sqref="R27">
    <cfRule type="cellIs" dxfId="1002" priority="165" operator="equal">
      <formula>0</formula>
    </cfRule>
  </conditionalFormatting>
  <conditionalFormatting sqref="R25">
    <cfRule type="cellIs" dxfId="1001" priority="163" operator="equal">
      <formula>0</formula>
    </cfRule>
  </conditionalFormatting>
  <conditionalFormatting sqref="R25">
    <cfRule type="cellIs" dxfId="1000" priority="161" operator="equal">
      <formula>0</formula>
    </cfRule>
  </conditionalFormatting>
  <conditionalFormatting sqref="R25">
    <cfRule type="cellIs" dxfId="999" priority="159" operator="equal">
      <formula>0</formula>
    </cfRule>
  </conditionalFormatting>
  <conditionalFormatting sqref="R25">
    <cfRule type="cellIs" dxfId="998" priority="157" operator="equal">
      <formula>0</formula>
    </cfRule>
  </conditionalFormatting>
  <conditionalFormatting sqref="R27">
    <cfRule type="cellIs" dxfId="997" priority="156" operator="equal">
      <formula>0</formula>
    </cfRule>
  </conditionalFormatting>
  <conditionalFormatting sqref="R27">
    <cfRule type="cellIs" dxfId="996" priority="155" operator="equal">
      <formula>0</formula>
    </cfRule>
  </conditionalFormatting>
  <conditionalFormatting sqref="R27">
    <cfRule type="cellIs" dxfId="995" priority="153" operator="equal">
      <formula>0</formula>
    </cfRule>
  </conditionalFormatting>
  <conditionalFormatting sqref="R27">
    <cfRule type="cellIs" dxfId="994" priority="151" operator="equal">
      <formula>0</formula>
    </cfRule>
  </conditionalFormatting>
  <conditionalFormatting sqref="S26">
    <cfRule type="cellIs" dxfId="993" priority="150" operator="greaterThan">
      <formula>0</formula>
    </cfRule>
  </conditionalFormatting>
  <conditionalFormatting sqref="S25">
    <cfRule type="cellIs" dxfId="992" priority="149" operator="equal">
      <formula>0</formula>
    </cfRule>
  </conditionalFormatting>
  <conditionalFormatting sqref="S26">
    <cfRule type="cellIs" dxfId="991" priority="148" operator="greaterThan">
      <formula>0</formula>
    </cfRule>
  </conditionalFormatting>
  <conditionalFormatting sqref="S25">
    <cfRule type="cellIs" dxfId="990" priority="147" operator="equal">
      <formula>0</formula>
    </cfRule>
  </conditionalFormatting>
  <conditionalFormatting sqref="S26">
    <cfRule type="cellIs" dxfId="989" priority="146" operator="greaterThan">
      <formula>0</formula>
    </cfRule>
  </conditionalFormatting>
  <conditionalFormatting sqref="S25">
    <cfRule type="cellIs" dxfId="988" priority="145" operator="equal">
      <formula>0</formula>
    </cfRule>
  </conditionalFormatting>
  <conditionalFormatting sqref="S26">
    <cfRule type="cellIs" dxfId="987" priority="144" operator="greaterThan">
      <formula>0</formula>
    </cfRule>
  </conditionalFormatting>
  <conditionalFormatting sqref="S25">
    <cfRule type="cellIs" dxfId="986" priority="143" operator="equal">
      <formula>0</formula>
    </cfRule>
  </conditionalFormatting>
  <conditionalFormatting sqref="S27">
    <cfRule type="cellIs" dxfId="985" priority="141" operator="equal">
      <formula>0</formula>
    </cfRule>
  </conditionalFormatting>
  <conditionalFormatting sqref="S27">
    <cfRule type="cellIs" dxfId="984" priority="139" operator="equal">
      <formula>0</formula>
    </cfRule>
  </conditionalFormatting>
  <conditionalFormatting sqref="S27">
    <cfRule type="cellIs" dxfId="983" priority="137" operator="equal">
      <formula>0</formula>
    </cfRule>
  </conditionalFormatting>
  <conditionalFormatting sqref="S27">
    <cfRule type="cellIs" dxfId="982" priority="135" operator="equal">
      <formula>0</formula>
    </cfRule>
  </conditionalFormatting>
  <conditionalFormatting sqref="S26">
    <cfRule type="cellIs" dxfId="981" priority="134" operator="greaterThan">
      <formula>0</formula>
    </cfRule>
  </conditionalFormatting>
  <conditionalFormatting sqref="S25">
    <cfRule type="cellIs" dxfId="980" priority="133" operator="equal">
      <formula>0</formula>
    </cfRule>
  </conditionalFormatting>
  <conditionalFormatting sqref="S26">
    <cfRule type="cellIs" dxfId="979" priority="132" operator="greaterThan">
      <formula>0</formula>
    </cfRule>
  </conditionalFormatting>
  <conditionalFormatting sqref="S25">
    <cfRule type="cellIs" dxfId="978" priority="131" operator="equal">
      <formula>0</formula>
    </cfRule>
  </conditionalFormatting>
  <conditionalFormatting sqref="S26">
    <cfRule type="cellIs" dxfId="977" priority="130" operator="greaterThan">
      <formula>0</formula>
    </cfRule>
  </conditionalFormatting>
  <conditionalFormatting sqref="S25">
    <cfRule type="cellIs" dxfId="976" priority="129" operator="equal">
      <formula>0</formula>
    </cfRule>
  </conditionalFormatting>
  <conditionalFormatting sqref="S26">
    <cfRule type="cellIs" dxfId="975" priority="128" operator="greaterThan">
      <formula>0</formula>
    </cfRule>
  </conditionalFormatting>
  <conditionalFormatting sqref="S25">
    <cfRule type="cellIs" dxfId="974" priority="127" operator="equal">
      <formula>0</formula>
    </cfRule>
  </conditionalFormatting>
  <conditionalFormatting sqref="S27">
    <cfRule type="cellIs" dxfId="973" priority="125" operator="equal">
      <formula>0</formula>
    </cfRule>
  </conditionalFormatting>
  <conditionalFormatting sqref="S27">
    <cfRule type="cellIs" dxfId="972" priority="123" operator="equal">
      <formula>0</formula>
    </cfRule>
  </conditionalFormatting>
  <conditionalFormatting sqref="S27">
    <cfRule type="cellIs" dxfId="971" priority="121" operator="equal">
      <formula>0</formula>
    </cfRule>
  </conditionalFormatting>
  <conditionalFormatting sqref="R28">
    <cfRule type="cellIs" dxfId="970" priority="117" operator="equal">
      <formula>0</formula>
    </cfRule>
  </conditionalFormatting>
  <conditionalFormatting sqref="R29">
    <cfRule type="cellIs" dxfId="969" priority="116" operator="greaterThan">
      <formula>0</formula>
    </cfRule>
  </conditionalFormatting>
  <conditionalFormatting sqref="R28">
    <cfRule type="cellIs" dxfId="968" priority="115" operator="equal">
      <formula>0</formula>
    </cfRule>
  </conditionalFormatting>
  <conditionalFormatting sqref="R30">
    <cfRule type="cellIs" dxfId="967" priority="112" operator="equal">
      <formula>0</formula>
    </cfRule>
  </conditionalFormatting>
  <conditionalFormatting sqref="R30">
    <cfRule type="cellIs" dxfId="966" priority="111" operator="equal">
      <formula>0</formula>
    </cfRule>
  </conditionalFormatting>
  <conditionalFormatting sqref="R30">
    <cfRule type="cellIs" dxfId="965" priority="109" operator="equal">
      <formula>0</formula>
    </cfRule>
  </conditionalFormatting>
  <conditionalFormatting sqref="R30">
    <cfRule type="cellIs" dxfId="964" priority="108" operator="equal">
      <formula>0</formula>
    </cfRule>
  </conditionalFormatting>
  <conditionalFormatting sqref="R30">
    <cfRule type="cellIs" dxfId="963" priority="106" operator="equal">
      <formula>0</formula>
    </cfRule>
  </conditionalFormatting>
  <conditionalFormatting sqref="R30">
    <cfRule type="cellIs" dxfId="962" priority="105" operator="equal">
      <formula>0</formula>
    </cfRule>
  </conditionalFormatting>
  <conditionalFormatting sqref="R28">
    <cfRule type="cellIs" dxfId="961" priority="103" operator="equal">
      <formula>0</formula>
    </cfRule>
  </conditionalFormatting>
  <conditionalFormatting sqref="R28">
    <cfRule type="cellIs" dxfId="960" priority="101" operator="equal">
      <formula>0</formula>
    </cfRule>
  </conditionalFormatting>
  <conditionalFormatting sqref="R28">
    <cfRule type="cellIs" dxfId="959" priority="99" operator="equal">
      <formula>0</formula>
    </cfRule>
  </conditionalFormatting>
  <conditionalFormatting sqref="R28">
    <cfRule type="cellIs" dxfId="958" priority="97" operator="equal">
      <formula>0</formula>
    </cfRule>
  </conditionalFormatting>
  <conditionalFormatting sqref="R30">
    <cfRule type="cellIs" dxfId="957" priority="96" operator="equal">
      <formula>0</formula>
    </cfRule>
  </conditionalFormatting>
  <conditionalFormatting sqref="R30">
    <cfRule type="cellIs" dxfId="956" priority="95" operator="equal">
      <formula>0</formula>
    </cfRule>
  </conditionalFormatting>
  <conditionalFormatting sqref="R30">
    <cfRule type="cellIs" dxfId="955" priority="94" operator="equal">
      <formula>0</formula>
    </cfRule>
  </conditionalFormatting>
  <conditionalFormatting sqref="R30">
    <cfRule type="cellIs" dxfId="954" priority="93" operator="equal">
      <formula>0</formula>
    </cfRule>
  </conditionalFormatting>
  <conditionalFormatting sqref="R30">
    <cfRule type="cellIs" dxfId="953" priority="91" operator="equal">
      <formula>0</formula>
    </cfRule>
  </conditionalFormatting>
  <conditionalFormatting sqref="S29">
    <cfRule type="cellIs" dxfId="952" priority="90" operator="greaterThan">
      <formula>0</formula>
    </cfRule>
  </conditionalFormatting>
  <conditionalFormatting sqref="S28">
    <cfRule type="cellIs" dxfId="951" priority="89" operator="equal">
      <formula>0</formula>
    </cfRule>
  </conditionalFormatting>
  <conditionalFormatting sqref="S29">
    <cfRule type="cellIs" dxfId="950" priority="88" operator="greaterThan">
      <formula>0</formula>
    </cfRule>
  </conditionalFormatting>
  <conditionalFormatting sqref="S28">
    <cfRule type="cellIs" dxfId="949" priority="87" operator="equal">
      <formula>0</formula>
    </cfRule>
  </conditionalFormatting>
  <conditionalFormatting sqref="S29">
    <cfRule type="cellIs" dxfId="948" priority="86" operator="greaterThan">
      <formula>0</formula>
    </cfRule>
  </conditionalFormatting>
  <conditionalFormatting sqref="S28">
    <cfRule type="cellIs" dxfId="947" priority="85" operator="equal">
      <formula>0</formula>
    </cfRule>
  </conditionalFormatting>
  <conditionalFormatting sqref="S29">
    <cfRule type="cellIs" dxfId="946" priority="84" operator="greaterThan">
      <formula>0</formula>
    </cfRule>
  </conditionalFormatting>
  <conditionalFormatting sqref="S28">
    <cfRule type="cellIs" dxfId="945" priority="83" operator="equal">
      <formula>0</formula>
    </cfRule>
  </conditionalFormatting>
  <conditionalFormatting sqref="S30">
    <cfRule type="cellIs" dxfId="944" priority="81" operator="equal">
      <formula>0</formula>
    </cfRule>
  </conditionalFormatting>
  <conditionalFormatting sqref="S30">
    <cfRule type="cellIs" dxfId="943" priority="79" operator="equal">
      <formula>0</formula>
    </cfRule>
  </conditionalFormatting>
  <conditionalFormatting sqref="S30">
    <cfRule type="cellIs" dxfId="942" priority="77" operator="equal">
      <formula>0</formula>
    </cfRule>
  </conditionalFormatting>
  <conditionalFormatting sqref="S30">
    <cfRule type="cellIs" dxfId="941" priority="75" operator="equal">
      <formula>0</formula>
    </cfRule>
  </conditionalFormatting>
  <conditionalFormatting sqref="S29">
    <cfRule type="cellIs" dxfId="940" priority="74" operator="greaterThan">
      <formula>0</formula>
    </cfRule>
  </conditionalFormatting>
  <conditionalFormatting sqref="S28">
    <cfRule type="cellIs" dxfId="939" priority="73" operator="equal">
      <formula>0</formula>
    </cfRule>
  </conditionalFormatting>
  <conditionalFormatting sqref="S29">
    <cfRule type="cellIs" dxfId="938" priority="72" operator="greaterThan">
      <formula>0</formula>
    </cfRule>
  </conditionalFormatting>
  <conditionalFormatting sqref="S28">
    <cfRule type="cellIs" dxfId="937" priority="71" operator="equal">
      <formula>0</formula>
    </cfRule>
  </conditionalFormatting>
  <conditionalFormatting sqref="S29">
    <cfRule type="cellIs" dxfId="936" priority="70" operator="greaterThan">
      <formula>0</formula>
    </cfRule>
  </conditionalFormatting>
  <conditionalFormatting sqref="S28">
    <cfRule type="cellIs" dxfId="935" priority="69" operator="equal">
      <formula>0</formula>
    </cfRule>
  </conditionalFormatting>
  <conditionalFormatting sqref="S29">
    <cfRule type="cellIs" dxfId="934" priority="68" operator="greaterThan">
      <formula>0</formula>
    </cfRule>
  </conditionalFormatting>
  <conditionalFormatting sqref="S28">
    <cfRule type="cellIs" dxfId="933" priority="67" operator="equal">
      <formula>0</formula>
    </cfRule>
  </conditionalFormatting>
  <conditionalFormatting sqref="S30">
    <cfRule type="cellIs" dxfId="932" priority="65" operator="equal">
      <formula>0</formula>
    </cfRule>
  </conditionalFormatting>
  <conditionalFormatting sqref="S30">
    <cfRule type="cellIs" dxfId="931" priority="63" operator="equal">
      <formula>0</formula>
    </cfRule>
  </conditionalFormatting>
  <conditionalFormatting sqref="S30">
    <cfRule type="cellIs" dxfId="930" priority="61" operator="equal">
      <formula>0</formula>
    </cfRule>
  </conditionalFormatting>
  <conditionalFormatting sqref="R32">
    <cfRule type="cellIs" dxfId="929" priority="60" operator="greaterThan">
      <formula>0</formula>
    </cfRule>
  </conditionalFormatting>
  <conditionalFormatting sqref="R31">
    <cfRule type="cellIs" dxfId="928" priority="59" operator="equal">
      <formula>0</formula>
    </cfRule>
  </conditionalFormatting>
  <conditionalFormatting sqref="R32">
    <cfRule type="cellIs" dxfId="927" priority="58" operator="greaterThan">
      <formula>0</formula>
    </cfRule>
  </conditionalFormatting>
  <conditionalFormatting sqref="R31">
    <cfRule type="cellIs" dxfId="926" priority="57" operator="equal">
      <formula>0</formula>
    </cfRule>
  </conditionalFormatting>
  <conditionalFormatting sqref="R32">
    <cfRule type="cellIs" dxfId="925" priority="56" operator="greaterThan">
      <formula>0</formula>
    </cfRule>
  </conditionalFormatting>
  <conditionalFormatting sqref="R31">
    <cfRule type="cellIs" dxfId="924" priority="55" operator="equal">
      <formula>0</formula>
    </cfRule>
  </conditionalFormatting>
  <conditionalFormatting sqref="R31">
    <cfRule type="cellIs" dxfId="923" priority="53" operator="equal">
      <formula>0</formula>
    </cfRule>
  </conditionalFormatting>
  <conditionalFormatting sqref="R32">
    <cfRule type="cellIs" dxfId="922" priority="54" operator="greaterThan">
      <formula>0</formula>
    </cfRule>
  </conditionalFormatting>
  <conditionalFormatting sqref="R33">
    <cfRule type="cellIs" dxfId="921" priority="51" operator="equal">
      <formula>0</formula>
    </cfRule>
  </conditionalFormatting>
  <conditionalFormatting sqref="R33">
    <cfRule type="cellIs" dxfId="920" priority="50" operator="equal">
      <formula>0</formula>
    </cfRule>
  </conditionalFormatting>
  <conditionalFormatting sqref="R33">
    <cfRule type="cellIs" dxfId="919" priority="49" operator="equal">
      <formula>0</formula>
    </cfRule>
  </conditionalFormatting>
  <conditionalFormatting sqref="R33">
    <cfRule type="cellIs" dxfId="918" priority="48" operator="equal">
      <formula>0</formula>
    </cfRule>
  </conditionalFormatting>
  <conditionalFormatting sqref="R33">
    <cfRule type="cellIs" dxfId="917" priority="47" operator="equal">
      <formula>0</formula>
    </cfRule>
  </conditionalFormatting>
  <conditionalFormatting sqref="R33">
    <cfRule type="cellIs" dxfId="916" priority="46" operator="equal">
      <formula>0</formula>
    </cfRule>
  </conditionalFormatting>
  <conditionalFormatting sqref="R33">
    <cfRule type="cellIs" dxfId="915" priority="45" operator="equal">
      <formula>0</formula>
    </cfRule>
  </conditionalFormatting>
  <conditionalFormatting sqref="R31">
    <cfRule type="cellIs" dxfId="914" priority="43" operator="equal">
      <formula>0</formula>
    </cfRule>
  </conditionalFormatting>
  <conditionalFormatting sqref="R31">
    <cfRule type="cellIs" dxfId="913" priority="41" operator="equal">
      <formula>0</formula>
    </cfRule>
  </conditionalFormatting>
  <conditionalFormatting sqref="R31">
    <cfRule type="cellIs" dxfId="912" priority="39" operator="equal">
      <formula>0</formula>
    </cfRule>
  </conditionalFormatting>
  <conditionalFormatting sqref="R31">
    <cfRule type="cellIs" dxfId="911" priority="37" operator="equal">
      <formula>0</formula>
    </cfRule>
  </conditionalFormatting>
  <conditionalFormatting sqref="R33">
    <cfRule type="cellIs" dxfId="910" priority="36" operator="equal">
      <formula>0</formula>
    </cfRule>
  </conditionalFormatting>
  <conditionalFormatting sqref="R33">
    <cfRule type="cellIs" dxfId="909" priority="35" operator="equal">
      <formula>0</formula>
    </cfRule>
  </conditionalFormatting>
  <conditionalFormatting sqref="R33">
    <cfRule type="cellIs" dxfId="908" priority="34" operator="equal">
      <formula>0</formula>
    </cfRule>
  </conditionalFormatting>
  <conditionalFormatting sqref="R33">
    <cfRule type="cellIs" dxfId="907" priority="33" operator="equal">
      <formula>0</formula>
    </cfRule>
  </conditionalFormatting>
  <conditionalFormatting sqref="R33">
    <cfRule type="cellIs" dxfId="906" priority="31" operator="equal">
      <formula>0</formula>
    </cfRule>
  </conditionalFormatting>
  <conditionalFormatting sqref="S32">
    <cfRule type="cellIs" dxfId="905" priority="30" operator="greaterThan">
      <formula>0</formula>
    </cfRule>
  </conditionalFormatting>
  <conditionalFormatting sqref="S31">
    <cfRule type="cellIs" dxfId="904" priority="29" operator="equal">
      <formula>0</formula>
    </cfRule>
  </conditionalFormatting>
  <conditionalFormatting sqref="S32">
    <cfRule type="cellIs" dxfId="903" priority="28" operator="greaterThan">
      <formula>0</formula>
    </cfRule>
  </conditionalFormatting>
  <conditionalFormatting sqref="S31">
    <cfRule type="cellIs" dxfId="902" priority="27" operator="equal">
      <formula>0</formula>
    </cfRule>
  </conditionalFormatting>
  <conditionalFormatting sqref="S32">
    <cfRule type="cellIs" dxfId="901" priority="26" operator="greaterThan">
      <formula>0</formula>
    </cfRule>
  </conditionalFormatting>
  <conditionalFormatting sqref="S31">
    <cfRule type="cellIs" dxfId="900" priority="25" operator="equal">
      <formula>0</formula>
    </cfRule>
  </conditionalFormatting>
  <conditionalFormatting sqref="S32">
    <cfRule type="cellIs" dxfId="899" priority="24" operator="greaterThan">
      <formula>0</formula>
    </cfRule>
  </conditionalFormatting>
  <conditionalFormatting sqref="S31">
    <cfRule type="cellIs" dxfId="898" priority="23" operator="equal">
      <formula>0</formula>
    </cfRule>
  </conditionalFormatting>
  <conditionalFormatting sqref="S33">
    <cfRule type="cellIs" dxfId="897" priority="21" operator="equal">
      <formula>0</formula>
    </cfRule>
  </conditionalFormatting>
  <conditionalFormatting sqref="S33">
    <cfRule type="cellIs" dxfId="896" priority="19" operator="equal">
      <formula>0</formula>
    </cfRule>
  </conditionalFormatting>
  <conditionalFormatting sqref="S33">
    <cfRule type="cellIs" dxfId="895" priority="17" operator="equal">
      <formula>0</formula>
    </cfRule>
  </conditionalFormatting>
  <conditionalFormatting sqref="S33">
    <cfRule type="cellIs" dxfId="894" priority="15" operator="equal">
      <formula>0</formula>
    </cfRule>
  </conditionalFormatting>
  <conditionalFormatting sqref="S32">
    <cfRule type="cellIs" dxfId="893" priority="14" operator="greaterThan">
      <formula>0</formula>
    </cfRule>
  </conditionalFormatting>
  <conditionalFormatting sqref="S31">
    <cfRule type="cellIs" dxfId="892" priority="13" operator="equal">
      <formula>0</formula>
    </cfRule>
  </conditionalFormatting>
  <conditionalFormatting sqref="S32">
    <cfRule type="cellIs" dxfId="891" priority="12" operator="greaterThan">
      <formula>0</formula>
    </cfRule>
  </conditionalFormatting>
  <conditionalFormatting sqref="S31">
    <cfRule type="cellIs" dxfId="890" priority="11" operator="equal">
      <formula>0</formula>
    </cfRule>
  </conditionalFormatting>
  <conditionalFormatting sqref="S32">
    <cfRule type="cellIs" dxfId="889" priority="10" operator="greaterThan">
      <formula>0</formula>
    </cfRule>
  </conditionalFormatting>
  <conditionalFormatting sqref="S31">
    <cfRule type="cellIs" dxfId="888" priority="9" operator="equal">
      <formula>0</formula>
    </cfRule>
  </conditionalFormatting>
  <conditionalFormatting sqref="S32">
    <cfRule type="cellIs" dxfId="887" priority="8" operator="greaterThan">
      <formula>0</formula>
    </cfRule>
  </conditionalFormatting>
  <conditionalFormatting sqref="S31">
    <cfRule type="cellIs" dxfId="886" priority="7" operator="equal">
      <formula>0</formula>
    </cfRule>
  </conditionalFormatting>
  <conditionalFormatting sqref="S33">
    <cfRule type="cellIs" dxfId="885" priority="5" operator="equal">
      <formula>0</formula>
    </cfRule>
  </conditionalFormatting>
  <conditionalFormatting sqref="S33">
    <cfRule type="cellIs" dxfId="884" priority="3" operator="equal">
      <formula>0</formula>
    </cfRule>
  </conditionalFormatting>
  <conditionalFormatting sqref="S33">
    <cfRule type="cellIs" dxfId="883" priority="1" operator="equal">
      <formula>0</formula>
    </cfRule>
  </conditionalFormatting>
  <conditionalFormatting sqref="E44 F17:H17 O44:T44 M17">
    <cfRule type="cellIs" dxfId="882" priority="1344" operator="greaterThan">
      <formula>0</formula>
    </cfRule>
  </conditionalFormatting>
  <conditionalFormatting sqref="F16:H16 E15:V15 N24:O24 O45:T45 O43:T43 F18:G18 M16 T24:V24">
    <cfRule type="cellIs" dxfId="881" priority="1342" operator="equal">
      <formula>0</formula>
    </cfRule>
  </conditionalFormatting>
  <conditionalFormatting sqref="E45">
    <cfRule type="cellIs" dxfId="880" priority="1341" operator="equal">
      <formula>0</formula>
    </cfRule>
  </conditionalFormatting>
  <conditionalFormatting sqref="E14">
    <cfRule type="cellIs" dxfId="879" priority="1343" operator="greaterThan">
      <formula>0</formula>
    </cfRule>
  </conditionalFormatting>
  <conditionalFormatting sqref="E13">
    <cfRule type="cellIs" dxfId="878" priority="1340" operator="equal">
      <formula>0</formula>
    </cfRule>
  </conditionalFormatting>
  <conditionalFormatting sqref="F44:T44">
    <cfRule type="cellIs" dxfId="877" priority="1339" operator="greaterThan">
      <formula>0</formula>
    </cfRule>
  </conditionalFormatting>
  <conditionalFormatting sqref="F15:N15">
    <cfRule type="cellIs" dxfId="876" priority="1337" operator="equal">
      <formula>0</formula>
    </cfRule>
  </conditionalFormatting>
  <conditionalFormatting sqref="F45:T45">
    <cfRule type="cellIs" dxfId="875" priority="1336" operator="equal">
      <formula>0</formula>
    </cfRule>
  </conditionalFormatting>
  <conditionalFormatting sqref="F43:T43">
    <cfRule type="cellIs" dxfId="874" priority="1334" operator="equal">
      <formula>0</formula>
    </cfRule>
  </conditionalFormatting>
  <conditionalFormatting sqref="F14:T14">
    <cfRule type="cellIs" dxfId="873" priority="1338" operator="greaterThan">
      <formula>0</formula>
    </cfRule>
  </conditionalFormatting>
  <conditionalFormatting sqref="F13:T13">
    <cfRule type="cellIs" dxfId="872" priority="1335" operator="equal">
      <formula>0</formula>
    </cfRule>
  </conditionalFormatting>
  <conditionalFormatting sqref="E17">
    <cfRule type="cellIs" dxfId="871" priority="1333" operator="greaterThan">
      <formula>0</formula>
    </cfRule>
  </conditionalFormatting>
  <conditionalFormatting sqref="E16">
    <cfRule type="cellIs" dxfId="870" priority="1332" operator="equal">
      <formula>0</formula>
    </cfRule>
  </conditionalFormatting>
  <conditionalFormatting sqref="E20">
    <cfRule type="cellIs" dxfId="869" priority="1331" operator="greaterThan">
      <formula>0</formula>
    </cfRule>
  </conditionalFormatting>
  <conditionalFormatting sqref="E21">
    <cfRule type="cellIs" dxfId="868" priority="1330" operator="equal">
      <formula>0</formula>
    </cfRule>
  </conditionalFormatting>
  <conditionalFormatting sqref="E19">
    <cfRule type="cellIs" dxfId="867" priority="1329" operator="equal">
      <formula>0</formula>
    </cfRule>
  </conditionalFormatting>
  <conditionalFormatting sqref="F20:T20">
    <cfRule type="cellIs" dxfId="866" priority="1328" operator="greaterThan">
      <formula>0</formula>
    </cfRule>
  </conditionalFormatting>
  <conditionalFormatting sqref="K21:T21">
    <cfRule type="cellIs" dxfId="865" priority="1327" operator="equal">
      <formula>0</formula>
    </cfRule>
  </conditionalFormatting>
  <conditionalFormatting sqref="F19:T19">
    <cfRule type="cellIs" dxfId="864" priority="1326" operator="equal">
      <formula>0</formula>
    </cfRule>
  </conditionalFormatting>
  <conditionalFormatting sqref="E23">
    <cfRule type="cellIs" dxfId="863" priority="1325" operator="greaterThan">
      <formula>0</formula>
    </cfRule>
  </conditionalFormatting>
  <conditionalFormatting sqref="E22">
    <cfRule type="cellIs" dxfId="862" priority="1324" operator="equal">
      <formula>0</formula>
    </cfRule>
  </conditionalFormatting>
  <conditionalFormatting sqref="F23:G23 I23:O23 T23">
    <cfRule type="cellIs" dxfId="861" priority="1323" operator="greaterThan">
      <formula>0</formula>
    </cfRule>
  </conditionalFormatting>
  <conditionalFormatting sqref="F22:G22 I22:O22 T22">
    <cfRule type="cellIs" dxfId="860" priority="1322" operator="equal">
      <formula>0</formula>
    </cfRule>
  </conditionalFormatting>
  <conditionalFormatting sqref="E26">
    <cfRule type="cellIs" dxfId="859" priority="1321" operator="greaterThan">
      <formula>0</formula>
    </cfRule>
  </conditionalFormatting>
  <conditionalFormatting sqref="E27">
    <cfRule type="cellIs" dxfId="858" priority="1320" operator="equal">
      <formula>0</formula>
    </cfRule>
  </conditionalFormatting>
  <conditionalFormatting sqref="E25">
    <cfRule type="cellIs" dxfId="857" priority="1319" operator="equal">
      <formula>0</formula>
    </cfRule>
  </conditionalFormatting>
  <conditionalFormatting sqref="F26:I26 T26">
    <cfRule type="cellIs" dxfId="856" priority="1318" operator="greaterThan">
      <formula>0</formula>
    </cfRule>
  </conditionalFormatting>
  <conditionalFormatting sqref="F27:I27 T27">
    <cfRule type="cellIs" dxfId="855" priority="1317" operator="equal">
      <formula>0</formula>
    </cfRule>
  </conditionalFormatting>
  <conditionalFormatting sqref="F25:I25 T25">
    <cfRule type="cellIs" dxfId="854" priority="1316" operator="equal">
      <formula>0</formula>
    </cfRule>
  </conditionalFormatting>
  <conditionalFormatting sqref="E29">
    <cfRule type="cellIs" dxfId="853" priority="1315" operator="greaterThan">
      <formula>0</formula>
    </cfRule>
  </conditionalFormatting>
  <conditionalFormatting sqref="E30">
    <cfRule type="cellIs" dxfId="852" priority="1314" operator="equal">
      <formula>0</formula>
    </cfRule>
  </conditionalFormatting>
  <conditionalFormatting sqref="E28">
    <cfRule type="cellIs" dxfId="851" priority="1313" operator="equal">
      <formula>0</formula>
    </cfRule>
  </conditionalFormatting>
  <conditionalFormatting sqref="F29:I29">
    <cfRule type="cellIs" dxfId="850" priority="1312" operator="greaterThan">
      <formula>0</formula>
    </cfRule>
  </conditionalFormatting>
  <conditionalFormatting sqref="F30:I30">
    <cfRule type="cellIs" dxfId="849" priority="1311" operator="equal">
      <formula>0</formula>
    </cfRule>
  </conditionalFormatting>
  <conditionalFormatting sqref="F28:I28">
    <cfRule type="cellIs" dxfId="848" priority="1310" operator="equal">
      <formula>0</formula>
    </cfRule>
  </conditionalFormatting>
  <conditionalFormatting sqref="E43">
    <cfRule type="cellIs" dxfId="847" priority="1309" operator="equal">
      <formula>0</formula>
    </cfRule>
  </conditionalFormatting>
  <conditionalFormatting sqref="V14">
    <cfRule type="cellIs" dxfId="846" priority="1306" operator="greaterThan">
      <formula>0</formula>
    </cfRule>
  </conditionalFormatting>
  <conditionalFormatting sqref="V13">
    <cfRule type="cellIs" dxfId="845" priority="1305" operator="equal">
      <formula>0</formula>
    </cfRule>
  </conditionalFormatting>
  <conditionalFormatting sqref="F24:G24 L24:M24 I24:J24">
    <cfRule type="cellIs" dxfId="844" priority="1303" operator="equal">
      <formula>0</formula>
    </cfRule>
  </conditionalFormatting>
  <conditionalFormatting sqref="E24:G24 L24:M24 I24:J24">
    <cfRule type="cellIs" dxfId="843" priority="1304" operator="equal">
      <formula>0</formula>
    </cfRule>
  </conditionalFormatting>
  <conditionalFormatting sqref="U14">
    <cfRule type="cellIs" dxfId="842" priority="1308" operator="greaterThan">
      <formula>0</formula>
    </cfRule>
  </conditionalFormatting>
  <conditionalFormatting sqref="U13">
    <cfRule type="cellIs" dxfId="841" priority="1307" operator="equal">
      <formula>0</formula>
    </cfRule>
  </conditionalFormatting>
  <conditionalFormatting sqref="U23">
    <cfRule type="cellIs" dxfId="840" priority="1302" operator="greaterThan">
      <formula>0</formula>
    </cfRule>
  </conditionalFormatting>
  <conditionalFormatting sqref="U22">
    <cfRule type="cellIs" dxfId="839" priority="1301" operator="equal">
      <formula>0</formula>
    </cfRule>
  </conditionalFormatting>
  <conditionalFormatting sqref="V23">
    <cfRule type="cellIs" dxfId="838" priority="1300" operator="greaterThan">
      <formula>0</formula>
    </cfRule>
  </conditionalFormatting>
  <conditionalFormatting sqref="V22">
    <cfRule type="cellIs" dxfId="837" priority="1299" operator="equal">
      <formula>0</formula>
    </cfRule>
  </conditionalFormatting>
  <conditionalFormatting sqref="E24">
    <cfRule type="cellIs" dxfId="836" priority="1298" operator="equal">
      <formula>0</formula>
    </cfRule>
  </conditionalFormatting>
  <conditionalFormatting sqref="F21:H21 K21:L21">
    <cfRule type="cellIs" dxfId="835" priority="1297" operator="equal">
      <formula>0</formula>
    </cfRule>
  </conditionalFormatting>
  <conditionalFormatting sqref="T27">
    <cfRule type="cellIs" dxfId="834" priority="1296" operator="equal">
      <formula>0</formula>
    </cfRule>
  </conditionalFormatting>
  <conditionalFormatting sqref="U20">
    <cfRule type="cellIs" dxfId="833" priority="1295" operator="greaterThan">
      <formula>0</formula>
    </cfRule>
  </conditionalFormatting>
  <conditionalFormatting sqref="U21">
    <cfRule type="cellIs" dxfId="832" priority="1294" operator="equal">
      <formula>0</formula>
    </cfRule>
  </conditionalFormatting>
  <conditionalFormatting sqref="U19">
    <cfRule type="cellIs" dxfId="831" priority="1293" operator="equal">
      <formula>0</formula>
    </cfRule>
  </conditionalFormatting>
  <conditionalFormatting sqref="V20">
    <cfRule type="cellIs" dxfId="830" priority="1292" operator="greaterThan">
      <formula>0</formula>
    </cfRule>
  </conditionalFormatting>
  <conditionalFormatting sqref="V21">
    <cfRule type="cellIs" dxfId="829" priority="1291" operator="equal">
      <formula>0</formula>
    </cfRule>
  </conditionalFormatting>
  <conditionalFormatting sqref="V19">
    <cfRule type="cellIs" dxfId="828" priority="1290" operator="equal">
      <formula>0</formula>
    </cfRule>
  </conditionalFormatting>
  <conditionalFormatting sqref="T26">
    <cfRule type="cellIs" dxfId="827" priority="1289" operator="greaterThan">
      <formula>0</formula>
    </cfRule>
  </conditionalFormatting>
  <conditionalFormatting sqref="T27">
    <cfRule type="cellIs" dxfId="826" priority="1288" operator="equal">
      <formula>0</formula>
    </cfRule>
  </conditionalFormatting>
  <conditionalFormatting sqref="T25">
    <cfRule type="cellIs" dxfId="825" priority="1287" operator="equal">
      <formula>0</formula>
    </cfRule>
  </conditionalFormatting>
  <conditionalFormatting sqref="T27">
    <cfRule type="cellIs" dxfId="824" priority="1286" operator="equal">
      <formula>0</formula>
    </cfRule>
  </conditionalFormatting>
  <conditionalFormatting sqref="T26">
    <cfRule type="cellIs" dxfId="823" priority="1285" operator="greaterThan">
      <formula>0</formula>
    </cfRule>
  </conditionalFormatting>
  <conditionalFormatting sqref="T27">
    <cfRule type="cellIs" dxfId="822" priority="1284" operator="equal">
      <formula>0</formula>
    </cfRule>
  </conditionalFormatting>
  <conditionalFormatting sqref="T25">
    <cfRule type="cellIs" dxfId="821" priority="1283" operator="equal">
      <formula>0</formula>
    </cfRule>
  </conditionalFormatting>
  <conditionalFormatting sqref="T26">
    <cfRule type="cellIs" dxfId="820" priority="1282" operator="greaterThan">
      <formula>0</formula>
    </cfRule>
  </conditionalFormatting>
  <conditionalFormatting sqref="T27">
    <cfRule type="cellIs" dxfId="819" priority="1281" operator="equal">
      <formula>0</formula>
    </cfRule>
  </conditionalFormatting>
  <conditionalFormatting sqref="T25">
    <cfRule type="cellIs" dxfId="818" priority="1280" operator="equal">
      <formula>0</formula>
    </cfRule>
  </conditionalFormatting>
  <conditionalFormatting sqref="V32">
    <cfRule type="cellIs" dxfId="817" priority="1279" operator="greaterThan">
      <formula>0</formula>
    </cfRule>
  </conditionalFormatting>
  <conditionalFormatting sqref="V31">
    <cfRule type="cellIs" dxfId="816" priority="1278" operator="equal">
      <formula>0</formula>
    </cfRule>
  </conditionalFormatting>
  <conditionalFormatting sqref="E32">
    <cfRule type="cellIs" dxfId="815" priority="1277" operator="greaterThan">
      <formula>0</formula>
    </cfRule>
  </conditionalFormatting>
  <conditionalFormatting sqref="E33">
    <cfRule type="cellIs" dxfId="814" priority="1276" operator="equal">
      <formula>0</formula>
    </cfRule>
  </conditionalFormatting>
  <conditionalFormatting sqref="E31">
    <cfRule type="cellIs" dxfId="813" priority="1275" operator="equal">
      <formula>0</formula>
    </cfRule>
  </conditionalFormatting>
  <conditionalFormatting sqref="F32:I32 L32:O32 T32">
    <cfRule type="cellIs" dxfId="812" priority="1274" operator="greaterThan">
      <formula>0</formula>
    </cfRule>
  </conditionalFormatting>
  <conditionalFormatting sqref="F33:I33 L33:M33">
    <cfRule type="cellIs" dxfId="811" priority="1273" operator="equal">
      <formula>0</formula>
    </cfRule>
  </conditionalFormatting>
  <conditionalFormatting sqref="F31:I31 L31:O31 T31">
    <cfRule type="cellIs" dxfId="810" priority="1272" operator="equal">
      <formula>0</formula>
    </cfRule>
  </conditionalFormatting>
  <conditionalFormatting sqref="U32">
    <cfRule type="cellIs" dxfId="809" priority="1271" operator="greaterThan">
      <formula>0</formula>
    </cfRule>
  </conditionalFormatting>
  <conditionalFormatting sqref="U31">
    <cfRule type="cellIs" dxfId="808" priority="1270" operator="equal">
      <formula>0</formula>
    </cfRule>
  </conditionalFormatting>
  <conditionalFormatting sqref="N32:O32 T32">
    <cfRule type="cellIs" dxfId="807" priority="1269" operator="greaterThan">
      <formula>0</formula>
    </cfRule>
  </conditionalFormatting>
  <conditionalFormatting sqref="N31:O31 T31">
    <cfRule type="cellIs" dxfId="806" priority="1268" operator="equal">
      <formula>0</formula>
    </cfRule>
  </conditionalFormatting>
  <conditionalFormatting sqref="U32">
    <cfRule type="cellIs" dxfId="805" priority="1267" operator="greaterThan">
      <formula>0</formula>
    </cfRule>
  </conditionalFormatting>
  <conditionalFormatting sqref="U31">
    <cfRule type="cellIs" dxfId="804" priority="1266" operator="equal">
      <formula>0</formula>
    </cfRule>
  </conditionalFormatting>
  <conditionalFormatting sqref="U31">
    <cfRule type="cellIs" dxfId="803" priority="1262" operator="equal">
      <formula>0</formula>
    </cfRule>
  </conditionalFormatting>
  <conditionalFormatting sqref="U32">
    <cfRule type="cellIs" dxfId="802" priority="1263" operator="greaterThan">
      <formula>0</formula>
    </cfRule>
  </conditionalFormatting>
  <conditionalFormatting sqref="N32:O32 T32">
    <cfRule type="cellIs" dxfId="801" priority="1265" operator="greaterThan">
      <formula>0</formula>
    </cfRule>
  </conditionalFormatting>
  <conditionalFormatting sqref="N31:O31 T31">
    <cfRule type="cellIs" dxfId="800" priority="1264" operator="equal">
      <formula>0</formula>
    </cfRule>
  </conditionalFormatting>
  <conditionalFormatting sqref="N32">
    <cfRule type="cellIs" dxfId="799" priority="1261" operator="greaterThan">
      <formula>0</formula>
    </cfRule>
  </conditionalFormatting>
  <conditionalFormatting sqref="N31">
    <cfRule type="cellIs" dxfId="798" priority="1260" operator="equal">
      <formula>0</formula>
    </cfRule>
  </conditionalFormatting>
  <conditionalFormatting sqref="N32:O32 T32">
    <cfRule type="cellIs" dxfId="797" priority="1259" operator="greaterThan">
      <formula>0</formula>
    </cfRule>
  </conditionalFormatting>
  <conditionalFormatting sqref="N31:O31 T31">
    <cfRule type="cellIs" dxfId="796" priority="1258" operator="equal">
      <formula>0</formula>
    </cfRule>
  </conditionalFormatting>
  <conditionalFormatting sqref="U32">
    <cfRule type="cellIs" dxfId="795" priority="1257" operator="greaterThan">
      <formula>0</formula>
    </cfRule>
  </conditionalFormatting>
  <conditionalFormatting sqref="U31">
    <cfRule type="cellIs" dxfId="794" priority="1256" operator="equal">
      <formula>0</formula>
    </cfRule>
  </conditionalFormatting>
  <conditionalFormatting sqref="E35">
    <cfRule type="cellIs" dxfId="793" priority="1255" operator="greaterThan">
      <formula>0</formula>
    </cfRule>
  </conditionalFormatting>
  <conditionalFormatting sqref="E36:E39">
    <cfRule type="cellIs" dxfId="792" priority="1254" operator="equal">
      <formula>0</formula>
    </cfRule>
  </conditionalFormatting>
  <conditionalFormatting sqref="E34">
    <cfRule type="cellIs" dxfId="791" priority="1253" operator="equal">
      <formula>0</formula>
    </cfRule>
  </conditionalFormatting>
  <conditionalFormatting sqref="F35:N35">
    <cfRule type="cellIs" dxfId="790" priority="1252" operator="greaterThan">
      <formula>0</formula>
    </cfRule>
  </conditionalFormatting>
  <conditionalFormatting sqref="F37:S39 F36:N36">
    <cfRule type="cellIs" dxfId="789" priority="1251" operator="equal">
      <formula>0</formula>
    </cfRule>
  </conditionalFormatting>
  <conditionalFormatting sqref="F34:N34">
    <cfRule type="cellIs" dxfId="788" priority="1250" operator="equal">
      <formula>0</formula>
    </cfRule>
  </conditionalFormatting>
  <conditionalFormatting sqref="O37:S39">
    <cfRule type="cellIs" dxfId="787" priority="1249" operator="equal">
      <formula>0</formula>
    </cfRule>
  </conditionalFormatting>
  <conditionalFormatting sqref="N36:N39">
    <cfRule type="cellIs" dxfId="786" priority="1246" operator="equal">
      <formula>0</formula>
    </cfRule>
  </conditionalFormatting>
  <conditionalFormatting sqref="O37:S39">
    <cfRule type="cellIs" dxfId="785" priority="1244" operator="equal">
      <formula>0</formula>
    </cfRule>
  </conditionalFormatting>
  <conditionalFormatting sqref="O37:S39">
    <cfRule type="cellIs" dxfId="784" priority="1248" operator="equal">
      <formula>0</formula>
    </cfRule>
  </conditionalFormatting>
  <conditionalFormatting sqref="N35">
    <cfRule type="cellIs" dxfId="783" priority="1247" operator="greaterThan">
      <formula>0</formula>
    </cfRule>
  </conditionalFormatting>
  <conditionalFormatting sqref="N34">
    <cfRule type="cellIs" dxfId="782" priority="1245" operator="equal">
      <formula>0</formula>
    </cfRule>
  </conditionalFormatting>
  <conditionalFormatting sqref="U14">
    <cfRule type="cellIs" dxfId="781" priority="1241" operator="greaterThan">
      <formula>0</formula>
    </cfRule>
  </conditionalFormatting>
  <conditionalFormatting sqref="U13">
    <cfRule type="cellIs" dxfId="780" priority="1240" operator="equal">
      <formula>0</formula>
    </cfRule>
  </conditionalFormatting>
  <conditionalFormatting sqref="T14">
    <cfRule type="cellIs" dxfId="779" priority="1243" operator="greaterThan">
      <formula>0</formula>
    </cfRule>
  </conditionalFormatting>
  <conditionalFormatting sqref="T13">
    <cfRule type="cellIs" dxfId="778" priority="1242" operator="equal">
      <formula>0</formula>
    </cfRule>
  </conditionalFormatting>
  <conditionalFormatting sqref="T23">
    <cfRule type="cellIs" dxfId="777" priority="1239" operator="greaterThan">
      <formula>0</formula>
    </cfRule>
  </conditionalFormatting>
  <conditionalFormatting sqref="T22">
    <cfRule type="cellIs" dxfId="776" priority="1238" operator="equal">
      <formula>0</formula>
    </cfRule>
  </conditionalFormatting>
  <conditionalFormatting sqref="U23">
    <cfRule type="cellIs" dxfId="775" priority="1237" operator="greaterThan">
      <formula>0</formula>
    </cfRule>
  </conditionalFormatting>
  <conditionalFormatting sqref="U22">
    <cfRule type="cellIs" dxfId="774" priority="1236" operator="equal">
      <formula>0</formula>
    </cfRule>
  </conditionalFormatting>
  <conditionalFormatting sqref="T26">
    <cfRule type="cellIs" dxfId="773" priority="1235" operator="greaterThan">
      <formula>0</formula>
    </cfRule>
  </conditionalFormatting>
  <conditionalFormatting sqref="T27">
    <cfRule type="cellIs" dxfId="772" priority="1234" operator="equal">
      <formula>0</formula>
    </cfRule>
  </conditionalFormatting>
  <conditionalFormatting sqref="T25">
    <cfRule type="cellIs" dxfId="771" priority="1233" operator="equal">
      <formula>0</formula>
    </cfRule>
  </conditionalFormatting>
  <conditionalFormatting sqref="T20">
    <cfRule type="cellIs" dxfId="770" priority="1232" operator="greaterThan">
      <formula>0</formula>
    </cfRule>
  </conditionalFormatting>
  <conditionalFormatting sqref="T21">
    <cfRule type="cellIs" dxfId="769" priority="1231" operator="equal">
      <formula>0</formula>
    </cfRule>
  </conditionalFormatting>
  <conditionalFormatting sqref="T19">
    <cfRule type="cellIs" dxfId="768" priority="1230" operator="equal">
      <formula>0</formula>
    </cfRule>
  </conditionalFormatting>
  <conditionalFormatting sqref="U20">
    <cfRule type="cellIs" dxfId="767" priority="1229" operator="greaterThan">
      <formula>0</formula>
    </cfRule>
  </conditionalFormatting>
  <conditionalFormatting sqref="U21">
    <cfRule type="cellIs" dxfId="766" priority="1228" operator="equal">
      <formula>0</formula>
    </cfRule>
  </conditionalFormatting>
  <conditionalFormatting sqref="U19">
    <cfRule type="cellIs" dxfId="765" priority="1227" operator="equal">
      <formula>0</formula>
    </cfRule>
  </conditionalFormatting>
  <conditionalFormatting sqref="T26">
    <cfRule type="cellIs" dxfId="764" priority="1226" operator="greaterThan">
      <formula>0</formula>
    </cfRule>
  </conditionalFormatting>
  <conditionalFormatting sqref="T27">
    <cfRule type="cellIs" dxfId="763" priority="1225" operator="equal">
      <formula>0</formula>
    </cfRule>
  </conditionalFormatting>
  <conditionalFormatting sqref="T25">
    <cfRule type="cellIs" dxfId="762" priority="1224" operator="equal">
      <formula>0</formula>
    </cfRule>
  </conditionalFormatting>
  <conditionalFormatting sqref="T26">
    <cfRule type="cellIs" dxfId="761" priority="1223" operator="greaterThan">
      <formula>0</formula>
    </cfRule>
  </conditionalFormatting>
  <conditionalFormatting sqref="T27">
    <cfRule type="cellIs" dxfId="760" priority="1222" operator="equal">
      <formula>0</formula>
    </cfRule>
  </conditionalFormatting>
  <conditionalFormatting sqref="T25">
    <cfRule type="cellIs" dxfId="759" priority="1221" operator="equal">
      <formula>0</formula>
    </cfRule>
  </conditionalFormatting>
  <conditionalFormatting sqref="T26">
    <cfRule type="cellIs" dxfId="758" priority="1220" operator="greaterThan">
      <formula>0</formula>
    </cfRule>
  </conditionalFormatting>
  <conditionalFormatting sqref="T27">
    <cfRule type="cellIs" dxfId="757" priority="1219" operator="equal">
      <formula>0</formula>
    </cfRule>
  </conditionalFormatting>
  <conditionalFormatting sqref="T25">
    <cfRule type="cellIs" dxfId="756" priority="1218" operator="equal">
      <formula>0</formula>
    </cfRule>
  </conditionalFormatting>
  <conditionalFormatting sqref="U32">
    <cfRule type="cellIs" dxfId="755" priority="1217" operator="greaterThan">
      <formula>0</formula>
    </cfRule>
  </conditionalFormatting>
  <conditionalFormatting sqref="U31">
    <cfRule type="cellIs" dxfId="754" priority="1216" operator="equal">
      <formula>0</formula>
    </cfRule>
  </conditionalFormatting>
  <conditionalFormatting sqref="T32">
    <cfRule type="cellIs" dxfId="753" priority="1215" operator="greaterThan">
      <formula>0</formula>
    </cfRule>
  </conditionalFormatting>
  <conditionalFormatting sqref="T31">
    <cfRule type="cellIs" dxfId="752" priority="1214" operator="equal">
      <formula>0</formula>
    </cfRule>
  </conditionalFormatting>
  <conditionalFormatting sqref="T32">
    <cfRule type="cellIs" dxfId="751" priority="1213" operator="greaterThan">
      <formula>0</formula>
    </cfRule>
  </conditionalFormatting>
  <conditionalFormatting sqref="T31">
    <cfRule type="cellIs" dxfId="750" priority="1212" operator="equal">
      <formula>0</formula>
    </cfRule>
  </conditionalFormatting>
  <conditionalFormatting sqref="T31">
    <cfRule type="cellIs" dxfId="749" priority="1210" operator="equal">
      <formula>0</formula>
    </cfRule>
  </conditionalFormatting>
  <conditionalFormatting sqref="T32">
    <cfRule type="cellIs" dxfId="748" priority="1211" operator="greaterThan">
      <formula>0</formula>
    </cfRule>
  </conditionalFormatting>
  <conditionalFormatting sqref="T32">
    <cfRule type="cellIs" dxfId="747" priority="1209" operator="greaterThan">
      <formula>0</formula>
    </cfRule>
  </conditionalFormatting>
  <conditionalFormatting sqref="T31">
    <cfRule type="cellIs" dxfId="746" priority="1208" operator="equal">
      <formula>0</formula>
    </cfRule>
  </conditionalFormatting>
  <conditionalFormatting sqref="T27">
    <cfRule type="cellIs" dxfId="745" priority="1207" operator="equal">
      <formula>0</formula>
    </cfRule>
  </conditionalFormatting>
  <conditionalFormatting sqref="T27">
    <cfRule type="cellIs" dxfId="744" priority="1206" operator="equal">
      <formula>0</formula>
    </cfRule>
  </conditionalFormatting>
  <conditionalFormatting sqref="U27">
    <cfRule type="cellIs" dxfId="743" priority="1205" operator="equal">
      <formula>0</formula>
    </cfRule>
  </conditionalFormatting>
  <conditionalFormatting sqref="U27">
    <cfRule type="cellIs" dxfId="742" priority="1204" operator="equal">
      <formula>0</formula>
    </cfRule>
  </conditionalFormatting>
  <conditionalFormatting sqref="U27">
    <cfRule type="cellIs" dxfId="741" priority="1203" operator="equal">
      <formula>0</formula>
    </cfRule>
  </conditionalFormatting>
  <conditionalFormatting sqref="U27">
    <cfRule type="cellIs" dxfId="740" priority="1202" operator="equal">
      <formula>0</formula>
    </cfRule>
  </conditionalFormatting>
  <conditionalFormatting sqref="V27">
    <cfRule type="cellIs" dxfId="739" priority="1201" operator="equal">
      <formula>0</formula>
    </cfRule>
  </conditionalFormatting>
  <conditionalFormatting sqref="V27">
    <cfRule type="cellIs" dxfId="738" priority="1200" operator="equal">
      <formula>0</formula>
    </cfRule>
  </conditionalFormatting>
  <conditionalFormatting sqref="V27">
    <cfRule type="cellIs" dxfId="737" priority="1199" operator="equal">
      <formula>0</formula>
    </cfRule>
  </conditionalFormatting>
  <conditionalFormatting sqref="V27">
    <cfRule type="cellIs" dxfId="736" priority="1198" operator="equal">
      <formula>0</formula>
    </cfRule>
  </conditionalFormatting>
  <conditionalFormatting sqref="U26">
    <cfRule type="cellIs" dxfId="735" priority="1197" operator="greaterThan">
      <formula>0</formula>
    </cfRule>
  </conditionalFormatting>
  <conditionalFormatting sqref="U25">
    <cfRule type="cellIs" dxfId="734" priority="1196" operator="equal">
      <formula>0</formula>
    </cfRule>
  </conditionalFormatting>
  <conditionalFormatting sqref="U26">
    <cfRule type="cellIs" dxfId="733" priority="1195" operator="greaterThan">
      <formula>0</formula>
    </cfRule>
  </conditionalFormatting>
  <conditionalFormatting sqref="U25">
    <cfRule type="cellIs" dxfId="732" priority="1194" operator="equal">
      <formula>0</formula>
    </cfRule>
  </conditionalFormatting>
  <conditionalFormatting sqref="U26">
    <cfRule type="cellIs" dxfId="731" priority="1193" operator="greaterThan">
      <formula>0</formula>
    </cfRule>
  </conditionalFormatting>
  <conditionalFormatting sqref="U25">
    <cfRule type="cellIs" dxfId="730" priority="1192" operator="equal">
      <formula>0</formula>
    </cfRule>
  </conditionalFormatting>
  <conditionalFormatting sqref="U26">
    <cfRule type="cellIs" dxfId="729" priority="1191" operator="greaterThan">
      <formula>0</formula>
    </cfRule>
  </conditionalFormatting>
  <conditionalFormatting sqref="U25">
    <cfRule type="cellIs" dxfId="728" priority="1190" operator="equal">
      <formula>0</formula>
    </cfRule>
  </conditionalFormatting>
  <conditionalFormatting sqref="U26">
    <cfRule type="cellIs" dxfId="727" priority="1189" operator="greaterThan">
      <formula>0</formula>
    </cfRule>
  </conditionalFormatting>
  <conditionalFormatting sqref="U25">
    <cfRule type="cellIs" dxfId="726" priority="1188" operator="equal">
      <formula>0</formula>
    </cfRule>
  </conditionalFormatting>
  <conditionalFormatting sqref="U26">
    <cfRule type="cellIs" dxfId="725" priority="1187" operator="greaterThan">
      <formula>0</formula>
    </cfRule>
  </conditionalFormatting>
  <conditionalFormatting sqref="U25">
    <cfRule type="cellIs" dxfId="724" priority="1186" operator="equal">
      <formula>0</formula>
    </cfRule>
  </conditionalFormatting>
  <conditionalFormatting sqref="U26">
    <cfRule type="cellIs" dxfId="723" priority="1185" operator="greaterThan">
      <formula>0</formula>
    </cfRule>
  </conditionalFormatting>
  <conditionalFormatting sqref="U25">
    <cfRule type="cellIs" dxfId="722" priority="1184" operator="equal">
      <formula>0</formula>
    </cfRule>
  </conditionalFormatting>
  <conditionalFormatting sqref="U26">
    <cfRule type="cellIs" dxfId="721" priority="1183" operator="greaterThan">
      <formula>0</formula>
    </cfRule>
  </conditionalFormatting>
  <conditionalFormatting sqref="U25">
    <cfRule type="cellIs" dxfId="720" priority="1182" operator="equal">
      <formula>0</formula>
    </cfRule>
  </conditionalFormatting>
  <conditionalFormatting sqref="V26">
    <cfRule type="cellIs" dxfId="719" priority="1181" operator="greaterThan">
      <formula>0</formula>
    </cfRule>
  </conditionalFormatting>
  <conditionalFormatting sqref="V25">
    <cfRule type="cellIs" dxfId="718" priority="1180" operator="equal">
      <formula>0</formula>
    </cfRule>
  </conditionalFormatting>
  <conditionalFormatting sqref="V26">
    <cfRule type="cellIs" dxfId="717" priority="1179" operator="greaterThan">
      <formula>0</formula>
    </cfRule>
  </conditionalFormatting>
  <conditionalFormatting sqref="V25">
    <cfRule type="cellIs" dxfId="716" priority="1178" operator="equal">
      <formula>0</formula>
    </cfRule>
  </conditionalFormatting>
  <conditionalFormatting sqref="V26">
    <cfRule type="cellIs" dxfId="715" priority="1177" operator="greaterThan">
      <formula>0</formula>
    </cfRule>
  </conditionalFormatting>
  <conditionalFormatting sqref="V25">
    <cfRule type="cellIs" dxfId="714" priority="1176" operator="equal">
      <formula>0</formula>
    </cfRule>
  </conditionalFormatting>
  <conditionalFormatting sqref="V26">
    <cfRule type="cellIs" dxfId="713" priority="1175" operator="greaterThan">
      <formula>0</formula>
    </cfRule>
  </conditionalFormatting>
  <conditionalFormatting sqref="V25">
    <cfRule type="cellIs" dxfId="712" priority="1174" operator="equal">
      <formula>0</formula>
    </cfRule>
  </conditionalFormatting>
  <conditionalFormatting sqref="V26">
    <cfRule type="cellIs" dxfId="711" priority="1173" operator="greaterThan">
      <formula>0</formula>
    </cfRule>
  </conditionalFormatting>
  <conditionalFormatting sqref="V25">
    <cfRule type="cellIs" dxfId="710" priority="1172" operator="equal">
      <formula>0</formula>
    </cfRule>
  </conditionalFormatting>
  <conditionalFormatting sqref="V26">
    <cfRule type="cellIs" dxfId="709" priority="1171" operator="greaterThan">
      <formula>0</formula>
    </cfRule>
  </conditionalFormatting>
  <conditionalFormatting sqref="V25">
    <cfRule type="cellIs" dxfId="708" priority="1170" operator="equal">
      <formula>0</formula>
    </cfRule>
  </conditionalFormatting>
  <conditionalFormatting sqref="V26">
    <cfRule type="cellIs" dxfId="707" priority="1169" operator="greaterThan">
      <formula>0</formula>
    </cfRule>
  </conditionalFormatting>
  <conditionalFormatting sqref="V25">
    <cfRule type="cellIs" dxfId="706" priority="1168" operator="equal">
      <formula>0</formula>
    </cfRule>
  </conditionalFormatting>
  <conditionalFormatting sqref="V26">
    <cfRule type="cellIs" dxfId="705" priority="1167" operator="greaterThan">
      <formula>0</formula>
    </cfRule>
  </conditionalFormatting>
  <conditionalFormatting sqref="V25">
    <cfRule type="cellIs" dxfId="704" priority="1166" operator="equal">
      <formula>0</formula>
    </cfRule>
  </conditionalFormatting>
  <conditionalFormatting sqref="T29">
    <cfRule type="cellIs" dxfId="703" priority="1165" operator="greaterThan">
      <formula>0</formula>
    </cfRule>
  </conditionalFormatting>
  <conditionalFormatting sqref="T30">
    <cfRule type="cellIs" dxfId="702" priority="1164" operator="equal">
      <formula>0</formula>
    </cfRule>
  </conditionalFormatting>
  <conditionalFormatting sqref="T28">
    <cfRule type="cellIs" dxfId="701" priority="1163" operator="equal">
      <formula>0</formula>
    </cfRule>
  </conditionalFormatting>
  <conditionalFormatting sqref="T30">
    <cfRule type="cellIs" dxfId="700" priority="1162" operator="equal">
      <formula>0</formula>
    </cfRule>
  </conditionalFormatting>
  <conditionalFormatting sqref="T29">
    <cfRule type="cellIs" dxfId="699" priority="1161" operator="greaterThan">
      <formula>0</formula>
    </cfRule>
  </conditionalFormatting>
  <conditionalFormatting sqref="T30">
    <cfRule type="cellIs" dxfId="698" priority="1160" operator="equal">
      <formula>0</formula>
    </cfRule>
  </conditionalFormatting>
  <conditionalFormatting sqref="T28">
    <cfRule type="cellIs" dxfId="697" priority="1159" operator="equal">
      <formula>0</formula>
    </cfRule>
  </conditionalFormatting>
  <conditionalFormatting sqref="T30">
    <cfRule type="cellIs" dxfId="696" priority="1158" operator="equal">
      <formula>0</formula>
    </cfRule>
  </conditionalFormatting>
  <conditionalFormatting sqref="T29">
    <cfRule type="cellIs" dxfId="695" priority="1157" operator="greaterThan">
      <formula>0</formula>
    </cfRule>
  </conditionalFormatting>
  <conditionalFormatting sqref="T30">
    <cfRule type="cellIs" dxfId="694" priority="1156" operator="equal">
      <formula>0</formula>
    </cfRule>
  </conditionalFormatting>
  <conditionalFormatting sqref="T28">
    <cfRule type="cellIs" dxfId="693" priority="1155" operator="equal">
      <formula>0</formula>
    </cfRule>
  </conditionalFormatting>
  <conditionalFormatting sqref="T29">
    <cfRule type="cellIs" dxfId="692" priority="1154" operator="greaterThan">
      <formula>0</formula>
    </cfRule>
  </conditionalFormatting>
  <conditionalFormatting sqref="T30">
    <cfRule type="cellIs" dxfId="691" priority="1153" operator="equal">
      <formula>0</formula>
    </cfRule>
  </conditionalFormatting>
  <conditionalFormatting sqref="T30">
    <cfRule type="cellIs" dxfId="690" priority="1144" operator="equal">
      <formula>0</formula>
    </cfRule>
  </conditionalFormatting>
  <conditionalFormatting sqref="T30">
    <cfRule type="cellIs" dxfId="689" priority="1141" operator="equal">
      <formula>0</formula>
    </cfRule>
  </conditionalFormatting>
  <conditionalFormatting sqref="T30">
    <cfRule type="cellIs" dxfId="688" priority="1139" operator="equal">
      <formula>0</formula>
    </cfRule>
  </conditionalFormatting>
  <conditionalFormatting sqref="T30">
    <cfRule type="cellIs" dxfId="687" priority="1138" operator="equal">
      <formula>0</formula>
    </cfRule>
  </conditionalFormatting>
  <conditionalFormatting sqref="U30">
    <cfRule type="cellIs" dxfId="686" priority="1136" operator="equal">
      <formula>0</formula>
    </cfRule>
  </conditionalFormatting>
  <conditionalFormatting sqref="U30">
    <cfRule type="cellIs" dxfId="685" priority="1135" operator="equal">
      <formula>0</formula>
    </cfRule>
  </conditionalFormatting>
  <conditionalFormatting sqref="V30">
    <cfRule type="cellIs" dxfId="684" priority="1133" operator="equal">
      <formula>0</formula>
    </cfRule>
  </conditionalFormatting>
  <conditionalFormatting sqref="V30">
    <cfRule type="cellIs" dxfId="683" priority="1132" operator="equal">
      <formula>0</formula>
    </cfRule>
  </conditionalFormatting>
  <conditionalFormatting sqref="V30">
    <cfRule type="cellIs" dxfId="682" priority="1130" operator="equal">
      <formula>0</formula>
    </cfRule>
  </conditionalFormatting>
  <conditionalFormatting sqref="U29">
    <cfRule type="cellIs" dxfId="681" priority="1129" operator="greaterThan">
      <formula>0</formula>
    </cfRule>
  </conditionalFormatting>
  <conditionalFormatting sqref="U28">
    <cfRule type="cellIs" dxfId="680" priority="1126" operator="equal">
      <formula>0</formula>
    </cfRule>
  </conditionalFormatting>
  <conditionalFormatting sqref="U29">
    <cfRule type="cellIs" dxfId="679" priority="1125" operator="greaterThan">
      <formula>0</formula>
    </cfRule>
  </conditionalFormatting>
  <conditionalFormatting sqref="U28">
    <cfRule type="cellIs" dxfId="678" priority="1124" operator="equal">
      <formula>0</formula>
    </cfRule>
  </conditionalFormatting>
  <conditionalFormatting sqref="U29">
    <cfRule type="cellIs" dxfId="677" priority="1123" operator="greaterThan">
      <formula>0</formula>
    </cfRule>
  </conditionalFormatting>
  <conditionalFormatting sqref="U29">
    <cfRule type="cellIs" dxfId="676" priority="1121" operator="greaterThan">
      <formula>0</formula>
    </cfRule>
  </conditionalFormatting>
  <conditionalFormatting sqref="U28">
    <cfRule type="cellIs" dxfId="675" priority="1120" operator="equal">
      <formula>0</formula>
    </cfRule>
  </conditionalFormatting>
  <conditionalFormatting sqref="U29">
    <cfRule type="cellIs" dxfId="674" priority="1117" operator="greaterThan">
      <formula>0</formula>
    </cfRule>
  </conditionalFormatting>
  <conditionalFormatting sqref="U28">
    <cfRule type="cellIs" dxfId="673" priority="1116" operator="equal">
      <formula>0</formula>
    </cfRule>
  </conditionalFormatting>
  <conditionalFormatting sqref="U29">
    <cfRule type="cellIs" dxfId="672" priority="1115" operator="greaterThan">
      <formula>0</formula>
    </cfRule>
  </conditionalFormatting>
  <conditionalFormatting sqref="V29">
    <cfRule type="cellIs" dxfId="671" priority="1113" operator="greaterThan">
      <formula>0</formula>
    </cfRule>
  </conditionalFormatting>
  <conditionalFormatting sqref="V28">
    <cfRule type="cellIs" dxfId="670" priority="1112" operator="equal">
      <formula>0</formula>
    </cfRule>
  </conditionalFormatting>
  <conditionalFormatting sqref="V29">
    <cfRule type="cellIs" dxfId="669" priority="1111" operator="greaterThan">
      <formula>0</formula>
    </cfRule>
  </conditionalFormatting>
  <conditionalFormatting sqref="V28">
    <cfRule type="cellIs" dxfId="668" priority="1110" operator="equal">
      <formula>0</formula>
    </cfRule>
  </conditionalFormatting>
  <conditionalFormatting sqref="V29">
    <cfRule type="cellIs" dxfId="667" priority="1109" operator="greaterThan">
      <formula>0</formula>
    </cfRule>
  </conditionalFormatting>
  <conditionalFormatting sqref="V28">
    <cfRule type="cellIs" dxfId="666" priority="1108" operator="equal">
      <formula>0</formula>
    </cfRule>
  </conditionalFormatting>
  <conditionalFormatting sqref="V29">
    <cfRule type="cellIs" dxfId="665" priority="1107" operator="greaterThan">
      <formula>0</formula>
    </cfRule>
  </conditionalFormatting>
  <conditionalFormatting sqref="V28">
    <cfRule type="cellIs" dxfId="664" priority="1106" operator="equal">
      <formula>0</formula>
    </cfRule>
  </conditionalFormatting>
  <conditionalFormatting sqref="V29">
    <cfRule type="cellIs" dxfId="663" priority="1105" operator="greaterThan">
      <formula>0</formula>
    </cfRule>
  </conditionalFormatting>
  <conditionalFormatting sqref="V28">
    <cfRule type="cellIs" dxfId="662" priority="1104" operator="equal">
      <formula>0</formula>
    </cfRule>
  </conditionalFormatting>
  <conditionalFormatting sqref="V29">
    <cfRule type="cellIs" dxfId="661" priority="1103" operator="greaterThan">
      <formula>0</formula>
    </cfRule>
  </conditionalFormatting>
  <conditionalFormatting sqref="V28">
    <cfRule type="cellIs" dxfId="660" priority="1102" operator="equal">
      <formula>0</formula>
    </cfRule>
  </conditionalFormatting>
  <conditionalFormatting sqref="V29">
    <cfRule type="cellIs" dxfId="659" priority="1101" operator="greaterThan">
      <formula>0</formula>
    </cfRule>
  </conditionalFormatting>
  <conditionalFormatting sqref="V28">
    <cfRule type="cellIs" dxfId="658" priority="1100" operator="equal">
      <formula>0</formula>
    </cfRule>
  </conditionalFormatting>
  <conditionalFormatting sqref="V29">
    <cfRule type="cellIs" dxfId="657" priority="1099" operator="greaterThan">
      <formula>0</formula>
    </cfRule>
  </conditionalFormatting>
  <conditionalFormatting sqref="V28">
    <cfRule type="cellIs" dxfId="656" priority="1098" operator="equal">
      <formula>0</formula>
    </cfRule>
  </conditionalFormatting>
  <conditionalFormatting sqref="N33">
    <cfRule type="cellIs" dxfId="655" priority="1095" operator="equal">
      <formula>0</formula>
    </cfRule>
  </conditionalFormatting>
  <conditionalFormatting sqref="M33:O33 T33">
    <cfRule type="cellIs" dxfId="654" priority="1093" operator="equal">
      <formula>0</formula>
    </cfRule>
  </conditionalFormatting>
  <conditionalFormatting sqref="N33:O33 T33">
    <cfRule type="cellIs" dxfId="653" priority="1092" operator="equal">
      <formula>0</formula>
    </cfRule>
  </conditionalFormatting>
  <conditionalFormatting sqref="N33">
    <cfRule type="cellIs" dxfId="652" priority="1091" operator="equal">
      <formula>0</formula>
    </cfRule>
  </conditionalFormatting>
  <conditionalFormatting sqref="N33:O33 T33">
    <cfRule type="cellIs" dxfId="651" priority="1090" operator="equal">
      <formula>0</formula>
    </cfRule>
  </conditionalFormatting>
  <conditionalFormatting sqref="T33">
    <cfRule type="cellIs" dxfId="650" priority="1089" operator="equal">
      <formula>0</formula>
    </cfRule>
  </conditionalFormatting>
  <conditionalFormatting sqref="T33">
    <cfRule type="cellIs" dxfId="649" priority="1087" operator="equal">
      <formula>0</formula>
    </cfRule>
  </conditionalFormatting>
  <conditionalFormatting sqref="O33">
    <cfRule type="cellIs" dxfId="648" priority="1085" operator="equal">
      <formula>0</formula>
    </cfRule>
  </conditionalFormatting>
  <conditionalFormatting sqref="T33">
    <cfRule type="cellIs" dxfId="647" priority="1083" operator="equal">
      <formula>0</formula>
    </cfRule>
  </conditionalFormatting>
  <conditionalFormatting sqref="U33">
    <cfRule type="cellIs" dxfId="646" priority="1081" operator="equal">
      <formula>0</formula>
    </cfRule>
  </conditionalFormatting>
  <conditionalFormatting sqref="U33">
    <cfRule type="cellIs" dxfId="645" priority="1078" operator="equal">
      <formula>0</formula>
    </cfRule>
  </conditionalFormatting>
  <conditionalFormatting sqref="V33">
    <cfRule type="cellIs" dxfId="644" priority="1077" operator="equal">
      <formula>0</formula>
    </cfRule>
  </conditionalFormatting>
  <conditionalFormatting sqref="V33">
    <cfRule type="cellIs" dxfId="643" priority="1076" operator="equal">
      <formula>0</formula>
    </cfRule>
  </conditionalFormatting>
  <conditionalFormatting sqref="V33">
    <cfRule type="cellIs" dxfId="642" priority="1075" operator="equal">
      <formula>0</formula>
    </cfRule>
  </conditionalFormatting>
  <conditionalFormatting sqref="U36">
    <cfRule type="cellIs" dxfId="641" priority="1072" operator="equal">
      <formula>0</formula>
    </cfRule>
  </conditionalFormatting>
  <conditionalFormatting sqref="V36:V39">
    <cfRule type="cellIs" dxfId="640" priority="1069" operator="equal">
      <formula>0</formula>
    </cfRule>
  </conditionalFormatting>
  <conditionalFormatting sqref="V36:V39">
    <cfRule type="cellIs" dxfId="639" priority="1066" operator="equal">
      <formula>0</formula>
    </cfRule>
  </conditionalFormatting>
  <conditionalFormatting sqref="U35">
    <cfRule type="cellIs" dxfId="638" priority="1065" operator="greaterThan">
      <formula>0</formula>
    </cfRule>
  </conditionalFormatting>
  <conditionalFormatting sqref="U34">
    <cfRule type="cellIs" dxfId="637" priority="1064" operator="equal">
      <formula>0</formula>
    </cfRule>
  </conditionalFormatting>
  <conditionalFormatting sqref="U35">
    <cfRule type="cellIs" dxfId="636" priority="1061" operator="greaterThan">
      <formula>0</formula>
    </cfRule>
  </conditionalFormatting>
  <conditionalFormatting sqref="U34">
    <cfRule type="cellIs" dxfId="635" priority="1060" operator="equal">
      <formula>0</formula>
    </cfRule>
  </conditionalFormatting>
  <conditionalFormatting sqref="U35">
    <cfRule type="cellIs" dxfId="634" priority="1059" operator="greaterThan">
      <formula>0</formula>
    </cfRule>
  </conditionalFormatting>
  <conditionalFormatting sqref="U35">
    <cfRule type="cellIs" dxfId="633" priority="1057" operator="greaterThan">
      <formula>0</formula>
    </cfRule>
  </conditionalFormatting>
  <conditionalFormatting sqref="U34">
    <cfRule type="cellIs" dxfId="632" priority="1056" operator="equal">
      <formula>0</formula>
    </cfRule>
  </conditionalFormatting>
  <conditionalFormatting sqref="U35">
    <cfRule type="cellIs" dxfId="631" priority="1055" operator="greaterThan">
      <formula>0</formula>
    </cfRule>
  </conditionalFormatting>
  <conditionalFormatting sqref="U34">
    <cfRule type="cellIs" dxfId="630" priority="1054" operator="equal">
      <formula>0</formula>
    </cfRule>
  </conditionalFormatting>
  <conditionalFormatting sqref="U35">
    <cfRule type="cellIs" dxfId="629" priority="1053" operator="greaterThan">
      <formula>0</formula>
    </cfRule>
  </conditionalFormatting>
  <conditionalFormatting sqref="U34">
    <cfRule type="cellIs" dxfId="628" priority="1052" operator="equal">
      <formula>0</formula>
    </cfRule>
  </conditionalFormatting>
  <conditionalFormatting sqref="V34">
    <cfRule type="cellIs" dxfId="627" priority="1048" operator="equal">
      <formula>0</formula>
    </cfRule>
  </conditionalFormatting>
  <conditionalFormatting sqref="V35">
    <cfRule type="cellIs" dxfId="626" priority="1047" operator="greaterThan">
      <formula>0</formula>
    </cfRule>
  </conditionalFormatting>
  <conditionalFormatting sqref="V34">
    <cfRule type="cellIs" dxfId="625" priority="1046" operator="equal">
      <formula>0</formula>
    </cfRule>
  </conditionalFormatting>
  <conditionalFormatting sqref="V35">
    <cfRule type="cellIs" dxfId="624" priority="1045" operator="greaterThan">
      <formula>0</formula>
    </cfRule>
  </conditionalFormatting>
  <conditionalFormatting sqref="V34">
    <cfRule type="cellIs" dxfId="623" priority="1042" operator="equal">
      <formula>0</formula>
    </cfRule>
  </conditionalFormatting>
  <conditionalFormatting sqref="V35">
    <cfRule type="cellIs" dxfId="622" priority="1041" operator="greaterThan">
      <formula>0</formula>
    </cfRule>
  </conditionalFormatting>
  <conditionalFormatting sqref="V34">
    <cfRule type="cellIs" dxfId="621" priority="1040" operator="equal">
      <formula>0</formula>
    </cfRule>
  </conditionalFormatting>
  <conditionalFormatting sqref="V35">
    <cfRule type="cellIs" dxfId="620" priority="1039" operator="greaterThan">
      <formula>0</formula>
    </cfRule>
  </conditionalFormatting>
  <conditionalFormatting sqref="V35">
    <cfRule type="cellIs" dxfId="619" priority="1037" operator="greaterThan">
      <formula>0</formula>
    </cfRule>
  </conditionalFormatting>
  <conditionalFormatting sqref="V34">
    <cfRule type="cellIs" dxfId="618" priority="1036" operator="equal">
      <formula>0</formula>
    </cfRule>
  </conditionalFormatting>
  <conditionalFormatting sqref="V35">
    <cfRule type="cellIs" dxfId="617" priority="1035" operator="greaterThan">
      <formula>0</formula>
    </cfRule>
  </conditionalFormatting>
  <conditionalFormatting sqref="V34">
    <cfRule type="cellIs" dxfId="616" priority="1034" operator="equal">
      <formula>0</formula>
    </cfRule>
  </conditionalFormatting>
  <conditionalFormatting sqref="U45">
    <cfRule type="cellIs" dxfId="615" priority="1033" operator="equal">
      <formula>0</formula>
    </cfRule>
  </conditionalFormatting>
  <conditionalFormatting sqref="U45">
    <cfRule type="cellIs" dxfId="614" priority="1032" operator="equal">
      <formula>0</formula>
    </cfRule>
  </conditionalFormatting>
  <conditionalFormatting sqref="U45">
    <cfRule type="cellIs" dxfId="613" priority="1031" operator="equal">
      <formula>0</formula>
    </cfRule>
  </conditionalFormatting>
  <conditionalFormatting sqref="U45">
    <cfRule type="cellIs" dxfId="612" priority="1030" operator="equal">
      <formula>0</formula>
    </cfRule>
  </conditionalFormatting>
  <conditionalFormatting sqref="V45">
    <cfRule type="cellIs" dxfId="611" priority="1029" operator="equal">
      <formula>0</formula>
    </cfRule>
  </conditionalFormatting>
  <conditionalFormatting sqref="V45">
    <cfRule type="cellIs" dxfId="610" priority="1028" operator="equal">
      <formula>0</formula>
    </cfRule>
  </conditionalFormatting>
  <conditionalFormatting sqref="V45">
    <cfRule type="cellIs" dxfId="609" priority="1027" operator="equal">
      <formula>0</formula>
    </cfRule>
  </conditionalFormatting>
  <conditionalFormatting sqref="V45">
    <cfRule type="cellIs" dxfId="608" priority="1026" operator="equal">
      <formula>0</formula>
    </cfRule>
  </conditionalFormatting>
  <conditionalFormatting sqref="U44">
    <cfRule type="cellIs" dxfId="607" priority="1025" operator="greaterThan">
      <formula>0</formula>
    </cfRule>
  </conditionalFormatting>
  <conditionalFormatting sqref="U43">
    <cfRule type="cellIs" dxfId="606" priority="1024" operator="equal">
      <formula>0</formula>
    </cfRule>
  </conditionalFormatting>
  <conditionalFormatting sqref="U44">
    <cfRule type="cellIs" dxfId="605" priority="1023" operator="greaterThan">
      <formula>0</formula>
    </cfRule>
  </conditionalFormatting>
  <conditionalFormatting sqref="U44">
    <cfRule type="cellIs" dxfId="604" priority="1021" operator="greaterThan">
      <formula>0</formula>
    </cfRule>
  </conditionalFormatting>
  <conditionalFormatting sqref="U44">
    <cfRule type="cellIs" dxfId="603" priority="1019" operator="greaterThan">
      <formula>0</formula>
    </cfRule>
  </conditionalFormatting>
  <conditionalFormatting sqref="U44">
    <cfRule type="cellIs" dxfId="602" priority="1017" operator="greaterThan">
      <formula>0</formula>
    </cfRule>
  </conditionalFormatting>
  <conditionalFormatting sqref="U44">
    <cfRule type="cellIs" dxfId="601" priority="1015" operator="greaterThan">
      <formula>0</formula>
    </cfRule>
  </conditionalFormatting>
  <conditionalFormatting sqref="U44">
    <cfRule type="cellIs" dxfId="600" priority="1013" operator="greaterThan">
      <formula>0</formula>
    </cfRule>
  </conditionalFormatting>
  <conditionalFormatting sqref="E18">
    <cfRule type="cellIs" dxfId="599" priority="993" operator="equal">
      <formula>0</formula>
    </cfRule>
  </conditionalFormatting>
  <conditionalFormatting sqref="I17">
    <cfRule type="cellIs" dxfId="598" priority="992" operator="greaterThan">
      <formula>0</formula>
    </cfRule>
  </conditionalFormatting>
  <conditionalFormatting sqref="I16">
    <cfRule type="cellIs" dxfId="597" priority="991" operator="equal">
      <formula>0</formula>
    </cfRule>
  </conditionalFormatting>
  <conditionalFormatting sqref="J17">
    <cfRule type="cellIs" dxfId="596" priority="990" operator="greaterThan">
      <formula>0</formula>
    </cfRule>
  </conditionalFormatting>
  <conditionalFormatting sqref="J16">
    <cfRule type="cellIs" dxfId="595" priority="989" operator="equal">
      <formula>0</formula>
    </cfRule>
  </conditionalFormatting>
  <conditionalFormatting sqref="K17">
    <cfRule type="cellIs" dxfId="594" priority="988" operator="greaterThan">
      <formula>0</formula>
    </cfRule>
  </conditionalFormatting>
  <conditionalFormatting sqref="K16">
    <cfRule type="cellIs" dxfId="593" priority="987" operator="equal">
      <formula>0</formula>
    </cfRule>
  </conditionalFormatting>
  <conditionalFormatting sqref="L17">
    <cfRule type="cellIs" dxfId="592" priority="986" operator="greaterThan">
      <formula>0</formula>
    </cfRule>
  </conditionalFormatting>
  <conditionalFormatting sqref="L16">
    <cfRule type="cellIs" dxfId="591" priority="985" operator="equal">
      <formula>0</formula>
    </cfRule>
  </conditionalFormatting>
  <conditionalFormatting sqref="N17">
    <cfRule type="cellIs" dxfId="590" priority="984" operator="greaterThan">
      <formula>0</formula>
    </cfRule>
  </conditionalFormatting>
  <conditionalFormatting sqref="N16">
    <cfRule type="cellIs" dxfId="589" priority="983" operator="equal">
      <formula>0</formula>
    </cfRule>
  </conditionalFormatting>
  <conditionalFormatting sqref="O17">
    <cfRule type="cellIs" dxfId="588" priority="982" operator="greaterThan">
      <formula>0</formula>
    </cfRule>
  </conditionalFormatting>
  <conditionalFormatting sqref="O16">
    <cfRule type="cellIs" dxfId="587" priority="981" operator="equal">
      <formula>0</formula>
    </cfRule>
  </conditionalFormatting>
  <conditionalFormatting sqref="T17">
    <cfRule type="cellIs" dxfId="586" priority="980" operator="greaterThan">
      <formula>0</formula>
    </cfRule>
  </conditionalFormatting>
  <conditionalFormatting sqref="T16">
    <cfRule type="cellIs" dxfId="585" priority="979" operator="equal">
      <formula>0</formula>
    </cfRule>
  </conditionalFormatting>
  <conditionalFormatting sqref="U17">
    <cfRule type="cellIs" dxfId="584" priority="978" operator="greaterThan">
      <formula>0</formula>
    </cfRule>
  </conditionalFormatting>
  <conditionalFormatting sqref="U16">
    <cfRule type="cellIs" dxfId="583" priority="977" operator="equal">
      <formula>0</formula>
    </cfRule>
  </conditionalFormatting>
  <conditionalFormatting sqref="V17">
    <cfRule type="cellIs" dxfId="582" priority="976" operator="greaterThan">
      <formula>0</formula>
    </cfRule>
  </conditionalFormatting>
  <conditionalFormatting sqref="V16">
    <cfRule type="cellIs" dxfId="581" priority="975" operator="equal">
      <formula>0</formula>
    </cfRule>
  </conditionalFormatting>
  <conditionalFormatting sqref="I20:J20">
    <cfRule type="cellIs" dxfId="580" priority="974" operator="greaterThan">
      <formula>0</formula>
    </cfRule>
  </conditionalFormatting>
  <conditionalFormatting sqref="I21:J21">
    <cfRule type="cellIs" dxfId="579" priority="973" operator="equal">
      <formula>0</formula>
    </cfRule>
  </conditionalFormatting>
  <conditionalFormatting sqref="I19:J19">
    <cfRule type="cellIs" dxfId="578" priority="972" operator="equal">
      <formula>0</formula>
    </cfRule>
  </conditionalFormatting>
  <conditionalFormatting sqref="K23">
    <cfRule type="cellIs" dxfId="577" priority="971" operator="greaterThan">
      <formula>0</formula>
    </cfRule>
  </conditionalFormatting>
  <conditionalFormatting sqref="K22">
    <cfRule type="cellIs" dxfId="576" priority="970" operator="equal">
      <formula>0</formula>
    </cfRule>
  </conditionalFormatting>
  <conditionalFormatting sqref="K24">
    <cfRule type="cellIs" dxfId="575" priority="968" operator="equal">
      <formula>0</formula>
    </cfRule>
  </conditionalFormatting>
  <conditionalFormatting sqref="K24">
    <cfRule type="cellIs" dxfId="574" priority="969" operator="equal">
      <formula>0</formula>
    </cfRule>
  </conditionalFormatting>
  <conditionalFormatting sqref="L23">
    <cfRule type="cellIs" dxfId="573" priority="967" operator="greaterThan">
      <formula>0</formula>
    </cfRule>
  </conditionalFormatting>
  <conditionalFormatting sqref="L22">
    <cfRule type="cellIs" dxfId="572" priority="966" operator="equal">
      <formula>0</formula>
    </cfRule>
  </conditionalFormatting>
  <conditionalFormatting sqref="L24">
    <cfRule type="cellIs" dxfId="571" priority="964" operator="equal">
      <formula>0</formula>
    </cfRule>
  </conditionalFormatting>
  <conditionalFormatting sqref="L24">
    <cfRule type="cellIs" dxfId="570" priority="965" operator="equal">
      <formula>0</formula>
    </cfRule>
  </conditionalFormatting>
  <conditionalFormatting sqref="T27">
    <cfRule type="cellIs" dxfId="569" priority="963" operator="equal">
      <formula>0</formula>
    </cfRule>
  </conditionalFormatting>
  <conditionalFormatting sqref="T27">
    <cfRule type="cellIs" dxfId="568" priority="962" operator="equal">
      <formula>0</formula>
    </cfRule>
  </conditionalFormatting>
  <conditionalFormatting sqref="T27">
    <cfRule type="cellIs" dxfId="567" priority="961" operator="equal">
      <formula>0</formula>
    </cfRule>
  </conditionalFormatting>
  <conditionalFormatting sqref="T27">
    <cfRule type="cellIs" dxfId="566" priority="960" operator="equal">
      <formula>0</formula>
    </cfRule>
  </conditionalFormatting>
  <conditionalFormatting sqref="U27">
    <cfRule type="cellIs" dxfId="565" priority="959" operator="equal">
      <formula>0</formula>
    </cfRule>
  </conditionalFormatting>
  <conditionalFormatting sqref="U27">
    <cfRule type="cellIs" dxfId="564" priority="958" operator="equal">
      <formula>0</formula>
    </cfRule>
  </conditionalFormatting>
  <conditionalFormatting sqref="U27">
    <cfRule type="cellIs" dxfId="563" priority="957" operator="equal">
      <formula>0</formula>
    </cfRule>
  </conditionalFormatting>
  <conditionalFormatting sqref="U27">
    <cfRule type="cellIs" dxfId="562" priority="956" operator="equal">
      <formula>0</formula>
    </cfRule>
  </conditionalFormatting>
  <conditionalFormatting sqref="T26">
    <cfRule type="cellIs" dxfId="561" priority="953" operator="greaterThan">
      <formula>0</formula>
    </cfRule>
  </conditionalFormatting>
  <conditionalFormatting sqref="T26">
    <cfRule type="cellIs" dxfId="560" priority="949" operator="greaterThan">
      <formula>0</formula>
    </cfRule>
  </conditionalFormatting>
  <conditionalFormatting sqref="T25">
    <cfRule type="cellIs" dxfId="559" priority="948" operator="equal">
      <formula>0</formula>
    </cfRule>
  </conditionalFormatting>
  <conditionalFormatting sqref="T26">
    <cfRule type="cellIs" dxfId="558" priority="947" operator="greaterThan">
      <formula>0</formula>
    </cfRule>
  </conditionalFormatting>
  <conditionalFormatting sqref="T26">
    <cfRule type="cellIs" dxfId="557" priority="945" operator="greaterThan">
      <formula>0</formula>
    </cfRule>
  </conditionalFormatting>
  <conditionalFormatting sqref="T25">
    <cfRule type="cellIs" dxfId="556" priority="944" operator="equal">
      <formula>0</formula>
    </cfRule>
  </conditionalFormatting>
  <conditionalFormatting sqref="T26">
    <cfRule type="cellIs" dxfId="555" priority="943" operator="greaterThan">
      <formula>0</formula>
    </cfRule>
  </conditionalFormatting>
  <conditionalFormatting sqref="U26">
    <cfRule type="cellIs" dxfId="554" priority="939" operator="greaterThan">
      <formula>0</formula>
    </cfRule>
  </conditionalFormatting>
  <conditionalFormatting sqref="U25">
    <cfRule type="cellIs" dxfId="553" priority="938" operator="equal">
      <formula>0</formula>
    </cfRule>
  </conditionalFormatting>
  <conditionalFormatting sqref="U26">
    <cfRule type="cellIs" dxfId="552" priority="937" operator="greaterThan">
      <formula>0</formula>
    </cfRule>
  </conditionalFormatting>
  <conditionalFormatting sqref="U26">
    <cfRule type="cellIs" dxfId="551" priority="933" operator="greaterThan">
      <formula>0</formula>
    </cfRule>
  </conditionalFormatting>
  <conditionalFormatting sqref="U25">
    <cfRule type="cellIs" dxfId="550" priority="932" operator="equal">
      <formula>0</formula>
    </cfRule>
  </conditionalFormatting>
  <conditionalFormatting sqref="U26">
    <cfRule type="cellIs" dxfId="549" priority="931" operator="greaterThan">
      <formula>0</formula>
    </cfRule>
  </conditionalFormatting>
  <conditionalFormatting sqref="U26">
    <cfRule type="cellIs" dxfId="548" priority="927" operator="greaterThan">
      <formula>0</formula>
    </cfRule>
  </conditionalFormatting>
  <conditionalFormatting sqref="U25">
    <cfRule type="cellIs" dxfId="547" priority="926" operator="equal">
      <formula>0</formula>
    </cfRule>
  </conditionalFormatting>
  <conditionalFormatting sqref="U26">
    <cfRule type="cellIs" dxfId="546" priority="925" operator="greaterThan">
      <formula>0</formula>
    </cfRule>
  </conditionalFormatting>
  <conditionalFormatting sqref="T29">
    <cfRule type="cellIs" dxfId="545" priority="915" operator="greaterThan">
      <formula>0</formula>
    </cfRule>
  </conditionalFormatting>
  <conditionalFormatting sqref="T29">
    <cfRule type="cellIs" dxfId="544" priority="913" operator="greaterThan">
      <formula>0</formula>
    </cfRule>
  </conditionalFormatting>
  <conditionalFormatting sqref="O32">
    <cfRule type="cellIs" dxfId="543" priority="879" operator="greaterThan">
      <formula>0</formula>
    </cfRule>
  </conditionalFormatting>
  <conditionalFormatting sqref="O32">
    <cfRule type="cellIs" dxfId="542" priority="877" operator="greaterThan">
      <formula>0</formula>
    </cfRule>
  </conditionalFormatting>
  <conditionalFormatting sqref="O32">
    <cfRule type="cellIs" dxfId="541" priority="875" operator="greaterThan">
      <formula>0</formula>
    </cfRule>
  </conditionalFormatting>
  <conditionalFormatting sqref="O35:Q35">
    <cfRule type="cellIs" dxfId="540" priority="855" operator="greaterThan">
      <formula>0</formula>
    </cfRule>
  </conditionalFormatting>
  <conditionalFormatting sqref="O35:Q35">
    <cfRule type="cellIs" dxfId="539" priority="853" operator="greaterThan">
      <formula>0</formula>
    </cfRule>
  </conditionalFormatting>
  <conditionalFormatting sqref="O35:Q35">
    <cfRule type="cellIs" dxfId="538" priority="851" operator="greaterThan">
      <formula>0</formula>
    </cfRule>
  </conditionalFormatting>
  <conditionalFormatting sqref="O35:Q35">
    <cfRule type="cellIs" dxfId="537" priority="849" operator="greaterThan">
      <formula>0</formula>
    </cfRule>
  </conditionalFormatting>
  <conditionalFormatting sqref="T39">
    <cfRule type="cellIs" dxfId="536" priority="823" operator="equal">
      <formula>0</formula>
    </cfRule>
  </conditionalFormatting>
  <conditionalFormatting sqref="T39">
    <cfRule type="cellIs" dxfId="535" priority="821" operator="equal">
      <formula>0</formula>
    </cfRule>
  </conditionalFormatting>
  <conditionalFormatting sqref="T38">
    <cfRule type="cellIs" dxfId="534" priority="818" operator="greaterThan">
      <formula>0</formula>
    </cfRule>
  </conditionalFormatting>
  <conditionalFormatting sqref="T38">
    <cfRule type="cellIs" dxfId="533" priority="816" operator="greaterThan">
      <formula>0</formula>
    </cfRule>
  </conditionalFormatting>
  <conditionalFormatting sqref="T38">
    <cfRule type="cellIs" dxfId="532" priority="815" operator="greaterThan">
      <formula>0</formula>
    </cfRule>
  </conditionalFormatting>
  <conditionalFormatting sqref="T38">
    <cfRule type="cellIs" dxfId="531" priority="814" operator="greaterThan">
      <formula>0</formula>
    </cfRule>
  </conditionalFormatting>
  <conditionalFormatting sqref="T38">
    <cfRule type="cellIs" dxfId="530" priority="813" operator="greaterThan">
      <formula>0</formula>
    </cfRule>
  </conditionalFormatting>
  <conditionalFormatting sqref="T38">
    <cfRule type="cellIs" dxfId="529" priority="812" operator="greaterThan">
      <formula>0</formula>
    </cfRule>
  </conditionalFormatting>
  <conditionalFormatting sqref="U39">
    <cfRule type="cellIs" dxfId="528" priority="791" operator="equal">
      <formula>0</formula>
    </cfRule>
  </conditionalFormatting>
  <conditionalFormatting sqref="U39">
    <cfRule type="cellIs" dxfId="527" priority="789" operator="equal">
      <formula>0</formula>
    </cfRule>
  </conditionalFormatting>
  <conditionalFormatting sqref="U38">
    <cfRule type="cellIs" dxfId="526" priority="775" operator="greaterThan">
      <formula>0</formula>
    </cfRule>
  </conditionalFormatting>
  <conditionalFormatting sqref="U37">
    <cfRule type="cellIs" dxfId="525" priority="774" operator="equal">
      <formula>0</formula>
    </cfRule>
  </conditionalFormatting>
  <conditionalFormatting sqref="U38">
    <cfRule type="cellIs" dxfId="524" priority="773" operator="greaterThan">
      <formula>0</formula>
    </cfRule>
  </conditionalFormatting>
  <conditionalFormatting sqref="U37">
    <cfRule type="cellIs" dxfId="523" priority="772" operator="equal">
      <formula>0</formula>
    </cfRule>
  </conditionalFormatting>
  <conditionalFormatting sqref="T37">
    <cfRule type="cellIs" dxfId="522" priority="771" operator="equal">
      <formula>0</formula>
    </cfRule>
  </conditionalFormatting>
  <conditionalFormatting sqref="T37">
    <cfRule type="cellIs" dxfId="521" priority="770" operator="equal">
      <formula>0</formula>
    </cfRule>
  </conditionalFormatting>
  <conditionalFormatting sqref="T37">
    <cfRule type="cellIs" dxfId="520" priority="768" operator="equal">
      <formula>0</formula>
    </cfRule>
  </conditionalFormatting>
  <conditionalFormatting sqref="T37">
    <cfRule type="cellIs" dxfId="519" priority="767" operator="equal">
      <formula>0</formula>
    </cfRule>
  </conditionalFormatting>
  <conditionalFormatting sqref="T37">
    <cfRule type="cellIs" dxfId="518" priority="765" operator="equal">
      <formula>0</formula>
    </cfRule>
  </conditionalFormatting>
  <conditionalFormatting sqref="M24">
    <cfRule type="cellIs" dxfId="517" priority="763" operator="equal">
      <formula>0</formula>
    </cfRule>
  </conditionalFormatting>
  <conditionalFormatting sqref="L24">
    <cfRule type="cellIs" dxfId="516" priority="761" operator="equal">
      <formula>0</formula>
    </cfRule>
  </conditionalFormatting>
  <conditionalFormatting sqref="J23">
    <cfRule type="cellIs" dxfId="515" priority="760" operator="greaterThan">
      <formula>0</formula>
    </cfRule>
  </conditionalFormatting>
  <conditionalFormatting sqref="J22">
    <cfRule type="cellIs" dxfId="514" priority="759" operator="equal">
      <formula>0</formula>
    </cfRule>
  </conditionalFormatting>
  <conditionalFormatting sqref="J24">
    <cfRule type="cellIs" dxfId="513" priority="757" operator="equal">
      <formula>0</formula>
    </cfRule>
  </conditionalFormatting>
  <conditionalFormatting sqref="K23">
    <cfRule type="cellIs" dxfId="512" priority="756" operator="greaterThan">
      <formula>0</formula>
    </cfRule>
  </conditionalFormatting>
  <conditionalFormatting sqref="K22">
    <cfRule type="cellIs" dxfId="511" priority="755" operator="equal">
      <formula>0</formula>
    </cfRule>
  </conditionalFormatting>
  <conditionalFormatting sqref="K24">
    <cfRule type="cellIs" dxfId="510" priority="753" operator="equal">
      <formula>0</formula>
    </cfRule>
  </conditionalFormatting>
  <conditionalFormatting sqref="K17">
    <cfRule type="cellIs" dxfId="509" priority="752" operator="greaterThan">
      <formula>0</formula>
    </cfRule>
  </conditionalFormatting>
  <conditionalFormatting sqref="K16">
    <cfRule type="cellIs" dxfId="508" priority="751" operator="equal">
      <formula>0</formula>
    </cfRule>
  </conditionalFormatting>
  <conditionalFormatting sqref="O20:S20">
    <cfRule type="cellIs" dxfId="507" priority="749" operator="greaterThan">
      <formula>0</formula>
    </cfRule>
  </conditionalFormatting>
  <conditionalFormatting sqref="O21:S21">
    <cfRule type="cellIs" dxfId="506" priority="748" operator="equal">
      <formula>0</formula>
    </cfRule>
  </conditionalFormatting>
  <conditionalFormatting sqref="O19:S19">
    <cfRule type="cellIs" dxfId="505" priority="747" operator="equal">
      <formula>0</formula>
    </cfRule>
  </conditionalFormatting>
  <conditionalFormatting sqref="T20">
    <cfRule type="cellIs" dxfId="504" priority="746" operator="greaterThan">
      <formula>0</formula>
    </cfRule>
  </conditionalFormatting>
  <conditionalFormatting sqref="T21">
    <cfRule type="cellIs" dxfId="503" priority="745" operator="equal">
      <formula>0</formula>
    </cfRule>
  </conditionalFormatting>
  <conditionalFormatting sqref="T19">
    <cfRule type="cellIs" dxfId="502" priority="744" operator="equal">
      <formula>0</formula>
    </cfRule>
  </conditionalFormatting>
  <conditionalFormatting sqref="N20">
    <cfRule type="cellIs" dxfId="501" priority="743" operator="greaterThan">
      <formula>0</formula>
    </cfRule>
  </conditionalFormatting>
  <conditionalFormatting sqref="N21">
    <cfRule type="cellIs" dxfId="500" priority="742" operator="equal">
      <formula>0</formula>
    </cfRule>
  </conditionalFormatting>
  <conditionalFormatting sqref="N19">
    <cfRule type="cellIs" dxfId="499" priority="741" operator="equal">
      <formula>0</formula>
    </cfRule>
  </conditionalFormatting>
  <conditionalFormatting sqref="O20:S20">
    <cfRule type="cellIs" dxfId="498" priority="740" operator="greaterThan">
      <formula>0</formula>
    </cfRule>
  </conditionalFormatting>
  <conditionalFormatting sqref="O19:S19">
    <cfRule type="cellIs" dxfId="497" priority="738" operator="equal">
      <formula>0</formula>
    </cfRule>
  </conditionalFormatting>
  <conditionalFormatting sqref="G17">
    <cfRule type="cellIs" dxfId="496" priority="737" operator="greaterThan">
      <formula>0</formula>
    </cfRule>
  </conditionalFormatting>
  <conditionalFormatting sqref="H17">
    <cfRule type="cellIs" dxfId="495" priority="735" operator="greaterThan">
      <formula>0</formula>
    </cfRule>
  </conditionalFormatting>
  <conditionalFormatting sqref="H16">
    <cfRule type="cellIs" dxfId="494" priority="734" operator="equal">
      <formula>0</formula>
    </cfRule>
  </conditionalFormatting>
  <conditionalFormatting sqref="I17">
    <cfRule type="cellIs" dxfId="493" priority="733" operator="greaterThan">
      <formula>0</formula>
    </cfRule>
  </conditionalFormatting>
  <conditionalFormatting sqref="J17">
    <cfRule type="cellIs" dxfId="492" priority="731" operator="greaterThan">
      <formula>0</formula>
    </cfRule>
  </conditionalFormatting>
  <conditionalFormatting sqref="J16">
    <cfRule type="cellIs" dxfId="491" priority="730" operator="equal">
      <formula>0</formula>
    </cfRule>
  </conditionalFormatting>
  <conditionalFormatting sqref="L17">
    <cfRule type="cellIs" dxfId="490" priority="729" operator="greaterThan">
      <formula>0</formula>
    </cfRule>
  </conditionalFormatting>
  <conditionalFormatting sqref="N17">
    <cfRule type="cellIs" dxfId="489" priority="725" operator="greaterThan">
      <formula>0</formula>
    </cfRule>
  </conditionalFormatting>
  <conditionalFormatting sqref="N16">
    <cfRule type="cellIs" dxfId="488" priority="724" operator="equal">
      <formula>0</formula>
    </cfRule>
  </conditionalFormatting>
  <conditionalFormatting sqref="O17">
    <cfRule type="cellIs" dxfId="487" priority="723" operator="greaterThan">
      <formula>0</formula>
    </cfRule>
  </conditionalFormatting>
  <conditionalFormatting sqref="G20:H20">
    <cfRule type="cellIs" dxfId="486" priority="719" operator="greaterThan">
      <formula>0</formula>
    </cfRule>
  </conditionalFormatting>
  <conditionalFormatting sqref="G21:H21">
    <cfRule type="cellIs" dxfId="485" priority="718" operator="equal">
      <formula>0</formula>
    </cfRule>
  </conditionalFormatting>
  <conditionalFormatting sqref="H18:O18 T18:V18">
    <cfRule type="cellIs" dxfId="484" priority="715" operator="equal">
      <formula>0</formula>
    </cfRule>
  </conditionalFormatting>
  <conditionalFormatting sqref="J23">
    <cfRule type="cellIs" dxfId="483" priority="713" operator="greaterThan">
      <formula>0</formula>
    </cfRule>
  </conditionalFormatting>
  <conditionalFormatting sqref="J22">
    <cfRule type="cellIs" dxfId="482" priority="712" operator="equal">
      <formula>0</formula>
    </cfRule>
  </conditionalFormatting>
  <conditionalFormatting sqref="K23">
    <cfRule type="cellIs" dxfId="481" priority="709" operator="greaterThan">
      <formula>0</formula>
    </cfRule>
  </conditionalFormatting>
  <conditionalFormatting sqref="I23">
    <cfRule type="cellIs" dxfId="480" priority="702" operator="greaterThan">
      <formula>0</formula>
    </cfRule>
  </conditionalFormatting>
  <conditionalFormatting sqref="J23">
    <cfRule type="cellIs" dxfId="479" priority="698" operator="greaterThan">
      <formula>0</formula>
    </cfRule>
  </conditionalFormatting>
  <conditionalFormatting sqref="J22">
    <cfRule type="cellIs" dxfId="478" priority="697" operator="equal">
      <formula>0</formula>
    </cfRule>
  </conditionalFormatting>
  <conditionalFormatting sqref="J24">
    <cfRule type="cellIs" dxfId="477" priority="695" operator="equal">
      <formula>0</formula>
    </cfRule>
  </conditionalFormatting>
  <conditionalFormatting sqref="F40:S42">
    <cfRule type="cellIs" dxfId="476" priority="693" operator="equal">
      <formula>0</formula>
    </cfRule>
  </conditionalFormatting>
  <conditionalFormatting sqref="O40:S42">
    <cfRule type="cellIs" dxfId="475" priority="689" operator="equal">
      <formula>0</formula>
    </cfRule>
  </conditionalFormatting>
  <conditionalFormatting sqref="O40:S42">
    <cfRule type="cellIs" dxfId="474" priority="691" operator="equal">
      <formula>0</formula>
    </cfRule>
  </conditionalFormatting>
  <conditionalFormatting sqref="V40:V42">
    <cfRule type="cellIs" dxfId="473" priority="687" operator="equal">
      <formula>0</formula>
    </cfRule>
  </conditionalFormatting>
  <conditionalFormatting sqref="V40:V42">
    <cfRule type="cellIs" dxfId="472" priority="685" operator="equal">
      <formula>0</formula>
    </cfRule>
  </conditionalFormatting>
  <conditionalFormatting sqref="T42">
    <cfRule type="cellIs" dxfId="471" priority="683" operator="equal">
      <formula>0</formula>
    </cfRule>
  </conditionalFormatting>
  <conditionalFormatting sqref="T42">
    <cfRule type="cellIs" dxfId="470" priority="681" operator="equal">
      <formula>0</formula>
    </cfRule>
  </conditionalFormatting>
  <conditionalFormatting sqref="T41">
    <cfRule type="cellIs" dxfId="469" priority="680" operator="greaterThan">
      <formula>0</formula>
    </cfRule>
  </conditionalFormatting>
  <conditionalFormatting sqref="T41">
    <cfRule type="cellIs" dxfId="468" priority="678" operator="greaterThan">
      <formula>0</formula>
    </cfRule>
  </conditionalFormatting>
  <conditionalFormatting sqref="T41">
    <cfRule type="cellIs" dxfId="467" priority="676" operator="greaterThan">
      <formula>0</formula>
    </cfRule>
  </conditionalFormatting>
  <conditionalFormatting sqref="T41">
    <cfRule type="cellIs" dxfId="466" priority="674" operator="greaterThan">
      <formula>0</formula>
    </cfRule>
  </conditionalFormatting>
  <conditionalFormatting sqref="U42">
    <cfRule type="cellIs" dxfId="465" priority="671" operator="equal">
      <formula>0</formula>
    </cfRule>
  </conditionalFormatting>
  <conditionalFormatting sqref="U42">
    <cfRule type="cellIs" dxfId="464" priority="669" operator="equal">
      <formula>0</formula>
    </cfRule>
  </conditionalFormatting>
  <conditionalFormatting sqref="U41">
    <cfRule type="cellIs" dxfId="463" priority="668" operator="greaterThan">
      <formula>0</formula>
    </cfRule>
  </conditionalFormatting>
  <conditionalFormatting sqref="U40">
    <cfRule type="cellIs" dxfId="462" priority="667" operator="equal">
      <formula>0</formula>
    </cfRule>
  </conditionalFormatting>
  <conditionalFormatting sqref="U41">
    <cfRule type="cellIs" dxfId="461" priority="666" operator="greaterThan">
      <formula>0</formula>
    </cfRule>
  </conditionalFormatting>
  <conditionalFormatting sqref="U40">
    <cfRule type="cellIs" dxfId="460" priority="665" operator="equal">
      <formula>0</formula>
    </cfRule>
  </conditionalFormatting>
  <conditionalFormatting sqref="U41">
    <cfRule type="cellIs" dxfId="459" priority="664" operator="greaterThan">
      <formula>0</formula>
    </cfRule>
  </conditionalFormatting>
  <conditionalFormatting sqref="U41">
    <cfRule type="cellIs" dxfId="458" priority="660" operator="greaterThan">
      <formula>0</formula>
    </cfRule>
  </conditionalFormatting>
  <conditionalFormatting sqref="U40">
    <cfRule type="cellIs" dxfId="457" priority="659" operator="equal">
      <formula>0</formula>
    </cfRule>
  </conditionalFormatting>
  <conditionalFormatting sqref="U41">
    <cfRule type="cellIs" dxfId="456" priority="658" operator="greaterThan">
      <formula>0</formula>
    </cfRule>
  </conditionalFormatting>
  <conditionalFormatting sqref="U41">
    <cfRule type="cellIs" dxfId="455" priority="654" operator="greaterThan">
      <formula>0</formula>
    </cfRule>
  </conditionalFormatting>
  <conditionalFormatting sqref="U40">
    <cfRule type="cellIs" dxfId="454" priority="653" operator="equal">
      <formula>0</formula>
    </cfRule>
  </conditionalFormatting>
  <conditionalFormatting sqref="U42">
    <cfRule type="cellIs" dxfId="453" priority="650" operator="equal">
      <formula>0</formula>
    </cfRule>
  </conditionalFormatting>
  <conditionalFormatting sqref="U41">
    <cfRule type="cellIs" dxfId="452" priority="648" operator="greaterThan">
      <formula>0</formula>
    </cfRule>
  </conditionalFormatting>
  <conditionalFormatting sqref="U41">
    <cfRule type="cellIs" dxfId="451" priority="646" operator="greaterThan">
      <formula>0</formula>
    </cfRule>
  </conditionalFormatting>
  <conditionalFormatting sqref="U41">
    <cfRule type="cellIs" dxfId="450" priority="644" operator="greaterThan">
      <formula>0</formula>
    </cfRule>
  </conditionalFormatting>
  <conditionalFormatting sqref="U41">
    <cfRule type="cellIs" dxfId="449" priority="642" operator="greaterThan">
      <formula>0</formula>
    </cfRule>
  </conditionalFormatting>
  <conditionalFormatting sqref="U41">
    <cfRule type="cellIs" dxfId="448" priority="640" operator="greaterThan">
      <formula>0</formula>
    </cfRule>
  </conditionalFormatting>
  <conditionalFormatting sqref="U41">
    <cfRule type="cellIs" dxfId="447" priority="638" operator="greaterThan">
      <formula>0</formula>
    </cfRule>
  </conditionalFormatting>
  <conditionalFormatting sqref="U41">
    <cfRule type="cellIs" dxfId="446" priority="636" operator="greaterThan">
      <formula>0</formula>
    </cfRule>
  </conditionalFormatting>
  <conditionalFormatting sqref="U40">
    <cfRule type="cellIs" dxfId="445" priority="635" operator="equal">
      <formula>0</formula>
    </cfRule>
  </conditionalFormatting>
  <conditionalFormatting sqref="U41">
    <cfRule type="cellIs" dxfId="444" priority="634" operator="greaterThan">
      <formula>0</formula>
    </cfRule>
  </conditionalFormatting>
  <conditionalFormatting sqref="U40">
    <cfRule type="cellIs" dxfId="443" priority="633" operator="equal">
      <formula>0</formula>
    </cfRule>
  </conditionalFormatting>
  <conditionalFormatting sqref="T40">
    <cfRule type="cellIs" dxfId="442" priority="631" operator="equal">
      <formula>0</formula>
    </cfRule>
  </conditionalFormatting>
  <conditionalFormatting sqref="T40">
    <cfRule type="cellIs" dxfId="441" priority="629" operator="equal">
      <formula>0</formula>
    </cfRule>
  </conditionalFormatting>
  <conditionalFormatting sqref="T40">
    <cfRule type="cellIs" dxfId="440" priority="627" operator="equal">
      <formula>0</formula>
    </cfRule>
  </conditionalFormatting>
  <conditionalFormatting sqref="T40">
    <cfRule type="cellIs" dxfId="439" priority="625" operator="equal">
      <formula>0</formula>
    </cfRule>
  </conditionalFormatting>
  <conditionalFormatting sqref="K32">
    <cfRule type="cellIs" dxfId="438" priority="624" operator="greaterThan">
      <formula>0</formula>
    </cfRule>
  </conditionalFormatting>
  <conditionalFormatting sqref="K33">
    <cfRule type="cellIs" dxfId="437" priority="623" operator="equal">
      <formula>0</formula>
    </cfRule>
  </conditionalFormatting>
  <conditionalFormatting sqref="H24">
    <cfRule type="cellIs" dxfId="436" priority="619" operator="equal">
      <formula>0</formula>
    </cfRule>
  </conditionalFormatting>
  <conditionalFormatting sqref="H24">
    <cfRule type="cellIs" dxfId="435" priority="615" operator="equal">
      <formula>0</formula>
    </cfRule>
  </conditionalFormatting>
  <conditionalFormatting sqref="J31">
    <cfRule type="cellIs" dxfId="434" priority="611" operator="equal">
      <formula>0</formula>
    </cfRule>
  </conditionalFormatting>
  <conditionalFormatting sqref="T36">
    <cfRule type="cellIs" dxfId="433" priority="609" operator="equal">
      <formula>0</formula>
    </cfRule>
  </conditionalFormatting>
  <conditionalFormatting sqref="T36">
    <cfRule type="cellIs" dxfId="432" priority="607" operator="equal">
      <formula>0</formula>
    </cfRule>
  </conditionalFormatting>
  <conditionalFormatting sqref="U36">
    <cfRule type="cellIs" dxfId="431" priority="605" operator="equal">
      <formula>0</formula>
    </cfRule>
  </conditionalFormatting>
  <conditionalFormatting sqref="U36">
    <cfRule type="cellIs" dxfId="430" priority="603" operator="equal">
      <formula>0</formula>
    </cfRule>
  </conditionalFormatting>
  <conditionalFormatting sqref="T35">
    <cfRule type="cellIs" dxfId="429" priority="602" operator="greaterThan">
      <formula>0</formula>
    </cfRule>
  </conditionalFormatting>
  <conditionalFormatting sqref="T34">
    <cfRule type="cellIs" dxfId="428" priority="601" operator="equal">
      <formula>0</formula>
    </cfRule>
  </conditionalFormatting>
  <conditionalFormatting sqref="T35">
    <cfRule type="cellIs" dxfId="427" priority="600" operator="greaterThan">
      <formula>0</formula>
    </cfRule>
  </conditionalFormatting>
  <conditionalFormatting sqref="T34">
    <cfRule type="cellIs" dxfId="426" priority="599" operator="equal">
      <formula>0</formula>
    </cfRule>
  </conditionalFormatting>
  <conditionalFormatting sqref="T35">
    <cfRule type="cellIs" dxfId="425" priority="598" operator="greaterThan">
      <formula>0</formula>
    </cfRule>
  </conditionalFormatting>
  <conditionalFormatting sqref="T34">
    <cfRule type="cellIs" dxfId="424" priority="597" operator="equal">
      <formula>0</formula>
    </cfRule>
  </conditionalFormatting>
  <conditionalFormatting sqref="T35">
    <cfRule type="cellIs" dxfId="423" priority="596" operator="greaterThan">
      <formula>0</formula>
    </cfRule>
  </conditionalFormatting>
  <conditionalFormatting sqref="T34">
    <cfRule type="cellIs" dxfId="422" priority="595" operator="equal">
      <formula>0</formula>
    </cfRule>
  </conditionalFormatting>
  <conditionalFormatting sqref="T35">
    <cfRule type="cellIs" dxfId="421" priority="594" operator="greaterThan">
      <formula>0</formula>
    </cfRule>
  </conditionalFormatting>
  <conditionalFormatting sqref="T35">
    <cfRule type="cellIs" dxfId="420" priority="592" operator="greaterThan">
      <formula>0</formula>
    </cfRule>
  </conditionalFormatting>
  <conditionalFormatting sqref="T35">
    <cfRule type="cellIs" dxfId="419" priority="590" operator="greaterThan">
      <formula>0</formula>
    </cfRule>
  </conditionalFormatting>
  <conditionalFormatting sqref="T35">
    <cfRule type="cellIs" dxfId="418" priority="588" operator="greaterThan">
      <formula>0</formula>
    </cfRule>
  </conditionalFormatting>
  <conditionalFormatting sqref="U35">
    <cfRule type="cellIs" dxfId="417" priority="586" operator="greaterThan">
      <formula>0</formula>
    </cfRule>
  </conditionalFormatting>
  <conditionalFormatting sqref="U35">
    <cfRule type="cellIs" dxfId="416" priority="584" operator="greaterThan">
      <formula>0</formula>
    </cfRule>
  </conditionalFormatting>
  <conditionalFormatting sqref="U35">
    <cfRule type="cellIs" dxfId="415" priority="582" operator="greaterThan">
      <formula>0</formula>
    </cfRule>
  </conditionalFormatting>
  <conditionalFormatting sqref="U35">
    <cfRule type="cellIs" dxfId="414" priority="580" operator="greaterThan">
      <formula>0</formula>
    </cfRule>
  </conditionalFormatting>
  <conditionalFormatting sqref="U35">
    <cfRule type="cellIs" dxfId="413" priority="578" operator="greaterThan">
      <formula>0</formula>
    </cfRule>
  </conditionalFormatting>
  <conditionalFormatting sqref="U35">
    <cfRule type="cellIs" dxfId="412" priority="576" operator="greaterThan">
      <formula>0</formula>
    </cfRule>
  </conditionalFormatting>
  <conditionalFormatting sqref="U34">
    <cfRule type="cellIs" dxfId="411" priority="575" operator="equal">
      <formula>0</formula>
    </cfRule>
  </conditionalFormatting>
  <conditionalFormatting sqref="U35">
    <cfRule type="cellIs" dxfId="410" priority="574" operator="greaterThan">
      <formula>0</formula>
    </cfRule>
  </conditionalFormatting>
  <conditionalFormatting sqref="U34">
    <cfRule type="cellIs" dxfId="409" priority="573" operator="equal">
      <formula>0</formula>
    </cfRule>
  </conditionalFormatting>
  <conditionalFormatting sqref="U35">
    <cfRule type="cellIs" dxfId="408" priority="572" operator="greaterThan">
      <formula>0</formula>
    </cfRule>
  </conditionalFormatting>
  <conditionalFormatting sqref="U34">
    <cfRule type="cellIs" dxfId="407" priority="571" operator="equal">
      <formula>0</formula>
    </cfRule>
  </conditionalFormatting>
  <conditionalFormatting sqref="P17">
    <cfRule type="cellIs" dxfId="406" priority="570" operator="greaterThan">
      <formula>0</formula>
    </cfRule>
  </conditionalFormatting>
  <conditionalFormatting sqref="P16">
    <cfRule type="cellIs" dxfId="405" priority="569" operator="equal">
      <formula>0</formula>
    </cfRule>
  </conditionalFormatting>
  <conditionalFormatting sqref="P17">
    <cfRule type="cellIs" dxfId="404" priority="568" operator="greaterThan">
      <formula>0</formula>
    </cfRule>
  </conditionalFormatting>
  <conditionalFormatting sqref="P16">
    <cfRule type="cellIs" dxfId="403" priority="567" operator="equal">
      <formula>0</formula>
    </cfRule>
  </conditionalFormatting>
  <conditionalFormatting sqref="P18">
    <cfRule type="cellIs" dxfId="402" priority="565" operator="equal">
      <formula>0</formula>
    </cfRule>
  </conditionalFormatting>
  <conditionalFormatting sqref="Q17">
    <cfRule type="cellIs" dxfId="401" priority="564" operator="greaterThan">
      <formula>0</formula>
    </cfRule>
  </conditionalFormatting>
  <conditionalFormatting sqref="Q16">
    <cfRule type="cellIs" dxfId="400" priority="563" operator="equal">
      <formula>0</formula>
    </cfRule>
  </conditionalFormatting>
  <conditionalFormatting sqref="Q17">
    <cfRule type="cellIs" dxfId="399" priority="562" operator="greaterThan">
      <formula>0</formula>
    </cfRule>
  </conditionalFormatting>
  <conditionalFormatting sqref="Q16">
    <cfRule type="cellIs" dxfId="398" priority="561" operator="equal">
      <formula>0</formula>
    </cfRule>
  </conditionalFormatting>
  <conditionalFormatting sqref="Q18">
    <cfRule type="cellIs" dxfId="397" priority="559" operator="equal">
      <formula>0</formula>
    </cfRule>
  </conditionalFormatting>
  <conditionalFormatting sqref="R17">
    <cfRule type="cellIs" dxfId="396" priority="558" operator="greaterThan">
      <formula>0</formula>
    </cfRule>
  </conditionalFormatting>
  <conditionalFormatting sqref="R16">
    <cfRule type="cellIs" dxfId="395" priority="557" operator="equal">
      <formula>0</formula>
    </cfRule>
  </conditionalFormatting>
  <conditionalFormatting sqref="R17">
    <cfRule type="cellIs" dxfId="394" priority="556" operator="greaterThan">
      <formula>0</formula>
    </cfRule>
  </conditionalFormatting>
  <conditionalFormatting sqref="R16">
    <cfRule type="cellIs" dxfId="393" priority="555" operator="equal">
      <formula>0</formula>
    </cfRule>
  </conditionalFormatting>
  <conditionalFormatting sqref="R18">
    <cfRule type="cellIs" dxfId="392" priority="553" operator="equal">
      <formula>0</formula>
    </cfRule>
  </conditionalFormatting>
  <conditionalFormatting sqref="S17">
    <cfRule type="cellIs" dxfId="391" priority="552" operator="greaterThan">
      <formula>0</formula>
    </cfRule>
  </conditionalFormatting>
  <conditionalFormatting sqref="S16">
    <cfRule type="cellIs" dxfId="390" priority="551" operator="equal">
      <formula>0</formula>
    </cfRule>
  </conditionalFormatting>
  <conditionalFormatting sqref="S17">
    <cfRule type="cellIs" dxfId="389" priority="550" operator="greaterThan">
      <formula>0</formula>
    </cfRule>
  </conditionalFormatting>
  <conditionalFormatting sqref="S16">
    <cfRule type="cellIs" dxfId="388" priority="549" operator="equal">
      <formula>0</formula>
    </cfRule>
  </conditionalFormatting>
  <conditionalFormatting sqref="S18">
    <cfRule type="cellIs" dxfId="387" priority="547" operator="equal">
      <formula>0</formula>
    </cfRule>
  </conditionalFormatting>
  <conditionalFormatting sqref="Q24">
    <cfRule type="cellIs" dxfId="386" priority="543" operator="equal">
      <formula>0</formula>
    </cfRule>
  </conditionalFormatting>
  <conditionalFormatting sqref="Q23">
    <cfRule type="cellIs" dxfId="385" priority="542" operator="greaterThan">
      <formula>0</formula>
    </cfRule>
  </conditionalFormatting>
  <conditionalFormatting sqref="Q22">
    <cfRule type="cellIs" dxfId="384" priority="541" operator="equal">
      <formula>0</formula>
    </cfRule>
  </conditionalFormatting>
  <conditionalFormatting sqref="R24">
    <cfRule type="cellIs" dxfId="383" priority="540" operator="equal">
      <formula>0</formula>
    </cfRule>
  </conditionalFormatting>
  <conditionalFormatting sqref="R23">
    <cfRule type="cellIs" dxfId="382" priority="539" operator="greaterThan">
      <formula>0</formula>
    </cfRule>
  </conditionalFormatting>
  <conditionalFormatting sqref="R22">
    <cfRule type="cellIs" dxfId="381" priority="538" operator="equal">
      <formula>0</formula>
    </cfRule>
  </conditionalFormatting>
  <conditionalFormatting sqref="P32">
    <cfRule type="cellIs" dxfId="380" priority="537" operator="greaterThan">
      <formula>0</formula>
    </cfRule>
  </conditionalFormatting>
  <conditionalFormatting sqref="P31">
    <cfRule type="cellIs" dxfId="379" priority="536" operator="equal">
      <formula>0</formula>
    </cfRule>
  </conditionalFormatting>
  <conditionalFormatting sqref="P32">
    <cfRule type="cellIs" dxfId="378" priority="535" operator="greaterThan">
      <formula>0</formula>
    </cfRule>
  </conditionalFormatting>
  <conditionalFormatting sqref="P31">
    <cfRule type="cellIs" dxfId="377" priority="534" operator="equal">
      <formula>0</formula>
    </cfRule>
  </conditionalFormatting>
  <conditionalFormatting sqref="P32">
    <cfRule type="cellIs" dxfId="376" priority="533" operator="greaterThan">
      <formula>0</formula>
    </cfRule>
  </conditionalFormatting>
  <conditionalFormatting sqref="P31">
    <cfRule type="cellIs" dxfId="375" priority="532" operator="equal">
      <formula>0</formula>
    </cfRule>
  </conditionalFormatting>
  <conditionalFormatting sqref="P32">
    <cfRule type="cellIs" dxfId="374" priority="531" operator="greaterThan">
      <formula>0</formula>
    </cfRule>
  </conditionalFormatting>
  <conditionalFormatting sqref="P31">
    <cfRule type="cellIs" dxfId="373" priority="530" operator="equal">
      <formula>0</formula>
    </cfRule>
  </conditionalFormatting>
  <conditionalFormatting sqref="P33">
    <cfRule type="cellIs" dxfId="372" priority="529" operator="equal">
      <formula>0</formula>
    </cfRule>
  </conditionalFormatting>
  <conditionalFormatting sqref="P33">
    <cfRule type="cellIs" dxfId="371" priority="528" operator="equal">
      <formula>0</formula>
    </cfRule>
  </conditionalFormatting>
  <conditionalFormatting sqref="P33">
    <cfRule type="cellIs" dxfId="370" priority="527" operator="equal">
      <formula>0</formula>
    </cfRule>
  </conditionalFormatting>
  <conditionalFormatting sqref="P33">
    <cfRule type="cellIs" dxfId="369" priority="526" operator="equal">
      <formula>0</formula>
    </cfRule>
  </conditionalFormatting>
  <conditionalFormatting sqref="P33">
    <cfRule type="cellIs" dxfId="368" priority="525" operator="equal">
      <formula>0</formula>
    </cfRule>
  </conditionalFormatting>
  <conditionalFormatting sqref="P33">
    <cfRule type="cellIs" dxfId="367" priority="524" operator="equal">
      <formula>0</formula>
    </cfRule>
  </conditionalFormatting>
  <conditionalFormatting sqref="P32">
    <cfRule type="cellIs" dxfId="366" priority="521" operator="greaterThan">
      <formula>0</formula>
    </cfRule>
  </conditionalFormatting>
  <conditionalFormatting sqref="P31">
    <cfRule type="cellIs" dxfId="365" priority="518" operator="equal">
      <formula>0</formula>
    </cfRule>
  </conditionalFormatting>
  <conditionalFormatting sqref="P31">
    <cfRule type="cellIs" dxfId="364" priority="516" operator="equal">
      <formula>0</formula>
    </cfRule>
  </conditionalFormatting>
  <conditionalFormatting sqref="P31">
    <cfRule type="cellIs" dxfId="363" priority="514" operator="equal">
      <formula>0</formula>
    </cfRule>
  </conditionalFormatting>
  <conditionalFormatting sqref="P33">
    <cfRule type="cellIs" dxfId="362" priority="513" operator="equal">
      <formula>0</formula>
    </cfRule>
  </conditionalFormatting>
  <conditionalFormatting sqref="P33">
    <cfRule type="cellIs" dxfId="361" priority="512" operator="equal">
      <formula>0</formula>
    </cfRule>
  </conditionalFormatting>
  <conditionalFormatting sqref="P33">
    <cfRule type="cellIs" dxfId="360" priority="511" operator="equal">
      <formula>0</formula>
    </cfRule>
  </conditionalFormatting>
  <conditionalFormatting sqref="P33">
    <cfRule type="cellIs" dxfId="359" priority="510" operator="equal">
      <formula>0</formula>
    </cfRule>
  </conditionalFormatting>
  <conditionalFormatting sqref="P33">
    <cfRule type="cellIs" dxfId="358" priority="509" operator="equal">
      <formula>0</formula>
    </cfRule>
  </conditionalFormatting>
  <conditionalFormatting sqref="P33">
    <cfRule type="cellIs" dxfId="357" priority="508" operator="equal">
      <formula>0</formula>
    </cfRule>
  </conditionalFormatting>
  <conditionalFormatting sqref="Q31">
    <cfRule type="cellIs" dxfId="356" priority="506" operator="equal">
      <formula>0</formula>
    </cfRule>
  </conditionalFormatting>
  <conditionalFormatting sqref="Q31">
    <cfRule type="cellIs" dxfId="355" priority="504" operator="equal">
      <formula>0</formula>
    </cfRule>
  </conditionalFormatting>
  <conditionalFormatting sqref="Q32">
    <cfRule type="cellIs" dxfId="354" priority="503" operator="greaterThan">
      <formula>0</formula>
    </cfRule>
  </conditionalFormatting>
  <conditionalFormatting sqref="Q32">
    <cfRule type="cellIs" dxfId="353" priority="501" operator="greaterThan">
      <formula>0</formula>
    </cfRule>
  </conditionalFormatting>
  <conditionalFormatting sqref="Q33">
    <cfRule type="cellIs" dxfId="352" priority="499" operator="equal">
      <formula>0</formula>
    </cfRule>
  </conditionalFormatting>
  <conditionalFormatting sqref="Q33">
    <cfRule type="cellIs" dxfId="351" priority="497" operator="equal">
      <formula>0</formula>
    </cfRule>
  </conditionalFormatting>
  <conditionalFormatting sqref="Q33">
    <cfRule type="cellIs" dxfId="350" priority="495" operator="equal">
      <formula>0</formula>
    </cfRule>
  </conditionalFormatting>
  <conditionalFormatting sqref="Q33">
    <cfRule type="cellIs" dxfId="349" priority="493" operator="equal">
      <formula>0</formula>
    </cfRule>
  </conditionalFormatting>
  <conditionalFormatting sqref="Q33">
    <cfRule type="cellIs" dxfId="348" priority="479" operator="equal">
      <formula>0</formula>
    </cfRule>
  </conditionalFormatting>
  <conditionalFormatting sqref="L25:O25">
    <cfRule type="cellIs" dxfId="347" priority="475" operator="equal">
      <formula>0</formula>
    </cfRule>
  </conditionalFormatting>
  <conditionalFormatting sqref="N26:O26">
    <cfRule type="cellIs" dxfId="346" priority="474" operator="greaterThan">
      <formula>0</formula>
    </cfRule>
  </conditionalFormatting>
  <conditionalFormatting sqref="N25:O25">
    <cfRule type="cellIs" dxfId="345" priority="473" operator="equal">
      <formula>0</formula>
    </cfRule>
  </conditionalFormatting>
  <conditionalFormatting sqref="N26:O26">
    <cfRule type="cellIs" dxfId="344" priority="472" operator="greaterThan">
      <formula>0</formula>
    </cfRule>
  </conditionalFormatting>
  <conditionalFormatting sqref="N25:O25">
    <cfRule type="cellIs" dxfId="343" priority="471" operator="equal">
      <formula>0</formula>
    </cfRule>
  </conditionalFormatting>
  <conditionalFormatting sqref="N26">
    <cfRule type="cellIs" dxfId="342" priority="470" operator="greaterThan">
      <formula>0</formula>
    </cfRule>
  </conditionalFormatting>
  <conditionalFormatting sqref="N25">
    <cfRule type="cellIs" dxfId="341" priority="469" operator="equal">
      <formula>0</formula>
    </cfRule>
  </conditionalFormatting>
  <conditionalFormatting sqref="N26:O26">
    <cfRule type="cellIs" dxfId="340" priority="468" operator="greaterThan">
      <formula>0</formula>
    </cfRule>
  </conditionalFormatting>
  <conditionalFormatting sqref="N25:O25">
    <cfRule type="cellIs" dxfId="339" priority="467" operator="equal">
      <formula>0</formula>
    </cfRule>
  </conditionalFormatting>
  <conditionalFormatting sqref="N27:O27">
    <cfRule type="cellIs" dxfId="338" priority="465" operator="equal">
      <formula>0</formula>
    </cfRule>
  </conditionalFormatting>
  <conditionalFormatting sqref="M26">
    <cfRule type="cellIs" dxfId="337" priority="456" operator="greaterThan">
      <formula>0</formula>
    </cfRule>
  </conditionalFormatting>
  <conditionalFormatting sqref="O26">
    <cfRule type="cellIs" dxfId="336" priority="454" operator="greaterThan">
      <formula>0</formula>
    </cfRule>
  </conditionalFormatting>
  <conditionalFormatting sqref="O26">
    <cfRule type="cellIs" dxfId="335" priority="450" operator="greaterThan">
      <formula>0</formula>
    </cfRule>
  </conditionalFormatting>
  <conditionalFormatting sqref="O27">
    <cfRule type="cellIs" dxfId="334" priority="444" operator="equal">
      <formula>0</formula>
    </cfRule>
  </conditionalFormatting>
  <conditionalFormatting sqref="O27">
    <cfRule type="cellIs" dxfId="333" priority="441" operator="equal">
      <formula>0</formula>
    </cfRule>
  </conditionalFormatting>
  <conditionalFormatting sqref="O27">
    <cfRule type="cellIs" dxfId="332" priority="438" operator="equal">
      <formula>0</formula>
    </cfRule>
  </conditionalFormatting>
  <conditionalFormatting sqref="K26">
    <cfRule type="cellIs" dxfId="331" priority="436" operator="greaterThan">
      <formula>0</formula>
    </cfRule>
  </conditionalFormatting>
  <conditionalFormatting sqref="K27">
    <cfRule type="cellIs" dxfId="330" priority="435" operator="equal">
      <formula>0</formula>
    </cfRule>
  </conditionalFormatting>
  <conditionalFormatting sqref="J26">
    <cfRule type="cellIs" dxfId="329" priority="433" operator="greaterThan">
      <formula>0</formula>
    </cfRule>
  </conditionalFormatting>
  <conditionalFormatting sqref="J27">
    <cfRule type="cellIs" dxfId="328" priority="432" operator="equal">
      <formula>0</formula>
    </cfRule>
  </conditionalFormatting>
  <conditionalFormatting sqref="P26">
    <cfRule type="cellIs" dxfId="327" priority="430" operator="greaterThan">
      <formula>0</formula>
    </cfRule>
  </conditionalFormatting>
  <conditionalFormatting sqref="P25">
    <cfRule type="cellIs" dxfId="326" priority="429" operator="equal">
      <formula>0</formula>
    </cfRule>
  </conditionalFormatting>
  <conditionalFormatting sqref="P26">
    <cfRule type="cellIs" dxfId="325" priority="428" operator="greaterThan">
      <formula>0</formula>
    </cfRule>
  </conditionalFormatting>
  <conditionalFormatting sqref="P25">
    <cfRule type="cellIs" dxfId="324" priority="427" operator="equal">
      <formula>0</formula>
    </cfRule>
  </conditionalFormatting>
  <conditionalFormatting sqref="P26">
    <cfRule type="cellIs" dxfId="323" priority="426" operator="greaterThan">
      <formula>0</formula>
    </cfRule>
  </conditionalFormatting>
  <conditionalFormatting sqref="P25">
    <cfRule type="cellIs" dxfId="322" priority="425" operator="equal">
      <formula>0</formula>
    </cfRule>
  </conditionalFormatting>
  <conditionalFormatting sqref="P26">
    <cfRule type="cellIs" dxfId="321" priority="424" operator="greaterThan">
      <formula>0</formula>
    </cfRule>
  </conditionalFormatting>
  <conditionalFormatting sqref="P25">
    <cfRule type="cellIs" dxfId="320" priority="423" operator="equal">
      <formula>0</formula>
    </cfRule>
  </conditionalFormatting>
  <conditionalFormatting sqref="P27">
    <cfRule type="cellIs" dxfId="319" priority="421" operator="equal">
      <formula>0</formula>
    </cfRule>
  </conditionalFormatting>
  <conditionalFormatting sqref="P27">
    <cfRule type="cellIs" dxfId="318" priority="419" operator="equal">
      <formula>0</formula>
    </cfRule>
  </conditionalFormatting>
  <conditionalFormatting sqref="P27">
    <cfRule type="cellIs" dxfId="317" priority="417" operator="equal">
      <formula>0</formula>
    </cfRule>
  </conditionalFormatting>
  <conditionalFormatting sqref="P27">
    <cfRule type="cellIs" dxfId="316" priority="415" operator="equal">
      <formula>0</formula>
    </cfRule>
  </conditionalFormatting>
  <conditionalFormatting sqref="P26">
    <cfRule type="cellIs" dxfId="315" priority="414" operator="greaterThan">
      <formula>0</formula>
    </cfRule>
  </conditionalFormatting>
  <conditionalFormatting sqref="P25">
    <cfRule type="cellIs" dxfId="314" priority="413" operator="equal">
      <formula>0</formula>
    </cfRule>
  </conditionalFormatting>
  <conditionalFormatting sqref="P26">
    <cfRule type="cellIs" dxfId="313" priority="412" operator="greaterThan">
      <formula>0</formula>
    </cfRule>
  </conditionalFormatting>
  <conditionalFormatting sqref="P25">
    <cfRule type="cellIs" dxfId="312" priority="411" operator="equal">
      <formula>0</formula>
    </cfRule>
  </conditionalFormatting>
  <conditionalFormatting sqref="P25">
    <cfRule type="cellIs" dxfId="311" priority="409" operator="equal">
      <formula>0</formula>
    </cfRule>
  </conditionalFormatting>
  <conditionalFormatting sqref="P26">
    <cfRule type="cellIs" dxfId="310" priority="410" operator="greaterThan">
      <formula>0</formula>
    </cfRule>
  </conditionalFormatting>
  <conditionalFormatting sqref="P26">
    <cfRule type="cellIs" dxfId="309" priority="408" operator="greaterThan">
      <formula>0</formula>
    </cfRule>
  </conditionalFormatting>
  <conditionalFormatting sqref="P25">
    <cfRule type="cellIs" dxfId="308" priority="407" operator="equal">
      <formula>0</formula>
    </cfRule>
  </conditionalFormatting>
  <conditionalFormatting sqref="P27">
    <cfRule type="cellIs" dxfId="307" priority="406" operator="equal">
      <formula>0</formula>
    </cfRule>
  </conditionalFormatting>
  <conditionalFormatting sqref="P27">
    <cfRule type="cellIs" dxfId="306" priority="405" operator="equal">
      <formula>0</formula>
    </cfRule>
  </conditionalFormatting>
  <conditionalFormatting sqref="P27">
    <cfRule type="cellIs" dxfId="305" priority="404" operator="equal">
      <formula>0</formula>
    </cfRule>
  </conditionalFormatting>
  <conditionalFormatting sqref="P27">
    <cfRule type="cellIs" dxfId="304" priority="403" operator="equal">
      <formula>0</formula>
    </cfRule>
  </conditionalFormatting>
  <conditionalFormatting sqref="Q26">
    <cfRule type="cellIs" dxfId="303" priority="400" operator="greaterThan">
      <formula>0</formula>
    </cfRule>
  </conditionalFormatting>
  <conditionalFormatting sqref="Q26">
    <cfRule type="cellIs" dxfId="302" priority="398" operator="greaterThan">
      <formula>0</formula>
    </cfRule>
  </conditionalFormatting>
  <conditionalFormatting sqref="Q25">
    <cfRule type="cellIs" dxfId="301" priority="397" operator="equal">
      <formula>0</formula>
    </cfRule>
  </conditionalFormatting>
  <conditionalFormatting sqref="Q26">
    <cfRule type="cellIs" dxfId="300" priority="396" operator="greaterThan">
      <formula>0</formula>
    </cfRule>
  </conditionalFormatting>
  <conditionalFormatting sqref="Q26">
    <cfRule type="cellIs" dxfId="299" priority="394" operator="greaterThan">
      <formula>0</formula>
    </cfRule>
  </conditionalFormatting>
  <conditionalFormatting sqref="Q25">
    <cfRule type="cellIs" dxfId="298" priority="393" operator="equal">
      <formula>0</formula>
    </cfRule>
  </conditionalFormatting>
  <conditionalFormatting sqref="Q27">
    <cfRule type="cellIs" dxfId="297" priority="386" operator="equal">
      <formula>0</formula>
    </cfRule>
  </conditionalFormatting>
  <conditionalFormatting sqref="Q26">
    <cfRule type="cellIs" dxfId="296" priority="384" operator="greaterThan">
      <formula>0</formula>
    </cfRule>
  </conditionalFormatting>
  <conditionalFormatting sqref="Q26">
    <cfRule type="cellIs" dxfId="295" priority="380" operator="greaterThan">
      <formula>0</formula>
    </cfRule>
  </conditionalFormatting>
  <conditionalFormatting sqref="Q26">
    <cfRule type="cellIs" dxfId="294" priority="378" operator="greaterThan">
      <formula>0</formula>
    </cfRule>
  </conditionalFormatting>
  <conditionalFormatting sqref="L29:O29">
    <cfRule type="cellIs" dxfId="293" priority="370" operator="greaterThan">
      <formula>0</formula>
    </cfRule>
  </conditionalFormatting>
  <conditionalFormatting sqref="N29:O29">
    <cfRule type="cellIs" dxfId="292" priority="367" operator="greaterThan">
      <formula>0</formula>
    </cfRule>
  </conditionalFormatting>
  <conditionalFormatting sqref="N29:O29">
    <cfRule type="cellIs" dxfId="291" priority="365" operator="greaterThan">
      <formula>0</formula>
    </cfRule>
  </conditionalFormatting>
  <conditionalFormatting sqref="N28:O28">
    <cfRule type="cellIs" dxfId="290" priority="364" operator="equal">
      <formula>0</formula>
    </cfRule>
  </conditionalFormatting>
  <conditionalFormatting sqref="N28">
    <cfRule type="cellIs" dxfId="289" priority="362" operator="equal">
      <formula>0</formula>
    </cfRule>
  </conditionalFormatting>
  <conditionalFormatting sqref="N28:O28">
    <cfRule type="cellIs" dxfId="288" priority="360" operator="equal">
      <formula>0</formula>
    </cfRule>
  </conditionalFormatting>
  <conditionalFormatting sqref="M30:O30">
    <cfRule type="cellIs" dxfId="287" priority="359" operator="equal">
      <formula>0</formula>
    </cfRule>
  </conditionalFormatting>
  <conditionalFormatting sqref="N30:O30">
    <cfRule type="cellIs" dxfId="286" priority="358" operator="equal">
      <formula>0</formula>
    </cfRule>
  </conditionalFormatting>
  <conditionalFormatting sqref="N30">
    <cfRule type="cellIs" dxfId="285" priority="357" operator="equal">
      <formula>0</formula>
    </cfRule>
  </conditionalFormatting>
  <conditionalFormatting sqref="N30:O30">
    <cfRule type="cellIs" dxfId="284" priority="352" operator="equal">
      <formula>0</formula>
    </cfRule>
  </conditionalFormatting>
  <conditionalFormatting sqref="O30">
    <cfRule type="cellIs" dxfId="283" priority="350" operator="equal">
      <formula>0</formula>
    </cfRule>
  </conditionalFormatting>
  <conditionalFormatting sqref="M29">
    <cfRule type="cellIs" dxfId="282" priority="349" operator="greaterThan">
      <formula>0</formula>
    </cfRule>
  </conditionalFormatting>
  <conditionalFormatting sqref="M28">
    <cfRule type="cellIs" dxfId="281" priority="348" operator="equal">
      <formula>0</formula>
    </cfRule>
  </conditionalFormatting>
  <conditionalFormatting sqref="O29">
    <cfRule type="cellIs" dxfId="280" priority="347" operator="greaterThan">
      <formula>0</formula>
    </cfRule>
  </conditionalFormatting>
  <conditionalFormatting sqref="O28">
    <cfRule type="cellIs" dxfId="279" priority="346" operator="equal">
      <formula>0</formula>
    </cfRule>
  </conditionalFormatting>
  <conditionalFormatting sqref="O29">
    <cfRule type="cellIs" dxfId="278" priority="345" operator="greaterThan">
      <formula>0</formula>
    </cfRule>
  </conditionalFormatting>
  <conditionalFormatting sqref="O28">
    <cfRule type="cellIs" dxfId="277" priority="344" operator="equal">
      <formula>0</formula>
    </cfRule>
  </conditionalFormatting>
  <conditionalFormatting sqref="O28">
    <cfRule type="cellIs" dxfId="276" priority="342" operator="equal">
      <formula>0</formula>
    </cfRule>
  </conditionalFormatting>
  <conditionalFormatting sqref="O29">
    <cfRule type="cellIs" dxfId="275" priority="343" operator="greaterThan">
      <formula>0</formula>
    </cfRule>
  </conditionalFormatting>
  <conditionalFormatting sqref="O29">
    <cfRule type="cellIs" dxfId="274" priority="341" operator="greaterThan">
      <formula>0</formula>
    </cfRule>
  </conditionalFormatting>
  <conditionalFormatting sqref="O28">
    <cfRule type="cellIs" dxfId="273" priority="340" operator="equal">
      <formula>0</formula>
    </cfRule>
  </conditionalFormatting>
  <conditionalFormatting sqref="M30">
    <cfRule type="cellIs" dxfId="272" priority="338" operator="equal">
      <formula>0</formula>
    </cfRule>
  </conditionalFormatting>
  <conditionalFormatting sqref="N30">
    <cfRule type="cellIs" dxfId="271" priority="332" operator="equal">
      <formula>0</formula>
    </cfRule>
  </conditionalFormatting>
  <conditionalFormatting sqref="O30">
    <cfRule type="cellIs" dxfId="270" priority="330" operator="equal">
      <formula>0</formula>
    </cfRule>
  </conditionalFormatting>
  <conditionalFormatting sqref="K29">
    <cfRule type="cellIs" dxfId="269" priority="329" operator="greaterThan">
      <formula>0</formula>
    </cfRule>
  </conditionalFormatting>
  <conditionalFormatting sqref="K30">
    <cfRule type="cellIs" dxfId="268" priority="328" operator="equal">
      <formula>0</formula>
    </cfRule>
  </conditionalFormatting>
  <conditionalFormatting sqref="J28">
    <cfRule type="cellIs" dxfId="267" priority="324" operator="equal">
      <formula>0</formula>
    </cfRule>
  </conditionalFormatting>
  <conditionalFormatting sqref="P29">
    <cfRule type="cellIs" dxfId="266" priority="323" operator="greaterThan">
      <formula>0</formula>
    </cfRule>
  </conditionalFormatting>
  <conditionalFormatting sqref="P28">
    <cfRule type="cellIs" dxfId="265" priority="322" operator="equal">
      <formula>0</formula>
    </cfRule>
  </conditionalFormatting>
  <conditionalFormatting sqref="P29">
    <cfRule type="cellIs" dxfId="264" priority="321" operator="greaterThan">
      <formula>0</formula>
    </cfRule>
  </conditionalFormatting>
  <conditionalFormatting sqref="P28">
    <cfRule type="cellIs" dxfId="263" priority="320" operator="equal">
      <formula>0</formula>
    </cfRule>
  </conditionalFormatting>
  <conditionalFormatting sqref="P29">
    <cfRule type="cellIs" dxfId="262" priority="319" operator="greaterThan">
      <formula>0</formula>
    </cfRule>
  </conditionalFormatting>
  <conditionalFormatting sqref="P28">
    <cfRule type="cellIs" dxfId="261" priority="318" operator="equal">
      <formula>0</formula>
    </cfRule>
  </conditionalFormatting>
  <conditionalFormatting sqref="P29">
    <cfRule type="cellIs" dxfId="260" priority="317" operator="greaterThan">
      <formula>0</formula>
    </cfRule>
  </conditionalFormatting>
  <conditionalFormatting sqref="P30">
    <cfRule type="cellIs" dxfId="259" priority="308" operator="equal">
      <formula>0</formula>
    </cfRule>
  </conditionalFormatting>
  <conditionalFormatting sqref="P29">
    <cfRule type="cellIs" dxfId="258" priority="307" operator="greaterThan">
      <formula>0</formula>
    </cfRule>
  </conditionalFormatting>
  <conditionalFormatting sqref="P28">
    <cfRule type="cellIs" dxfId="257" priority="302" operator="equal">
      <formula>0</formula>
    </cfRule>
  </conditionalFormatting>
  <conditionalFormatting sqref="P29">
    <cfRule type="cellIs" dxfId="256" priority="303" operator="greaterThan">
      <formula>0</formula>
    </cfRule>
  </conditionalFormatting>
  <conditionalFormatting sqref="P29">
    <cfRule type="cellIs" dxfId="255" priority="301" operator="greaterThan">
      <formula>0</formula>
    </cfRule>
  </conditionalFormatting>
  <conditionalFormatting sqref="P30">
    <cfRule type="cellIs" dxfId="254" priority="299" operator="equal">
      <formula>0</formula>
    </cfRule>
  </conditionalFormatting>
  <conditionalFormatting sqref="P30">
    <cfRule type="cellIs" dxfId="253" priority="297" operator="equal">
      <formula>0</formula>
    </cfRule>
  </conditionalFormatting>
  <conditionalFormatting sqref="P30">
    <cfRule type="cellIs" dxfId="252" priority="295" operator="equal">
      <formula>0</formula>
    </cfRule>
  </conditionalFormatting>
  <conditionalFormatting sqref="Q29">
    <cfRule type="cellIs" dxfId="251" priority="287" operator="greaterThan">
      <formula>0</formula>
    </cfRule>
  </conditionalFormatting>
  <conditionalFormatting sqref="Q28">
    <cfRule type="cellIs" dxfId="250" priority="286" operator="equal">
      <formula>0</formula>
    </cfRule>
  </conditionalFormatting>
  <conditionalFormatting sqref="Q30">
    <cfRule type="cellIs" dxfId="249" priority="283" operator="equal">
      <formula>0</formula>
    </cfRule>
  </conditionalFormatting>
  <conditionalFormatting sqref="Q30">
    <cfRule type="cellIs" dxfId="248" priority="280" operator="equal">
      <formula>0</formula>
    </cfRule>
  </conditionalFormatting>
  <conditionalFormatting sqref="Q30">
    <cfRule type="cellIs" dxfId="247" priority="269" operator="equal">
      <formula>0</formula>
    </cfRule>
  </conditionalFormatting>
  <conditionalFormatting sqref="S36">
    <cfRule type="cellIs" dxfId="246" priority="243" operator="equal">
      <formula>0</formula>
    </cfRule>
  </conditionalFormatting>
  <conditionalFormatting sqref="S36">
    <cfRule type="cellIs" dxfId="245" priority="240" operator="equal">
      <formula>0</formula>
    </cfRule>
  </conditionalFormatting>
  <conditionalFormatting sqref="S35">
    <cfRule type="cellIs" dxfId="244" priority="239" operator="greaterThan">
      <formula>0</formula>
    </cfRule>
  </conditionalFormatting>
  <conditionalFormatting sqref="S35">
    <cfRule type="cellIs" dxfId="243" priority="235" operator="greaterThan">
      <formula>0</formula>
    </cfRule>
  </conditionalFormatting>
  <conditionalFormatting sqref="S34">
    <cfRule type="cellIs" dxfId="242" priority="234" operator="equal">
      <formula>0</formula>
    </cfRule>
  </conditionalFormatting>
  <conditionalFormatting sqref="S35">
    <cfRule type="cellIs" dxfId="241" priority="233" operator="greaterThan">
      <formula>0</formula>
    </cfRule>
  </conditionalFormatting>
  <conditionalFormatting sqref="S35">
    <cfRule type="cellIs" dxfId="240" priority="229" operator="greaterThan">
      <formula>0</formula>
    </cfRule>
  </conditionalFormatting>
  <conditionalFormatting sqref="S34">
    <cfRule type="cellIs" dxfId="239" priority="228" operator="equal">
      <formula>0</formula>
    </cfRule>
  </conditionalFormatting>
  <conditionalFormatting sqref="S35">
    <cfRule type="cellIs" dxfId="238" priority="227" operator="greaterThan">
      <formula>0</formula>
    </cfRule>
  </conditionalFormatting>
  <conditionalFormatting sqref="S35">
    <cfRule type="cellIs" dxfId="237" priority="225" operator="greaterThan">
      <formula>0</formula>
    </cfRule>
  </conditionalFormatting>
  <conditionalFormatting sqref="R35">
    <cfRule type="cellIs" dxfId="236" priority="219" operator="greaterThan">
      <formula>0</formula>
    </cfRule>
  </conditionalFormatting>
  <conditionalFormatting sqref="R36">
    <cfRule type="cellIs" dxfId="235" priority="203" operator="equal">
      <formula>0</formula>
    </cfRule>
  </conditionalFormatting>
  <conditionalFormatting sqref="R35">
    <cfRule type="cellIs" dxfId="234" priority="199" operator="greaterThan">
      <formula>0</formula>
    </cfRule>
  </conditionalFormatting>
  <conditionalFormatting sqref="R35">
    <cfRule type="cellIs" dxfId="233" priority="197" operator="greaterThan">
      <formula>0</formula>
    </cfRule>
  </conditionalFormatting>
  <conditionalFormatting sqref="R35">
    <cfRule type="cellIs" dxfId="232" priority="195" operator="greaterThan">
      <formula>0</formula>
    </cfRule>
  </conditionalFormatting>
  <conditionalFormatting sqref="R35">
    <cfRule type="cellIs" dxfId="231" priority="193" operator="greaterThan">
      <formula>0</formula>
    </cfRule>
  </conditionalFormatting>
  <conditionalFormatting sqref="R35">
    <cfRule type="cellIs" dxfId="230" priority="191" operator="greaterThan">
      <formula>0</formula>
    </cfRule>
  </conditionalFormatting>
  <conditionalFormatting sqref="R35">
    <cfRule type="cellIs" dxfId="229" priority="189" operator="greaterThan">
      <formula>0</formula>
    </cfRule>
  </conditionalFormatting>
  <conditionalFormatting sqref="R35">
    <cfRule type="cellIs" dxfId="228" priority="185" operator="greaterThan">
      <formula>0</formula>
    </cfRule>
  </conditionalFormatting>
  <conditionalFormatting sqref="R34">
    <cfRule type="cellIs" dxfId="227" priority="184" operator="equal">
      <formula>0</formula>
    </cfRule>
  </conditionalFormatting>
  <conditionalFormatting sqref="S23">
    <cfRule type="cellIs" dxfId="226" priority="182" operator="greaterThan">
      <formula>0</formula>
    </cfRule>
  </conditionalFormatting>
  <conditionalFormatting sqref="S22">
    <cfRule type="cellIs" dxfId="225" priority="181" operator="equal">
      <formula>0</formula>
    </cfRule>
  </conditionalFormatting>
  <conditionalFormatting sqref="R26">
    <cfRule type="cellIs" dxfId="224" priority="180" operator="greaterThan">
      <formula>0</formula>
    </cfRule>
  </conditionalFormatting>
  <conditionalFormatting sqref="R26">
    <cfRule type="cellIs" dxfId="223" priority="176" operator="greaterThan">
      <formula>0</formula>
    </cfRule>
  </conditionalFormatting>
  <conditionalFormatting sqref="R25">
    <cfRule type="cellIs" dxfId="222" priority="175" operator="equal">
      <formula>0</formula>
    </cfRule>
  </conditionalFormatting>
  <conditionalFormatting sqref="R26">
    <cfRule type="cellIs" dxfId="221" priority="174" operator="greaterThan">
      <formula>0</formula>
    </cfRule>
  </conditionalFormatting>
  <conditionalFormatting sqref="R27">
    <cfRule type="cellIs" dxfId="220" priority="172" operator="equal">
      <formula>0</formula>
    </cfRule>
  </conditionalFormatting>
  <conditionalFormatting sqref="R27">
    <cfRule type="cellIs" dxfId="219" priority="169" operator="equal">
      <formula>0</formula>
    </cfRule>
  </conditionalFormatting>
  <conditionalFormatting sqref="R26">
    <cfRule type="cellIs" dxfId="218" priority="164" operator="greaterThan">
      <formula>0</formula>
    </cfRule>
  </conditionalFormatting>
  <conditionalFormatting sqref="R26">
    <cfRule type="cellIs" dxfId="217" priority="162" operator="greaterThan">
      <formula>0</formula>
    </cfRule>
  </conditionalFormatting>
  <conditionalFormatting sqref="R26">
    <cfRule type="cellIs" dxfId="216" priority="160" operator="greaterThan">
      <formula>0</formula>
    </cfRule>
  </conditionalFormatting>
  <conditionalFormatting sqref="R26">
    <cfRule type="cellIs" dxfId="215" priority="158" operator="greaterThan">
      <formula>0</formula>
    </cfRule>
  </conditionalFormatting>
  <conditionalFormatting sqref="R27">
    <cfRule type="cellIs" dxfId="214" priority="154" operator="equal">
      <formula>0</formula>
    </cfRule>
  </conditionalFormatting>
  <conditionalFormatting sqref="R27">
    <cfRule type="cellIs" dxfId="213" priority="152" operator="equal">
      <formula>0</formula>
    </cfRule>
  </conditionalFormatting>
  <conditionalFormatting sqref="S27">
    <cfRule type="cellIs" dxfId="212" priority="142" operator="equal">
      <formula>0</formula>
    </cfRule>
  </conditionalFormatting>
  <conditionalFormatting sqref="S27">
    <cfRule type="cellIs" dxfId="211" priority="140" operator="equal">
      <formula>0</formula>
    </cfRule>
  </conditionalFormatting>
  <conditionalFormatting sqref="S27">
    <cfRule type="cellIs" dxfId="210" priority="138" operator="equal">
      <formula>0</formula>
    </cfRule>
  </conditionalFormatting>
  <conditionalFormatting sqref="S27">
    <cfRule type="cellIs" dxfId="209" priority="136" operator="equal">
      <formula>0</formula>
    </cfRule>
  </conditionalFormatting>
  <conditionalFormatting sqref="S27">
    <cfRule type="cellIs" dxfId="208" priority="126" operator="equal">
      <formula>0</formula>
    </cfRule>
  </conditionalFormatting>
  <conditionalFormatting sqref="S27">
    <cfRule type="cellIs" dxfId="207" priority="124" operator="equal">
      <formula>0</formula>
    </cfRule>
  </conditionalFormatting>
  <conditionalFormatting sqref="S27">
    <cfRule type="cellIs" dxfId="206" priority="122" operator="equal">
      <formula>0</formula>
    </cfRule>
  </conditionalFormatting>
  <conditionalFormatting sqref="R29">
    <cfRule type="cellIs" dxfId="205" priority="120" operator="greaterThan">
      <formula>0</formula>
    </cfRule>
  </conditionalFormatting>
  <conditionalFormatting sqref="R28">
    <cfRule type="cellIs" dxfId="204" priority="119" operator="equal">
      <formula>0</formula>
    </cfRule>
  </conditionalFormatting>
  <conditionalFormatting sqref="R29">
    <cfRule type="cellIs" dxfId="203" priority="118" operator="greaterThan">
      <formula>0</formula>
    </cfRule>
  </conditionalFormatting>
  <conditionalFormatting sqref="R29">
    <cfRule type="cellIs" dxfId="202" priority="114" operator="greaterThan">
      <formula>0</formula>
    </cfRule>
  </conditionalFormatting>
  <conditionalFormatting sqref="R28">
    <cfRule type="cellIs" dxfId="201" priority="113" operator="equal">
      <formula>0</formula>
    </cfRule>
  </conditionalFormatting>
  <conditionalFormatting sqref="R30">
    <cfRule type="cellIs" dxfId="200" priority="110" operator="equal">
      <formula>0</formula>
    </cfRule>
  </conditionalFormatting>
  <conditionalFormatting sqref="R30">
    <cfRule type="cellIs" dxfId="199" priority="107" operator="equal">
      <formula>0</formula>
    </cfRule>
  </conditionalFormatting>
  <conditionalFormatting sqref="R29">
    <cfRule type="cellIs" dxfId="198" priority="104" operator="greaterThan">
      <formula>0</formula>
    </cfRule>
  </conditionalFormatting>
  <conditionalFormatting sqref="R29">
    <cfRule type="cellIs" dxfId="197" priority="102" operator="greaterThan">
      <formula>0</formula>
    </cfRule>
  </conditionalFormatting>
  <conditionalFormatting sqref="R29">
    <cfRule type="cellIs" dxfId="196" priority="100" operator="greaterThan">
      <formula>0</formula>
    </cfRule>
  </conditionalFormatting>
  <conditionalFormatting sqref="R29">
    <cfRule type="cellIs" dxfId="195" priority="98" operator="greaterThan">
      <formula>0</formula>
    </cfRule>
  </conditionalFormatting>
  <conditionalFormatting sqref="R30">
    <cfRule type="cellIs" dxfId="194" priority="92" operator="equal">
      <formula>0</formula>
    </cfRule>
  </conditionalFormatting>
  <conditionalFormatting sqref="S30">
    <cfRule type="cellIs" dxfId="193" priority="82" operator="equal">
      <formula>0</formula>
    </cfRule>
  </conditionalFormatting>
  <conditionalFormatting sqref="S30">
    <cfRule type="cellIs" dxfId="192" priority="80" operator="equal">
      <formula>0</formula>
    </cfRule>
  </conditionalFormatting>
  <conditionalFormatting sqref="S30">
    <cfRule type="cellIs" dxfId="191" priority="78" operator="equal">
      <formula>0</formula>
    </cfRule>
  </conditionalFormatting>
  <conditionalFormatting sqref="S30">
    <cfRule type="cellIs" dxfId="190" priority="76" operator="equal">
      <formula>0</formula>
    </cfRule>
  </conditionalFormatting>
  <conditionalFormatting sqref="S30">
    <cfRule type="cellIs" dxfId="189" priority="66" operator="equal">
      <formula>0</formula>
    </cfRule>
  </conditionalFormatting>
  <conditionalFormatting sqref="S30">
    <cfRule type="cellIs" dxfId="188" priority="64" operator="equal">
      <formula>0</formula>
    </cfRule>
  </conditionalFormatting>
  <conditionalFormatting sqref="S30">
    <cfRule type="cellIs" dxfId="187" priority="62" operator="equal">
      <formula>0</formula>
    </cfRule>
  </conditionalFormatting>
  <conditionalFormatting sqref="R33">
    <cfRule type="cellIs" dxfId="186" priority="52" operator="equal">
      <formula>0</formula>
    </cfRule>
  </conditionalFormatting>
  <conditionalFormatting sqref="R32">
    <cfRule type="cellIs" dxfId="185" priority="44" operator="greaterThan">
      <formula>0</formula>
    </cfRule>
  </conditionalFormatting>
  <conditionalFormatting sqref="R32">
    <cfRule type="cellIs" dxfId="184" priority="42" operator="greaterThan">
      <formula>0</formula>
    </cfRule>
  </conditionalFormatting>
  <conditionalFormatting sqref="R32">
    <cfRule type="cellIs" dxfId="183" priority="40" operator="greaterThan">
      <formula>0</formula>
    </cfRule>
  </conditionalFormatting>
  <conditionalFormatting sqref="R32">
    <cfRule type="cellIs" dxfId="182" priority="38" operator="greaterThan">
      <formula>0</formula>
    </cfRule>
  </conditionalFormatting>
  <conditionalFormatting sqref="R33">
    <cfRule type="cellIs" dxfId="181" priority="32" operator="equal">
      <formula>0</formula>
    </cfRule>
  </conditionalFormatting>
  <conditionalFormatting sqref="S33">
    <cfRule type="cellIs" dxfId="180" priority="22" operator="equal">
      <formula>0</formula>
    </cfRule>
  </conditionalFormatting>
  <conditionalFormatting sqref="S33">
    <cfRule type="cellIs" dxfId="179" priority="20" operator="equal">
      <formula>0</formula>
    </cfRule>
  </conditionalFormatting>
  <conditionalFormatting sqref="S33">
    <cfRule type="cellIs" dxfId="178" priority="18" operator="equal">
      <formula>0</formula>
    </cfRule>
  </conditionalFormatting>
  <conditionalFormatting sqref="S33">
    <cfRule type="cellIs" dxfId="177" priority="16" operator="equal">
      <formula>0</formula>
    </cfRule>
  </conditionalFormatting>
  <conditionalFormatting sqref="S33">
    <cfRule type="cellIs" dxfId="176" priority="6" operator="equal">
      <formula>0</formula>
    </cfRule>
  </conditionalFormatting>
  <conditionalFormatting sqref="S33">
    <cfRule type="cellIs" dxfId="175" priority="4" operator="equal">
      <formula>0</formula>
    </cfRule>
  </conditionalFormatting>
  <conditionalFormatting sqref="S33">
    <cfRule type="cellIs" dxfId="174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276"/>
  <sheetViews>
    <sheetView showGridLines="0" tabSelected="1" view="pageBreakPreview" topLeftCell="A142" zoomScale="90" zoomScaleNormal="90" zoomScaleSheetLayoutView="90" workbookViewId="0">
      <selection activeCell="H32" sqref="H32"/>
    </sheetView>
  </sheetViews>
  <sheetFormatPr defaultColWidth="9.140625" defaultRowHeight="12.75"/>
  <cols>
    <col min="1" max="1" width="12" style="79" customWidth="1"/>
    <col min="2" max="2" width="14.28515625" style="108" customWidth="1"/>
    <col min="3" max="3" width="11.42578125" style="108" bestFit="1" customWidth="1"/>
    <col min="4" max="4" width="63" style="109" customWidth="1"/>
    <col min="5" max="5" width="9.85546875" style="97" customWidth="1"/>
    <col min="6" max="8" width="10.5703125" style="110" customWidth="1"/>
    <col min="9" max="9" width="15.28515625" style="111" customWidth="1"/>
    <col min="10" max="10" width="16.7109375" style="111" customWidth="1"/>
    <col min="11" max="11" width="15.28515625" style="126" customWidth="1"/>
    <col min="12" max="18" width="9.140625" style="126" customWidth="1"/>
    <col min="19" max="16384" width="9.140625" style="96"/>
  </cols>
  <sheetData>
    <row r="1" spans="1:18" s="115" customFormat="1" ht="21.75" customHeight="1">
      <c r="A1" s="331" t="s">
        <v>489</v>
      </c>
      <c r="B1" s="332"/>
      <c r="C1" s="332"/>
      <c r="D1" s="332"/>
      <c r="E1" s="332"/>
      <c r="F1" s="332"/>
      <c r="G1" s="332"/>
      <c r="H1" s="332"/>
      <c r="I1" s="332"/>
      <c r="J1" s="333"/>
      <c r="K1" s="123"/>
      <c r="L1" s="123"/>
      <c r="M1" s="123"/>
      <c r="N1" s="123"/>
      <c r="O1" s="123"/>
      <c r="P1" s="123"/>
      <c r="Q1" s="123"/>
      <c r="R1" s="123"/>
    </row>
    <row r="2" spans="1:18" s="115" customFormat="1" ht="21.75" customHeight="1">
      <c r="A2" s="334"/>
      <c r="B2" s="335"/>
      <c r="C2" s="335"/>
      <c r="D2" s="335"/>
      <c r="E2" s="335"/>
      <c r="F2" s="335"/>
      <c r="G2" s="335"/>
      <c r="H2" s="335"/>
      <c r="I2" s="335"/>
      <c r="J2" s="336"/>
      <c r="K2" s="123"/>
      <c r="L2" s="123"/>
      <c r="M2" s="123"/>
      <c r="N2" s="123"/>
      <c r="O2" s="123"/>
      <c r="P2" s="123"/>
      <c r="Q2" s="123"/>
      <c r="R2" s="123"/>
    </row>
    <row r="3" spans="1:18" s="115" customFormat="1" ht="21.75" customHeight="1">
      <c r="A3" s="334"/>
      <c r="B3" s="335"/>
      <c r="C3" s="335"/>
      <c r="D3" s="335"/>
      <c r="E3" s="335"/>
      <c r="F3" s="335"/>
      <c r="G3" s="335"/>
      <c r="H3" s="335"/>
      <c r="I3" s="335"/>
      <c r="J3" s="336"/>
      <c r="K3" s="123"/>
      <c r="L3" s="123"/>
      <c r="M3" s="123"/>
      <c r="N3" s="123"/>
      <c r="O3" s="123"/>
      <c r="P3" s="123"/>
      <c r="Q3" s="123"/>
      <c r="R3" s="123"/>
    </row>
    <row r="4" spans="1:18" s="115" customFormat="1" ht="21.75" customHeight="1" thickBot="1">
      <c r="A4" s="337"/>
      <c r="B4" s="338"/>
      <c r="C4" s="338"/>
      <c r="D4" s="338"/>
      <c r="E4" s="338"/>
      <c r="F4" s="338"/>
      <c r="G4" s="338"/>
      <c r="H4" s="338"/>
      <c r="I4" s="338"/>
      <c r="J4" s="339"/>
      <c r="K4" s="123"/>
      <c r="L4" s="123"/>
      <c r="M4" s="123"/>
      <c r="N4" s="123"/>
      <c r="O4" s="123"/>
      <c r="P4" s="123"/>
      <c r="Q4" s="123"/>
      <c r="R4" s="123"/>
    </row>
    <row r="5" spans="1:18" s="79" customFormat="1" ht="17.25" customHeight="1" thickTop="1">
      <c r="A5" s="176" t="s">
        <v>488</v>
      </c>
      <c r="B5" s="177"/>
      <c r="C5" s="177"/>
      <c r="D5" s="85"/>
      <c r="E5" s="86"/>
      <c r="F5" s="87"/>
      <c r="G5" s="87"/>
      <c r="H5" s="87"/>
      <c r="I5" s="88" t="s">
        <v>35</v>
      </c>
      <c r="J5" s="240"/>
      <c r="K5" s="124"/>
      <c r="L5" s="124"/>
      <c r="M5" s="124"/>
      <c r="N5" s="124"/>
      <c r="O5" s="124"/>
      <c r="P5" s="124"/>
      <c r="Q5" s="124"/>
      <c r="R5" s="124"/>
    </row>
    <row r="6" spans="1:18" s="79" customFormat="1" ht="17.25" customHeight="1">
      <c r="A6" s="178" t="s">
        <v>434</v>
      </c>
      <c r="B6" s="179"/>
      <c r="C6" s="179"/>
      <c r="D6" s="85"/>
      <c r="E6" s="86"/>
      <c r="F6" s="87"/>
      <c r="G6" s="87"/>
      <c r="H6" s="87"/>
      <c r="I6" s="88" t="s">
        <v>54</v>
      </c>
      <c r="J6" s="240"/>
      <c r="K6" s="124"/>
      <c r="L6" s="124"/>
      <c r="M6" s="124"/>
      <c r="N6" s="124"/>
      <c r="O6" s="124"/>
      <c r="P6" s="124"/>
      <c r="Q6" s="124"/>
      <c r="R6" s="124"/>
    </row>
    <row r="7" spans="1:18" s="79" customFormat="1" ht="17.25" customHeight="1">
      <c r="A7" s="162"/>
      <c r="B7" s="215"/>
      <c r="C7" s="215"/>
      <c r="D7" s="85"/>
      <c r="E7" s="86"/>
      <c r="F7" s="87"/>
      <c r="G7" s="87"/>
      <c r="H7" s="87"/>
      <c r="I7" s="88"/>
      <c r="J7" s="227"/>
      <c r="K7" s="124"/>
      <c r="L7" s="124"/>
      <c r="M7" s="124"/>
      <c r="N7" s="124"/>
      <c r="O7" s="124"/>
      <c r="P7" s="124"/>
      <c r="Q7" s="124"/>
      <c r="R7" s="124"/>
    </row>
    <row r="8" spans="1:18" s="79" customFormat="1" ht="17.25" customHeight="1">
      <c r="A8" s="327" t="s">
        <v>441</v>
      </c>
      <c r="B8" s="328"/>
      <c r="C8" s="89"/>
      <c r="D8" s="90"/>
      <c r="E8" s="86"/>
      <c r="F8" s="87"/>
      <c r="G8" s="87"/>
      <c r="H8" s="87"/>
      <c r="I8" s="88"/>
      <c r="J8" s="239"/>
      <c r="K8" s="124"/>
      <c r="L8" s="124"/>
      <c r="M8" s="124"/>
      <c r="N8" s="124"/>
      <c r="O8" s="124"/>
      <c r="P8" s="124"/>
      <c r="Q8" s="124"/>
      <c r="R8" s="124"/>
    </row>
    <row r="9" spans="1:18" s="79" customFormat="1" ht="17.25" customHeight="1">
      <c r="A9" s="346" t="s">
        <v>36</v>
      </c>
      <c r="B9" s="347"/>
      <c r="C9" s="91"/>
      <c r="D9" s="92"/>
      <c r="E9" s="93"/>
      <c r="F9" s="94"/>
      <c r="G9" s="94"/>
      <c r="H9" s="94"/>
      <c r="I9" s="95"/>
      <c r="J9" s="274"/>
      <c r="K9" s="124"/>
      <c r="L9" s="124"/>
      <c r="M9" s="124"/>
      <c r="N9" s="124"/>
      <c r="O9" s="124"/>
      <c r="P9" s="124"/>
      <c r="Q9" s="124"/>
      <c r="R9" s="124"/>
    </row>
    <row r="10" spans="1:18" s="79" customFormat="1">
      <c r="A10" s="163"/>
      <c r="B10" s="91"/>
      <c r="C10" s="91"/>
      <c r="D10" s="92"/>
      <c r="E10" s="93"/>
      <c r="F10" s="94"/>
      <c r="G10" s="94"/>
      <c r="H10" s="94"/>
      <c r="I10" s="95"/>
      <c r="J10" s="228"/>
      <c r="K10" s="124"/>
      <c r="L10" s="124"/>
      <c r="M10" s="124"/>
      <c r="N10" s="124"/>
      <c r="O10" s="124"/>
      <c r="P10" s="124"/>
      <c r="Q10" s="124"/>
      <c r="R10" s="124"/>
    </row>
    <row r="11" spans="1:18" s="112" customFormat="1" ht="17.25" customHeight="1">
      <c r="A11" s="341" t="s">
        <v>4</v>
      </c>
      <c r="B11" s="343" t="s">
        <v>2</v>
      </c>
      <c r="C11" s="343" t="s">
        <v>0</v>
      </c>
      <c r="D11" s="343" t="s">
        <v>5</v>
      </c>
      <c r="E11" s="343" t="s">
        <v>1</v>
      </c>
      <c r="F11" s="340" t="s">
        <v>14</v>
      </c>
      <c r="G11" s="348" t="s">
        <v>439</v>
      </c>
      <c r="H11" s="348" t="s">
        <v>440</v>
      </c>
      <c r="I11" s="344" t="s">
        <v>69</v>
      </c>
      <c r="J11" s="345"/>
      <c r="K11" s="125"/>
      <c r="L11" s="125"/>
      <c r="M11" s="125"/>
      <c r="N11" s="125"/>
      <c r="O11" s="125"/>
      <c r="P11" s="125"/>
      <c r="Q11" s="125"/>
      <c r="R11" s="125"/>
    </row>
    <row r="12" spans="1:18" s="112" customFormat="1" ht="17.25" customHeight="1">
      <c r="A12" s="342"/>
      <c r="B12" s="343" t="s">
        <v>2</v>
      </c>
      <c r="C12" s="343" t="s">
        <v>0</v>
      </c>
      <c r="D12" s="343" t="s">
        <v>5</v>
      </c>
      <c r="E12" s="343" t="s">
        <v>6</v>
      </c>
      <c r="F12" s="340" t="s">
        <v>14</v>
      </c>
      <c r="G12" s="349"/>
      <c r="H12" s="349"/>
      <c r="I12" s="171" t="s">
        <v>28</v>
      </c>
      <c r="J12" s="171" t="s">
        <v>22</v>
      </c>
      <c r="K12" s="125"/>
      <c r="L12" s="125"/>
      <c r="M12" s="125"/>
      <c r="N12" s="125"/>
      <c r="O12" s="125"/>
      <c r="P12" s="125"/>
      <c r="Q12" s="125"/>
      <c r="R12" s="125"/>
    </row>
    <row r="13" spans="1:18" s="112" customFormat="1" ht="8.25" customHeight="1">
      <c r="A13" s="172"/>
      <c r="B13" s="198"/>
      <c r="C13" s="198"/>
      <c r="D13" s="198"/>
      <c r="E13" s="198"/>
      <c r="F13" s="199"/>
      <c r="G13" s="199"/>
      <c r="H13" s="199"/>
      <c r="I13" s="216"/>
      <c r="J13" s="217"/>
      <c r="K13" s="125"/>
      <c r="L13" s="125"/>
      <c r="M13" s="125"/>
      <c r="N13" s="125"/>
      <c r="O13" s="125"/>
      <c r="P13" s="125"/>
      <c r="Q13" s="125"/>
      <c r="R13" s="125"/>
    </row>
    <row r="14" spans="1:18" s="99" customFormat="1" ht="20.25" customHeight="1">
      <c r="A14" s="173" t="s">
        <v>43</v>
      </c>
      <c r="B14" s="114" t="s">
        <v>292</v>
      </c>
      <c r="C14" s="114"/>
      <c r="D14" s="174"/>
      <c r="E14" s="174"/>
      <c r="F14" s="175"/>
      <c r="G14" s="175"/>
      <c r="H14" s="175"/>
      <c r="I14" s="218"/>
      <c r="J14" s="153">
        <f>SUBTOTAL(9,J15:J19)</f>
        <v>0</v>
      </c>
      <c r="K14" s="126"/>
      <c r="L14" s="126"/>
      <c r="M14" s="126"/>
      <c r="N14" s="126"/>
      <c r="O14" s="126"/>
      <c r="P14" s="126"/>
      <c r="Q14" s="126"/>
      <c r="R14" s="126"/>
    </row>
    <row r="15" spans="1:18" ht="30.75" customHeight="1">
      <c r="A15" s="143" t="s">
        <v>427</v>
      </c>
      <c r="B15" s="116" t="s">
        <v>407</v>
      </c>
      <c r="C15" s="143" t="s">
        <v>32</v>
      </c>
      <c r="D15" s="194" t="s">
        <v>408</v>
      </c>
      <c r="E15" s="144" t="s">
        <v>30</v>
      </c>
      <c r="F15" s="219">
        <f t="shared" ref="F15:F19" si="0">SUM(G15:H15)</f>
        <v>36</v>
      </c>
      <c r="G15" s="233">
        <v>18</v>
      </c>
      <c r="H15" s="236">
        <v>18</v>
      </c>
      <c r="I15" s="145"/>
      <c r="J15" s="145">
        <f t="shared" ref="J15:J19" si="1">ROUND((F15*I15),2)</f>
        <v>0</v>
      </c>
    </row>
    <row r="16" spans="1:18" ht="30.75" customHeight="1">
      <c r="A16" s="143" t="s">
        <v>428</v>
      </c>
      <c r="B16" s="116" t="s">
        <v>412</v>
      </c>
      <c r="C16" s="143" t="s">
        <v>32</v>
      </c>
      <c r="D16" s="194" t="s">
        <v>380</v>
      </c>
      <c r="E16" s="144" t="s">
        <v>30</v>
      </c>
      <c r="F16" s="219">
        <f t="shared" si="0"/>
        <v>32</v>
      </c>
      <c r="G16" s="233">
        <v>12</v>
      </c>
      <c r="H16" s="236">
        <v>20</v>
      </c>
      <c r="I16" s="145"/>
      <c r="J16" s="145">
        <f t="shared" si="1"/>
        <v>0</v>
      </c>
    </row>
    <row r="17" spans="1:18" ht="30.75" customHeight="1">
      <c r="A17" s="143" t="s">
        <v>429</v>
      </c>
      <c r="B17" s="116" t="s">
        <v>413</v>
      </c>
      <c r="C17" s="143" t="s">
        <v>32</v>
      </c>
      <c r="D17" s="194" t="s">
        <v>414</v>
      </c>
      <c r="E17" s="144" t="s">
        <v>30</v>
      </c>
      <c r="F17" s="219">
        <f t="shared" si="0"/>
        <v>44</v>
      </c>
      <c r="G17" s="233">
        <v>22</v>
      </c>
      <c r="H17" s="236">
        <v>22</v>
      </c>
      <c r="I17" s="145"/>
      <c r="J17" s="145">
        <f t="shared" si="1"/>
        <v>0</v>
      </c>
    </row>
    <row r="18" spans="1:18" ht="30.75" customHeight="1">
      <c r="A18" s="143" t="s">
        <v>430</v>
      </c>
      <c r="B18" s="116" t="s">
        <v>379</v>
      </c>
      <c r="C18" s="143" t="s">
        <v>32</v>
      </c>
      <c r="D18" s="194" t="s">
        <v>409</v>
      </c>
      <c r="E18" s="144" t="s">
        <v>30</v>
      </c>
      <c r="F18" s="219">
        <f t="shared" si="0"/>
        <v>36</v>
      </c>
      <c r="G18" s="233">
        <v>18</v>
      </c>
      <c r="H18" s="236">
        <v>18</v>
      </c>
      <c r="I18" s="145"/>
      <c r="J18" s="145">
        <f t="shared" si="1"/>
        <v>0</v>
      </c>
    </row>
    <row r="19" spans="1:18" ht="30.75" customHeight="1">
      <c r="A19" s="143" t="s">
        <v>435</v>
      </c>
      <c r="B19" s="116" t="s">
        <v>410</v>
      </c>
      <c r="C19" s="143" t="s">
        <v>32</v>
      </c>
      <c r="D19" s="194" t="s">
        <v>411</v>
      </c>
      <c r="E19" s="144" t="s">
        <v>30</v>
      </c>
      <c r="F19" s="219">
        <f t="shared" si="0"/>
        <v>36</v>
      </c>
      <c r="G19" s="233">
        <v>18</v>
      </c>
      <c r="H19" s="236">
        <v>18</v>
      </c>
      <c r="I19" s="145"/>
      <c r="J19" s="145">
        <f t="shared" si="1"/>
        <v>0</v>
      </c>
    </row>
    <row r="20" spans="1:18" ht="6.75" customHeight="1">
      <c r="A20" s="161"/>
      <c r="B20" s="184"/>
      <c r="C20" s="183"/>
      <c r="D20" s="146"/>
      <c r="E20" s="147"/>
      <c r="F20" s="182"/>
      <c r="G20" s="182"/>
      <c r="H20" s="182"/>
      <c r="I20" s="149"/>
      <c r="J20" s="150"/>
    </row>
    <row r="21" spans="1:18" s="99" customFormat="1">
      <c r="A21" s="173" t="s">
        <v>44</v>
      </c>
      <c r="B21" s="114" t="s">
        <v>7</v>
      </c>
      <c r="C21" s="114"/>
      <c r="D21" s="174"/>
      <c r="E21" s="174"/>
      <c r="F21" s="175"/>
      <c r="G21" s="175"/>
      <c r="H21" s="175"/>
      <c r="I21" s="224"/>
      <c r="J21" s="153">
        <f>SUBTOTAL(9,J22:J24)</f>
        <v>0</v>
      </c>
      <c r="K21" s="126"/>
      <c r="L21" s="126"/>
      <c r="M21" s="126"/>
      <c r="N21" s="126"/>
      <c r="O21" s="126"/>
      <c r="P21" s="126"/>
      <c r="Q21" s="126"/>
      <c r="R21" s="126"/>
    </row>
    <row r="22" spans="1:18" ht="25.5" customHeight="1">
      <c r="A22" s="143" t="s">
        <v>490</v>
      </c>
      <c r="B22" s="43">
        <v>90776</v>
      </c>
      <c r="C22" s="193" t="s">
        <v>31</v>
      </c>
      <c r="D22" s="194" t="s">
        <v>284</v>
      </c>
      <c r="E22" s="144" t="s">
        <v>39</v>
      </c>
      <c r="F22" s="219">
        <f>SUM(G22:H22)</f>
        <v>3520</v>
      </c>
      <c r="G22" s="233">
        <v>1600</v>
      </c>
      <c r="H22" s="236">
        <v>1920</v>
      </c>
      <c r="I22" s="145"/>
      <c r="J22" s="145">
        <f>ROUND((F22*I22),2)</f>
        <v>0</v>
      </c>
    </row>
    <row r="23" spans="1:18" ht="25.5" customHeight="1">
      <c r="A23" s="143" t="s">
        <v>491</v>
      </c>
      <c r="B23" s="43">
        <v>90777</v>
      </c>
      <c r="C23" s="193" t="s">
        <v>31</v>
      </c>
      <c r="D23" s="194" t="s">
        <v>285</v>
      </c>
      <c r="E23" s="144" t="s">
        <v>39</v>
      </c>
      <c r="F23" s="219">
        <f>SUM(G23:H23)</f>
        <v>1800</v>
      </c>
      <c r="G23" s="233">
        <v>1000</v>
      </c>
      <c r="H23" s="236">
        <v>800</v>
      </c>
      <c r="I23" s="145"/>
      <c r="J23" s="145">
        <f>ROUND((F23*I23),2)</f>
        <v>0</v>
      </c>
    </row>
    <row r="24" spans="1:18" ht="25.5" customHeight="1">
      <c r="A24" s="143" t="s">
        <v>492</v>
      </c>
      <c r="B24" s="43">
        <v>90777</v>
      </c>
      <c r="C24" s="193" t="s">
        <v>31</v>
      </c>
      <c r="D24" s="194" t="s">
        <v>324</v>
      </c>
      <c r="E24" s="144" t="s">
        <v>39</v>
      </c>
      <c r="F24" s="219">
        <f>SUM(G24:H24)</f>
        <v>1600</v>
      </c>
      <c r="G24" s="233">
        <v>800</v>
      </c>
      <c r="H24" s="236">
        <v>800</v>
      </c>
      <c r="I24" s="145"/>
      <c r="J24" s="145">
        <f>ROUND((F24*I24),2)</f>
        <v>0</v>
      </c>
    </row>
    <row r="25" spans="1:18" s="97" customFormat="1" ht="6.95" customHeight="1">
      <c r="A25" s="164"/>
      <c r="B25" s="113"/>
      <c r="C25" s="113"/>
      <c r="D25" s="146"/>
      <c r="E25" s="147"/>
      <c r="F25" s="148"/>
      <c r="G25" s="148"/>
      <c r="H25" s="148"/>
      <c r="I25" s="149"/>
      <c r="J25" s="150"/>
      <c r="K25" s="126"/>
      <c r="L25" s="126"/>
      <c r="M25" s="126"/>
      <c r="N25" s="126"/>
      <c r="O25" s="126"/>
      <c r="P25" s="126"/>
      <c r="Q25" s="126"/>
      <c r="R25" s="126"/>
    </row>
    <row r="26" spans="1:18" s="99" customFormat="1">
      <c r="A26" s="173" t="s">
        <v>45</v>
      </c>
      <c r="B26" s="114" t="s">
        <v>313</v>
      </c>
      <c r="C26" s="114"/>
      <c r="D26" s="174"/>
      <c r="E26" s="174"/>
      <c r="F26" s="175"/>
      <c r="G26" s="175"/>
      <c r="H26" s="175"/>
      <c r="I26" s="225"/>
      <c r="J26" s="153">
        <f>SUBTOTAL(9,J27:J31)</f>
        <v>0</v>
      </c>
      <c r="K26" s="126"/>
      <c r="L26" s="126"/>
      <c r="M26" s="126"/>
      <c r="N26" s="126"/>
      <c r="O26" s="126"/>
      <c r="P26" s="126"/>
      <c r="Q26" s="126"/>
      <c r="R26" s="126"/>
    </row>
    <row r="27" spans="1:18" ht="27.75" customHeight="1">
      <c r="A27" s="142" t="s">
        <v>493</v>
      </c>
      <c r="B27" s="48" t="s">
        <v>73</v>
      </c>
      <c r="C27" s="142" t="s">
        <v>406</v>
      </c>
      <c r="D27" s="45" t="s">
        <v>74</v>
      </c>
      <c r="E27" s="144" t="s">
        <v>296</v>
      </c>
      <c r="F27" s="219">
        <f>SUM(G27:H27)</f>
        <v>9</v>
      </c>
      <c r="G27" s="233">
        <v>4.5</v>
      </c>
      <c r="H27" s="236">
        <v>4.5</v>
      </c>
      <c r="I27" s="145"/>
      <c r="J27" s="145">
        <f>ROUND((F27*I27),2)</f>
        <v>0</v>
      </c>
    </row>
    <row r="28" spans="1:18" ht="32.25" customHeight="1">
      <c r="A28" s="142" t="s">
        <v>494</v>
      </c>
      <c r="B28" s="117">
        <v>93212</v>
      </c>
      <c r="C28" s="143" t="s">
        <v>31</v>
      </c>
      <c r="D28" s="194" t="s">
        <v>273</v>
      </c>
      <c r="E28" s="214" t="s">
        <v>269</v>
      </c>
      <c r="F28" s="219">
        <f>SUM(G28:H28)</f>
        <v>93</v>
      </c>
      <c r="G28" s="233">
        <v>37</v>
      </c>
      <c r="H28" s="236">
        <v>56</v>
      </c>
      <c r="I28" s="145"/>
      <c r="J28" s="145">
        <f>ROUND((F28*I28),2)</f>
        <v>0</v>
      </c>
    </row>
    <row r="29" spans="1:18" ht="25.5" customHeight="1">
      <c r="A29" s="142" t="s">
        <v>495</v>
      </c>
      <c r="B29" s="117">
        <v>93210</v>
      </c>
      <c r="C29" s="143" t="s">
        <v>31</v>
      </c>
      <c r="D29" s="194" t="s">
        <v>272</v>
      </c>
      <c r="E29" s="214" t="s">
        <v>269</v>
      </c>
      <c r="F29" s="219">
        <f>SUM(G29:H29)</f>
        <v>61</v>
      </c>
      <c r="G29" s="233">
        <v>25</v>
      </c>
      <c r="H29" s="236">
        <v>36</v>
      </c>
      <c r="I29" s="145"/>
      <c r="J29" s="145">
        <f>ROUND((F29*I29),2)</f>
        <v>0</v>
      </c>
    </row>
    <row r="30" spans="1:18" ht="25.5" customHeight="1">
      <c r="A30" s="142" t="s">
        <v>496</v>
      </c>
      <c r="B30" s="117">
        <v>93207</v>
      </c>
      <c r="C30" s="143" t="s">
        <v>31</v>
      </c>
      <c r="D30" s="194" t="s">
        <v>270</v>
      </c>
      <c r="E30" s="214" t="s">
        <v>269</v>
      </c>
      <c r="F30" s="219">
        <f>SUM(G30:H30)</f>
        <v>43.5</v>
      </c>
      <c r="G30" s="233">
        <v>21.75</v>
      </c>
      <c r="H30" s="236">
        <v>21.75</v>
      </c>
      <c r="I30" s="145"/>
      <c r="J30" s="145">
        <f>ROUND((F30*I30),2)</f>
        <v>0</v>
      </c>
    </row>
    <row r="31" spans="1:18" ht="27.75" customHeight="1">
      <c r="A31" s="142" t="s">
        <v>497</v>
      </c>
      <c r="B31" s="117">
        <v>93208</v>
      </c>
      <c r="C31" s="143" t="s">
        <v>31</v>
      </c>
      <c r="D31" s="194" t="s">
        <v>271</v>
      </c>
      <c r="E31" s="214" t="s">
        <v>269</v>
      </c>
      <c r="F31" s="219">
        <f>SUM(G31:H31)</f>
        <v>60</v>
      </c>
      <c r="G31" s="233">
        <v>30</v>
      </c>
      <c r="H31" s="236">
        <v>30</v>
      </c>
      <c r="I31" s="145"/>
      <c r="J31" s="145">
        <f>ROUND((F31*I31),2)</f>
        <v>0</v>
      </c>
    </row>
    <row r="32" spans="1:18" s="97" customFormat="1" ht="6.95" customHeight="1">
      <c r="A32" s="164"/>
      <c r="B32" s="113"/>
      <c r="C32" s="113"/>
      <c r="D32" s="146"/>
      <c r="E32" s="147"/>
      <c r="F32" s="148"/>
      <c r="G32" s="148"/>
      <c r="H32" s="148"/>
      <c r="I32" s="149"/>
      <c r="J32" s="150"/>
      <c r="K32" s="126"/>
      <c r="L32" s="126"/>
      <c r="M32" s="126"/>
      <c r="N32" s="126"/>
      <c r="O32" s="126"/>
      <c r="P32" s="126"/>
      <c r="Q32" s="126"/>
      <c r="R32" s="126"/>
    </row>
    <row r="33" spans="1:18" s="99" customFormat="1">
      <c r="A33" s="173" t="s">
        <v>46</v>
      </c>
      <c r="B33" s="114" t="s">
        <v>288</v>
      </c>
      <c r="C33" s="114"/>
      <c r="D33" s="174"/>
      <c r="E33" s="174"/>
      <c r="F33" s="175"/>
      <c r="G33" s="175"/>
      <c r="H33" s="175"/>
      <c r="I33" s="225"/>
      <c r="J33" s="153">
        <f>SUBTOTAL(9,J34:J99)</f>
        <v>0</v>
      </c>
      <c r="K33" s="126"/>
      <c r="L33" s="126"/>
      <c r="M33" s="126"/>
      <c r="N33" s="126"/>
      <c r="O33" s="126"/>
      <c r="P33" s="126"/>
      <c r="Q33" s="126"/>
      <c r="R33" s="126"/>
    </row>
    <row r="34" spans="1:18">
      <c r="A34" s="160" t="s">
        <v>10</v>
      </c>
      <c r="B34" s="196"/>
      <c r="C34" s="196"/>
      <c r="D34" s="196" t="s">
        <v>374</v>
      </c>
      <c r="E34" s="196"/>
      <c r="F34" s="197"/>
      <c r="G34" s="197"/>
      <c r="H34" s="197"/>
      <c r="I34" s="223"/>
      <c r="J34" s="155">
        <f>SUBTOTAL(9,J35:J37)</f>
        <v>0</v>
      </c>
    </row>
    <row r="35" spans="1:18" ht="27.75" customHeight="1">
      <c r="A35" s="143" t="s">
        <v>498</v>
      </c>
      <c r="B35" s="116" t="s">
        <v>325</v>
      </c>
      <c r="C35" s="143" t="s">
        <v>32</v>
      </c>
      <c r="D35" s="45" t="s">
        <v>375</v>
      </c>
      <c r="E35" s="144" t="s">
        <v>269</v>
      </c>
      <c r="F35" s="219">
        <f>SUM(G35:H35)</f>
        <v>12071</v>
      </c>
      <c r="G35" s="233">
        <v>7140</v>
      </c>
      <c r="H35" s="236">
        <v>4931</v>
      </c>
      <c r="I35" s="145"/>
      <c r="J35" s="145">
        <f>ROUND((F35*I35),2)</f>
        <v>0</v>
      </c>
    </row>
    <row r="36" spans="1:18" ht="27.75" customHeight="1">
      <c r="A36" s="143" t="s">
        <v>499</v>
      </c>
      <c r="B36" s="43" t="s">
        <v>352</v>
      </c>
      <c r="C36" s="143" t="s">
        <v>32</v>
      </c>
      <c r="D36" s="45" t="s">
        <v>351</v>
      </c>
      <c r="E36" s="144" t="s">
        <v>269</v>
      </c>
      <c r="F36" s="219">
        <f>SUM(G36:H36)</f>
        <v>1084.3800000000001</v>
      </c>
      <c r="G36" s="233">
        <v>677.6</v>
      </c>
      <c r="H36" s="236">
        <v>406.78000000000009</v>
      </c>
      <c r="I36" s="145"/>
      <c r="J36" s="145">
        <f>ROUND((F36*I36),2)</f>
        <v>0</v>
      </c>
    </row>
    <row r="37" spans="1:18" ht="27.75" customHeight="1">
      <c r="A37" s="143" t="s">
        <v>500</v>
      </c>
      <c r="B37" s="48" t="s">
        <v>71</v>
      </c>
      <c r="C37" s="143" t="s">
        <v>406</v>
      </c>
      <c r="D37" s="45" t="s">
        <v>72</v>
      </c>
      <c r="E37" s="144" t="s">
        <v>300</v>
      </c>
      <c r="F37" s="219">
        <f>SUM(G37:H37)</f>
        <v>192</v>
      </c>
      <c r="G37" s="233">
        <v>96</v>
      </c>
      <c r="H37" s="236">
        <v>96</v>
      </c>
      <c r="I37" s="145"/>
      <c r="J37" s="145">
        <f>ROUND((F37*I37),2)</f>
        <v>0</v>
      </c>
    </row>
    <row r="38" spans="1:18">
      <c r="A38" s="160" t="s">
        <v>11</v>
      </c>
      <c r="B38" s="196"/>
      <c r="C38" s="196"/>
      <c r="D38" s="196" t="s">
        <v>314</v>
      </c>
      <c r="E38" s="196"/>
      <c r="F38" s="197"/>
      <c r="G38" s="197"/>
      <c r="H38" s="197"/>
      <c r="I38" s="223"/>
      <c r="J38" s="155">
        <f>SUBTOTAL(9,J39:J55)</f>
        <v>0</v>
      </c>
    </row>
    <row r="39" spans="1:18" ht="27.75" customHeight="1">
      <c r="A39" s="143" t="s">
        <v>501</v>
      </c>
      <c r="B39" s="48" t="s">
        <v>75</v>
      </c>
      <c r="C39" s="143" t="s">
        <v>406</v>
      </c>
      <c r="D39" s="45" t="s">
        <v>76</v>
      </c>
      <c r="E39" s="144" t="s">
        <v>298</v>
      </c>
      <c r="F39" s="219">
        <f t="shared" ref="F39:F55" si="2">SUM(G39:H39)</f>
        <v>131.83000000000001</v>
      </c>
      <c r="G39" s="233">
        <v>124</v>
      </c>
      <c r="H39" s="236">
        <v>7.83</v>
      </c>
      <c r="I39" s="145"/>
      <c r="J39" s="145">
        <f>ROUND((F39*I39),2)</f>
        <v>0</v>
      </c>
    </row>
    <row r="40" spans="1:18" ht="27.75" customHeight="1">
      <c r="A40" s="143" t="s">
        <v>502</v>
      </c>
      <c r="B40" s="43" t="s">
        <v>77</v>
      </c>
      <c r="C40" s="143" t="s">
        <v>406</v>
      </c>
      <c r="D40" s="45" t="s">
        <v>78</v>
      </c>
      <c r="E40" s="144" t="s">
        <v>298</v>
      </c>
      <c r="F40" s="219">
        <f t="shared" si="2"/>
        <v>202.67</v>
      </c>
      <c r="G40" s="233">
        <v>183.13</v>
      </c>
      <c r="H40" s="236">
        <v>19.54</v>
      </c>
      <c r="I40" s="145"/>
      <c r="J40" s="145">
        <f t="shared" ref="J40:J55" si="3">ROUND((F40*I40),2)</f>
        <v>0</v>
      </c>
    </row>
    <row r="41" spans="1:18" ht="27.75" customHeight="1">
      <c r="A41" s="143" t="s">
        <v>503</v>
      </c>
      <c r="B41" s="48" t="s">
        <v>81</v>
      </c>
      <c r="C41" s="143" t="s">
        <v>406</v>
      </c>
      <c r="D41" s="45" t="s">
        <v>82</v>
      </c>
      <c r="E41" s="144" t="s">
        <v>1</v>
      </c>
      <c r="F41" s="219">
        <f t="shared" si="2"/>
        <v>16</v>
      </c>
      <c r="G41" s="233">
        <v>16</v>
      </c>
      <c r="H41" s="236"/>
      <c r="I41" s="145"/>
      <c r="J41" s="145">
        <f t="shared" si="3"/>
        <v>0</v>
      </c>
    </row>
    <row r="42" spans="1:18" ht="21.75" customHeight="1">
      <c r="A42" s="143" t="s">
        <v>504</v>
      </c>
      <c r="B42" s="48" t="s">
        <v>85</v>
      </c>
      <c r="C42" s="143" t="s">
        <v>406</v>
      </c>
      <c r="D42" s="45" t="s">
        <v>86</v>
      </c>
      <c r="E42" s="144" t="s">
        <v>1</v>
      </c>
      <c r="F42" s="219">
        <f t="shared" si="2"/>
        <v>48</v>
      </c>
      <c r="G42" s="233">
        <v>48</v>
      </c>
      <c r="H42" s="236"/>
      <c r="I42" s="145"/>
      <c r="J42" s="145">
        <f t="shared" si="3"/>
        <v>0</v>
      </c>
    </row>
    <row r="43" spans="1:18" ht="27.75" customHeight="1">
      <c r="A43" s="143" t="s">
        <v>505</v>
      </c>
      <c r="B43" s="48" t="s">
        <v>83</v>
      </c>
      <c r="C43" s="143" t="s">
        <v>406</v>
      </c>
      <c r="D43" s="45" t="s">
        <v>84</v>
      </c>
      <c r="E43" s="144" t="s">
        <v>297</v>
      </c>
      <c r="F43" s="219">
        <f t="shared" si="2"/>
        <v>83</v>
      </c>
      <c r="G43" s="233">
        <v>83</v>
      </c>
      <c r="H43" s="236"/>
      <c r="I43" s="145"/>
      <c r="J43" s="145">
        <f t="shared" si="3"/>
        <v>0</v>
      </c>
    </row>
    <row r="44" spans="1:18" ht="27.75" customHeight="1">
      <c r="A44" s="143" t="s">
        <v>506</v>
      </c>
      <c r="B44" s="43" t="s">
        <v>347</v>
      </c>
      <c r="C44" s="193" t="s">
        <v>32</v>
      </c>
      <c r="D44" s="190" t="s">
        <v>348</v>
      </c>
      <c r="E44" s="189" t="s">
        <v>30</v>
      </c>
      <c r="F44" s="219">
        <f t="shared" si="2"/>
        <v>17</v>
      </c>
      <c r="G44" s="233">
        <v>3</v>
      </c>
      <c r="H44" s="236">
        <v>14</v>
      </c>
      <c r="I44" s="145"/>
      <c r="J44" s="145">
        <f t="shared" si="3"/>
        <v>0</v>
      </c>
    </row>
    <row r="45" spans="1:18" ht="27.75" customHeight="1">
      <c r="A45" s="143" t="s">
        <v>507</v>
      </c>
      <c r="B45" s="43" t="s">
        <v>336</v>
      </c>
      <c r="C45" s="193" t="s">
        <v>32</v>
      </c>
      <c r="D45" s="190" t="s">
        <v>338</v>
      </c>
      <c r="E45" s="189" t="s">
        <v>30</v>
      </c>
      <c r="F45" s="219">
        <f>SUM(G45:H45)</f>
        <v>44</v>
      </c>
      <c r="G45" s="233">
        <v>22</v>
      </c>
      <c r="H45" s="236">
        <v>22</v>
      </c>
      <c r="I45" s="145"/>
      <c r="J45" s="145">
        <f t="shared" si="3"/>
        <v>0</v>
      </c>
    </row>
    <row r="46" spans="1:18" ht="27.75" customHeight="1">
      <c r="A46" s="143" t="s">
        <v>508</v>
      </c>
      <c r="B46" s="43" t="s">
        <v>337</v>
      </c>
      <c r="C46" s="193" t="s">
        <v>32</v>
      </c>
      <c r="D46" s="190" t="s">
        <v>339</v>
      </c>
      <c r="E46" s="189" t="s">
        <v>30</v>
      </c>
      <c r="F46" s="219">
        <f t="shared" si="2"/>
        <v>2</v>
      </c>
      <c r="G46" s="233">
        <v>1</v>
      </c>
      <c r="H46" s="236">
        <v>1</v>
      </c>
      <c r="I46" s="145"/>
      <c r="J46" s="145">
        <f t="shared" si="3"/>
        <v>0</v>
      </c>
    </row>
    <row r="47" spans="1:18" ht="27.75" customHeight="1">
      <c r="A47" s="143" t="s">
        <v>509</v>
      </c>
      <c r="B47" s="43" t="s">
        <v>340</v>
      </c>
      <c r="C47" s="193" t="s">
        <v>32</v>
      </c>
      <c r="D47" s="190" t="s">
        <v>341</v>
      </c>
      <c r="E47" s="189" t="s">
        <v>29</v>
      </c>
      <c r="F47" s="219">
        <f t="shared" si="2"/>
        <v>533</v>
      </c>
      <c r="G47" s="233">
        <v>253</v>
      </c>
      <c r="H47" s="236">
        <v>280</v>
      </c>
      <c r="I47" s="145"/>
      <c r="J47" s="145">
        <f t="shared" si="3"/>
        <v>0</v>
      </c>
    </row>
    <row r="48" spans="1:18" ht="27.75" customHeight="1">
      <c r="A48" s="143" t="s">
        <v>510</v>
      </c>
      <c r="B48" s="43" t="s">
        <v>93</v>
      </c>
      <c r="C48" s="143" t="s">
        <v>406</v>
      </c>
      <c r="D48" s="190" t="s">
        <v>94</v>
      </c>
      <c r="E48" s="189" t="s">
        <v>29</v>
      </c>
      <c r="F48" s="219">
        <f t="shared" si="2"/>
        <v>38</v>
      </c>
      <c r="G48" s="233">
        <v>10</v>
      </c>
      <c r="H48" s="236">
        <v>28</v>
      </c>
      <c r="I48" s="145"/>
      <c r="J48" s="145">
        <f t="shared" si="3"/>
        <v>0</v>
      </c>
    </row>
    <row r="49" spans="1:19" ht="27.75" customHeight="1">
      <c r="A49" s="143" t="s">
        <v>511</v>
      </c>
      <c r="B49" s="48" t="s">
        <v>87</v>
      </c>
      <c r="C49" s="143" t="s">
        <v>406</v>
      </c>
      <c r="D49" s="45" t="s">
        <v>88</v>
      </c>
      <c r="E49" s="144" t="s">
        <v>1</v>
      </c>
      <c r="F49" s="219">
        <f t="shared" si="2"/>
        <v>10</v>
      </c>
      <c r="G49" s="233">
        <v>2</v>
      </c>
      <c r="H49" s="236">
        <v>8</v>
      </c>
      <c r="I49" s="145"/>
      <c r="J49" s="145">
        <f t="shared" si="3"/>
        <v>0</v>
      </c>
    </row>
    <row r="50" spans="1:19" ht="27.75" customHeight="1">
      <c r="A50" s="143" t="s">
        <v>512</v>
      </c>
      <c r="B50" s="48" t="s">
        <v>95</v>
      </c>
      <c r="C50" s="143" t="s">
        <v>406</v>
      </c>
      <c r="D50" s="45" t="s">
        <v>96</v>
      </c>
      <c r="E50" s="144" t="s">
        <v>1</v>
      </c>
      <c r="F50" s="219">
        <f t="shared" si="2"/>
        <v>35</v>
      </c>
      <c r="G50" s="233">
        <v>35</v>
      </c>
      <c r="H50" s="236"/>
      <c r="I50" s="145"/>
      <c r="J50" s="145">
        <f t="shared" si="3"/>
        <v>0</v>
      </c>
    </row>
    <row r="51" spans="1:19" ht="26.25" customHeight="1">
      <c r="A51" s="143" t="s">
        <v>513</v>
      </c>
      <c r="B51" s="156" t="s">
        <v>91</v>
      </c>
      <c r="C51" s="191" t="s">
        <v>406</v>
      </c>
      <c r="D51" s="45" t="s">
        <v>92</v>
      </c>
      <c r="E51" s="189" t="s">
        <v>269</v>
      </c>
      <c r="F51" s="219">
        <f t="shared" si="2"/>
        <v>4</v>
      </c>
      <c r="G51" s="233">
        <v>0.8</v>
      </c>
      <c r="H51" s="237">
        <v>3.2</v>
      </c>
      <c r="I51" s="145"/>
      <c r="J51" s="145">
        <f t="shared" si="3"/>
        <v>0</v>
      </c>
      <c r="S51" s="126"/>
    </row>
    <row r="52" spans="1:19" ht="30" customHeight="1">
      <c r="A52" s="143" t="s">
        <v>514</v>
      </c>
      <c r="B52" s="43" t="s">
        <v>89</v>
      </c>
      <c r="C52" s="191" t="s">
        <v>406</v>
      </c>
      <c r="D52" s="190" t="s">
        <v>90</v>
      </c>
      <c r="E52" s="189" t="s">
        <v>30</v>
      </c>
      <c r="F52" s="219">
        <f t="shared" si="2"/>
        <v>40</v>
      </c>
      <c r="G52" s="234">
        <v>40</v>
      </c>
      <c r="H52" s="237"/>
      <c r="I52" s="145"/>
      <c r="J52" s="145">
        <f t="shared" si="3"/>
        <v>0</v>
      </c>
      <c r="S52" s="126"/>
    </row>
    <row r="53" spans="1:19" ht="30" customHeight="1">
      <c r="A53" s="143" t="s">
        <v>515</v>
      </c>
      <c r="B53" s="43" t="s">
        <v>79</v>
      </c>
      <c r="C53" s="191" t="s">
        <v>406</v>
      </c>
      <c r="D53" s="190" t="s">
        <v>80</v>
      </c>
      <c r="E53" s="189" t="s">
        <v>269</v>
      </c>
      <c r="F53" s="219">
        <f t="shared" si="2"/>
        <v>12071</v>
      </c>
      <c r="G53" s="234">
        <v>7140</v>
      </c>
      <c r="H53" s="237">
        <v>4931</v>
      </c>
      <c r="I53" s="145"/>
      <c r="J53" s="145">
        <f t="shared" si="3"/>
        <v>0</v>
      </c>
      <c r="S53" s="126"/>
    </row>
    <row r="54" spans="1:19" ht="38.25" customHeight="1">
      <c r="A54" s="143" t="s">
        <v>516</v>
      </c>
      <c r="B54" s="48" t="s">
        <v>97</v>
      </c>
      <c r="C54" s="143" t="s">
        <v>406</v>
      </c>
      <c r="D54" s="45" t="s">
        <v>98</v>
      </c>
      <c r="E54" s="144" t="s">
        <v>298</v>
      </c>
      <c r="F54" s="219">
        <f t="shared" si="2"/>
        <v>590.06770000000006</v>
      </c>
      <c r="G54" s="233">
        <v>316.14769999999999</v>
      </c>
      <c r="H54" s="236">
        <v>273.92</v>
      </c>
      <c r="I54" s="145"/>
      <c r="J54" s="145">
        <f t="shared" si="3"/>
        <v>0</v>
      </c>
    </row>
    <row r="55" spans="1:19" ht="43.5" customHeight="1">
      <c r="A55" s="143" t="s">
        <v>517</v>
      </c>
      <c r="B55" s="48" t="s">
        <v>99</v>
      </c>
      <c r="C55" s="142" t="s">
        <v>406</v>
      </c>
      <c r="D55" s="45" t="s">
        <v>55</v>
      </c>
      <c r="E55" s="144" t="s">
        <v>298</v>
      </c>
      <c r="F55" s="219">
        <f t="shared" si="2"/>
        <v>590.06770000000006</v>
      </c>
      <c r="G55" s="233">
        <v>316.14769999999999</v>
      </c>
      <c r="H55" s="236">
        <v>273.92</v>
      </c>
      <c r="I55" s="145"/>
      <c r="J55" s="145">
        <f t="shared" si="3"/>
        <v>0</v>
      </c>
    </row>
    <row r="56" spans="1:19">
      <c r="A56" s="160" t="s">
        <v>518</v>
      </c>
      <c r="B56" s="196"/>
      <c r="C56" s="196"/>
      <c r="D56" s="196" t="s">
        <v>395</v>
      </c>
      <c r="E56" s="196"/>
      <c r="F56" s="197"/>
      <c r="G56" s="197"/>
      <c r="H56" s="197"/>
      <c r="I56" s="223"/>
      <c r="J56" s="155">
        <f>SUBTOTAL(9,J57:J84)</f>
        <v>0</v>
      </c>
    </row>
    <row r="57" spans="1:19" ht="27.75" customHeight="1">
      <c r="A57" s="193" t="s">
        <v>519</v>
      </c>
      <c r="B57" s="43" t="s">
        <v>107</v>
      </c>
      <c r="C57" s="193" t="s">
        <v>406</v>
      </c>
      <c r="D57" s="45" t="s">
        <v>108</v>
      </c>
      <c r="E57" s="144" t="s">
        <v>296</v>
      </c>
      <c r="F57" s="219">
        <f t="shared" ref="F57:F84" si="4">SUM(G57:H57)</f>
        <v>131</v>
      </c>
      <c r="G57" s="233"/>
      <c r="H57" s="236">
        <v>131</v>
      </c>
      <c r="I57" s="145"/>
      <c r="J57" s="145">
        <f>ROUND((F57*I57),2)</f>
        <v>0</v>
      </c>
      <c r="Q57" s="96"/>
      <c r="R57" s="96"/>
    </row>
    <row r="58" spans="1:19" ht="27.75" customHeight="1">
      <c r="A58" s="193" t="s">
        <v>520</v>
      </c>
      <c r="B58" s="43" t="s">
        <v>100</v>
      </c>
      <c r="C58" s="193" t="s">
        <v>406</v>
      </c>
      <c r="D58" s="45" t="s">
        <v>101</v>
      </c>
      <c r="E58" s="144" t="s">
        <v>302</v>
      </c>
      <c r="F58" s="219">
        <f t="shared" si="4"/>
        <v>242.8</v>
      </c>
      <c r="G58" s="233">
        <v>80</v>
      </c>
      <c r="H58" s="236">
        <v>162.80000000000001</v>
      </c>
      <c r="I58" s="145"/>
      <c r="J58" s="145">
        <f t="shared" ref="J58:J84" si="5">ROUND((F58*I58),2)</f>
        <v>0</v>
      </c>
      <c r="Q58" s="96"/>
      <c r="R58" s="96"/>
    </row>
    <row r="59" spans="1:19" ht="27.75" customHeight="1">
      <c r="A59" s="193" t="s">
        <v>521</v>
      </c>
      <c r="B59" s="43" t="s">
        <v>318</v>
      </c>
      <c r="C59" s="143" t="s">
        <v>32</v>
      </c>
      <c r="D59" s="45" t="s">
        <v>382</v>
      </c>
      <c r="E59" s="144" t="s">
        <v>30</v>
      </c>
      <c r="F59" s="219">
        <f t="shared" si="4"/>
        <v>39</v>
      </c>
      <c r="G59" s="233">
        <v>39</v>
      </c>
      <c r="H59" s="236"/>
      <c r="I59" s="145"/>
      <c r="J59" s="145">
        <f t="shared" si="5"/>
        <v>0</v>
      </c>
      <c r="Q59" s="96"/>
      <c r="R59" s="96"/>
    </row>
    <row r="60" spans="1:19" ht="27.75" customHeight="1">
      <c r="A60" s="193" t="s">
        <v>522</v>
      </c>
      <c r="B60" s="43" t="s">
        <v>344</v>
      </c>
      <c r="C60" s="143" t="s">
        <v>32</v>
      </c>
      <c r="D60" s="45" t="s">
        <v>381</v>
      </c>
      <c r="E60" s="144" t="s">
        <v>30</v>
      </c>
      <c r="F60" s="219">
        <f t="shared" si="4"/>
        <v>7</v>
      </c>
      <c r="G60" s="233">
        <v>7</v>
      </c>
      <c r="H60" s="236"/>
      <c r="I60" s="145"/>
      <c r="J60" s="145">
        <f t="shared" si="5"/>
        <v>0</v>
      </c>
    </row>
    <row r="61" spans="1:19" ht="27.75" customHeight="1">
      <c r="A61" s="193" t="s">
        <v>523</v>
      </c>
      <c r="B61" s="43" t="s">
        <v>357</v>
      </c>
      <c r="C61" s="143" t="s">
        <v>32</v>
      </c>
      <c r="D61" s="45" t="s">
        <v>355</v>
      </c>
      <c r="E61" s="144" t="s">
        <v>30</v>
      </c>
      <c r="F61" s="219">
        <f t="shared" si="4"/>
        <v>23</v>
      </c>
      <c r="G61" s="233"/>
      <c r="H61" s="236">
        <v>23</v>
      </c>
      <c r="I61" s="145"/>
      <c r="J61" s="145">
        <f t="shared" si="5"/>
        <v>0</v>
      </c>
    </row>
    <row r="62" spans="1:19" ht="27.75" customHeight="1">
      <c r="A62" s="193" t="s">
        <v>524</v>
      </c>
      <c r="B62" s="43" t="s">
        <v>356</v>
      </c>
      <c r="C62" s="143" t="s">
        <v>32</v>
      </c>
      <c r="D62" s="45" t="s">
        <v>354</v>
      </c>
      <c r="E62" s="144" t="s">
        <v>30</v>
      </c>
      <c r="F62" s="219">
        <f t="shared" si="4"/>
        <v>9</v>
      </c>
      <c r="G62" s="233">
        <v>7</v>
      </c>
      <c r="H62" s="236">
        <v>2</v>
      </c>
      <c r="I62" s="145"/>
      <c r="J62" s="145">
        <f t="shared" si="5"/>
        <v>0</v>
      </c>
    </row>
    <row r="63" spans="1:19" ht="27.75" customHeight="1">
      <c r="A63" s="193" t="s">
        <v>525</v>
      </c>
      <c r="B63" s="43" t="s">
        <v>366</v>
      </c>
      <c r="C63" s="143" t="s">
        <v>32</v>
      </c>
      <c r="D63" s="45" t="s">
        <v>389</v>
      </c>
      <c r="E63" s="144" t="s">
        <v>30</v>
      </c>
      <c r="F63" s="219">
        <f t="shared" si="4"/>
        <v>10</v>
      </c>
      <c r="G63" s="233"/>
      <c r="H63" s="236">
        <v>10</v>
      </c>
      <c r="I63" s="145"/>
      <c r="J63" s="145">
        <f t="shared" si="5"/>
        <v>0</v>
      </c>
    </row>
    <row r="64" spans="1:19" ht="29.25" customHeight="1">
      <c r="A64" s="193" t="s">
        <v>526</v>
      </c>
      <c r="B64" s="43" t="s">
        <v>388</v>
      </c>
      <c r="C64" s="143" t="s">
        <v>32</v>
      </c>
      <c r="D64" s="45" t="s">
        <v>390</v>
      </c>
      <c r="E64" s="144" t="s">
        <v>30</v>
      </c>
      <c r="F64" s="219">
        <f t="shared" si="4"/>
        <v>19</v>
      </c>
      <c r="G64" s="233">
        <v>2</v>
      </c>
      <c r="H64" s="236">
        <v>17</v>
      </c>
      <c r="I64" s="145"/>
      <c r="J64" s="145">
        <f t="shared" si="5"/>
        <v>0</v>
      </c>
    </row>
    <row r="65" spans="1:10" ht="29.25" customHeight="1">
      <c r="A65" s="193" t="s">
        <v>527</v>
      </c>
      <c r="B65" s="43" t="s">
        <v>121</v>
      </c>
      <c r="C65" s="143" t="s">
        <v>406</v>
      </c>
      <c r="D65" s="45" t="s">
        <v>122</v>
      </c>
      <c r="E65" s="144" t="s">
        <v>296</v>
      </c>
      <c r="F65" s="219">
        <f t="shared" si="4"/>
        <v>6.72</v>
      </c>
      <c r="G65" s="233">
        <v>6.72</v>
      </c>
      <c r="H65" s="236"/>
      <c r="I65" s="145"/>
      <c r="J65" s="145">
        <f t="shared" si="5"/>
        <v>0</v>
      </c>
    </row>
    <row r="66" spans="1:10" ht="27.75" customHeight="1">
      <c r="A66" s="193" t="s">
        <v>528</v>
      </c>
      <c r="B66" s="43" t="s">
        <v>125</v>
      </c>
      <c r="C66" s="143" t="s">
        <v>406</v>
      </c>
      <c r="D66" s="45" t="s">
        <v>126</v>
      </c>
      <c r="E66" s="144" t="s">
        <v>296</v>
      </c>
      <c r="F66" s="219">
        <f t="shared" si="4"/>
        <v>9.6</v>
      </c>
      <c r="G66" s="233">
        <v>9.6</v>
      </c>
      <c r="H66" s="236"/>
      <c r="I66" s="145"/>
      <c r="J66" s="145">
        <f t="shared" si="5"/>
        <v>0</v>
      </c>
    </row>
    <row r="67" spans="1:10" ht="27.75" customHeight="1">
      <c r="A67" s="193" t="s">
        <v>529</v>
      </c>
      <c r="B67" s="43" t="s">
        <v>391</v>
      </c>
      <c r="C67" s="143" t="s">
        <v>32</v>
      </c>
      <c r="D67" s="45" t="s">
        <v>392</v>
      </c>
      <c r="E67" s="144" t="s">
        <v>30</v>
      </c>
      <c r="F67" s="219">
        <f t="shared" si="4"/>
        <v>5</v>
      </c>
      <c r="G67" s="233">
        <v>5</v>
      </c>
      <c r="H67" s="236"/>
      <c r="I67" s="145"/>
      <c r="J67" s="145">
        <f t="shared" si="5"/>
        <v>0</v>
      </c>
    </row>
    <row r="68" spans="1:10" ht="27.75" customHeight="1">
      <c r="A68" s="193" t="s">
        <v>530</v>
      </c>
      <c r="B68" s="43" t="s">
        <v>345</v>
      </c>
      <c r="C68" s="143" t="s">
        <v>32</v>
      </c>
      <c r="D68" s="45" t="s">
        <v>346</v>
      </c>
      <c r="E68" s="144" t="s">
        <v>30</v>
      </c>
      <c r="F68" s="219">
        <f t="shared" si="4"/>
        <v>28</v>
      </c>
      <c r="G68" s="233">
        <v>20</v>
      </c>
      <c r="H68" s="236">
        <v>8</v>
      </c>
      <c r="I68" s="145"/>
      <c r="J68" s="145">
        <f t="shared" si="5"/>
        <v>0</v>
      </c>
    </row>
    <row r="69" spans="1:10" ht="27.75" customHeight="1">
      <c r="A69" s="193" t="s">
        <v>531</v>
      </c>
      <c r="B69" s="43" t="s">
        <v>384</v>
      </c>
      <c r="C69" s="143" t="s">
        <v>32</v>
      </c>
      <c r="D69" s="45" t="s">
        <v>386</v>
      </c>
      <c r="E69" s="144" t="s">
        <v>269</v>
      </c>
      <c r="F69" s="219">
        <f t="shared" si="4"/>
        <v>7.3</v>
      </c>
      <c r="G69" s="233">
        <v>3.8</v>
      </c>
      <c r="H69" s="236">
        <v>3.5</v>
      </c>
      <c r="I69" s="145"/>
      <c r="J69" s="145">
        <f t="shared" si="5"/>
        <v>0</v>
      </c>
    </row>
    <row r="70" spans="1:10" ht="27.75" customHeight="1">
      <c r="A70" s="193" t="s">
        <v>532</v>
      </c>
      <c r="B70" s="43" t="s">
        <v>368</v>
      </c>
      <c r="C70" s="143" t="s">
        <v>32</v>
      </c>
      <c r="D70" s="45" t="s">
        <v>367</v>
      </c>
      <c r="E70" s="144" t="s">
        <v>29</v>
      </c>
      <c r="F70" s="219">
        <f t="shared" si="4"/>
        <v>40.700000000000003</v>
      </c>
      <c r="G70" s="233"/>
      <c r="H70" s="236">
        <v>40.700000000000003</v>
      </c>
      <c r="I70" s="145"/>
      <c r="J70" s="145">
        <f t="shared" si="5"/>
        <v>0</v>
      </c>
    </row>
    <row r="71" spans="1:10" ht="27.75" customHeight="1">
      <c r="A71" s="193" t="s">
        <v>533</v>
      </c>
      <c r="B71" s="43">
        <v>90447</v>
      </c>
      <c r="C71" s="143" t="s">
        <v>31</v>
      </c>
      <c r="D71" s="45" t="s">
        <v>282</v>
      </c>
      <c r="E71" s="144" t="s">
        <v>29</v>
      </c>
      <c r="F71" s="219">
        <f t="shared" si="4"/>
        <v>280</v>
      </c>
      <c r="G71" s="233">
        <v>105</v>
      </c>
      <c r="H71" s="236">
        <v>175</v>
      </c>
      <c r="I71" s="145"/>
      <c r="J71" s="145">
        <f t="shared" si="5"/>
        <v>0</v>
      </c>
    </row>
    <row r="72" spans="1:10" ht="27.75" customHeight="1">
      <c r="A72" s="193" t="s">
        <v>534</v>
      </c>
      <c r="B72" s="43">
        <v>91222</v>
      </c>
      <c r="C72" s="143" t="s">
        <v>31</v>
      </c>
      <c r="D72" s="45" t="s">
        <v>283</v>
      </c>
      <c r="E72" s="144" t="s">
        <v>29</v>
      </c>
      <c r="F72" s="219">
        <f t="shared" si="4"/>
        <v>49</v>
      </c>
      <c r="G72" s="233">
        <v>35</v>
      </c>
      <c r="H72" s="236">
        <v>14</v>
      </c>
      <c r="I72" s="145"/>
      <c r="J72" s="145">
        <f t="shared" si="5"/>
        <v>0</v>
      </c>
    </row>
    <row r="73" spans="1:10" ht="27.75" customHeight="1">
      <c r="A73" s="193" t="s">
        <v>535</v>
      </c>
      <c r="B73" s="117">
        <v>90439</v>
      </c>
      <c r="C73" s="143" t="s">
        <v>31</v>
      </c>
      <c r="D73" s="194" t="s">
        <v>279</v>
      </c>
      <c r="E73" s="214" t="s">
        <v>30</v>
      </c>
      <c r="F73" s="219">
        <f t="shared" si="4"/>
        <v>24</v>
      </c>
      <c r="G73" s="233">
        <v>12</v>
      </c>
      <c r="H73" s="236">
        <v>12</v>
      </c>
      <c r="I73" s="145"/>
      <c r="J73" s="145">
        <f t="shared" si="5"/>
        <v>0</v>
      </c>
    </row>
    <row r="74" spans="1:10" ht="27.75" customHeight="1">
      <c r="A74" s="193" t="s">
        <v>536</v>
      </c>
      <c r="B74" s="117">
        <v>90440</v>
      </c>
      <c r="C74" s="143" t="s">
        <v>31</v>
      </c>
      <c r="D74" s="194" t="s">
        <v>280</v>
      </c>
      <c r="E74" s="214" t="s">
        <v>30</v>
      </c>
      <c r="F74" s="219">
        <f t="shared" si="4"/>
        <v>12</v>
      </c>
      <c r="G74" s="233">
        <v>6</v>
      </c>
      <c r="H74" s="236">
        <v>6</v>
      </c>
      <c r="I74" s="145"/>
      <c r="J74" s="145">
        <f t="shared" si="5"/>
        <v>0</v>
      </c>
    </row>
    <row r="75" spans="1:10" ht="27.75" customHeight="1">
      <c r="A75" s="193" t="s">
        <v>537</v>
      </c>
      <c r="B75" s="117">
        <v>90441</v>
      </c>
      <c r="C75" s="143" t="s">
        <v>31</v>
      </c>
      <c r="D75" s="194" t="s">
        <v>281</v>
      </c>
      <c r="E75" s="214" t="s">
        <v>30</v>
      </c>
      <c r="F75" s="219">
        <f t="shared" si="4"/>
        <v>12</v>
      </c>
      <c r="G75" s="233">
        <v>4</v>
      </c>
      <c r="H75" s="236">
        <v>8</v>
      </c>
      <c r="I75" s="145"/>
      <c r="J75" s="145">
        <f t="shared" si="5"/>
        <v>0</v>
      </c>
    </row>
    <row r="76" spans="1:10" ht="27.75" customHeight="1">
      <c r="A76" s="193" t="s">
        <v>538</v>
      </c>
      <c r="B76" s="143" t="s">
        <v>417</v>
      </c>
      <c r="C76" s="143" t="s">
        <v>32</v>
      </c>
      <c r="D76" s="194" t="s">
        <v>398</v>
      </c>
      <c r="E76" s="214" t="s">
        <v>29</v>
      </c>
      <c r="F76" s="219">
        <f t="shared" si="4"/>
        <v>1056</v>
      </c>
      <c r="G76" s="233"/>
      <c r="H76" s="236">
        <v>1056</v>
      </c>
      <c r="I76" s="145"/>
      <c r="J76" s="145">
        <f t="shared" si="5"/>
        <v>0</v>
      </c>
    </row>
    <row r="77" spans="1:10" ht="27.75" customHeight="1">
      <c r="A77" s="193" t="s">
        <v>539</v>
      </c>
      <c r="B77" s="143" t="s">
        <v>385</v>
      </c>
      <c r="C77" s="143" t="s">
        <v>32</v>
      </c>
      <c r="D77" s="194" t="s">
        <v>416</v>
      </c>
      <c r="E77" s="214" t="s">
        <v>269</v>
      </c>
      <c r="F77" s="219">
        <f t="shared" si="4"/>
        <v>1056</v>
      </c>
      <c r="G77" s="233"/>
      <c r="H77" s="236">
        <v>1056</v>
      </c>
      <c r="I77" s="145"/>
      <c r="J77" s="145">
        <f t="shared" si="5"/>
        <v>0</v>
      </c>
    </row>
    <row r="78" spans="1:10" ht="27.75" customHeight="1">
      <c r="A78" s="193" t="s">
        <v>540</v>
      </c>
      <c r="B78" s="117" t="s">
        <v>353</v>
      </c>
      <c r="C78" s="143" t="s">
        <v>353</v>
      </c>
      <c r="D78" s="194" t="s">
        <v>415</v>
      </c>
      <c r="E78" s="214" t="s">
        <v>269</v>
      </c>
      <c r="F78" s="219">
        <f t="shared" si="4"/>
        <v>354</v>
      </c>
      <c r="G78" s="233">
        <v>130</v>
      </c>
      <c r="H78" s="236">
        <v>224</v>
      </c>
      <c r="I78" s="145"/>
      <c r="J78" s="145">
        <f t="shared" si="5"/>
        <v>0</v>
      </c>
    </row>
    <row r="79" spans="1:10" ht="27.75" customHeight="1">
      <c r="A79" s="193" t="s">
        <v>541</v>
      </c>
      <c r="B79" s="117" t="s">
        <v>115</v>
      </c>
      <c r="C79" s="143" t="s">
        <v>406</v>
      </c>
      <c r="D79" s="194" t="s">
        <v>116</v>
      </c>
      <c r="E79" s="214" t="s">
        <v>296</v>
      </c>
      <c r="F79" s="219">
        <f t="shared" si="4"/>
        <v>150</v>
      </c>
      <c r="G79" s="233"/>
      <c r="H79" s="236">
        <v>150</v>
      </c>
      <c r="I79" s="145"/>
      <c r="J79" s="145">
        <f t="shared" si="5"/>
        <v>0</v>
      </c>
    </row>
    <row r="80" spans="1:10" ht="27.75" customHeight="1">
      <c r="A80" s="193" t="s">
        <v>542</v>
      </c>
      <c r="B80" s="117" t="s">
        <v>119</v>
      </c>
      <c r="C80" s="143" t="s">
        <v>406</v>
      </c>
      <c r="D80" s="194" t="s">
        <v>120</v>
      </c>
      <c r="E80" s="214" t="s">
        <v>296</v>
      </c>
      <c r="F80" s="219">
        <f t="shared" si="4"/>
        <v>4482.8</v>
      </c>
      <c r="G80" s="233">
        <v>1428</v>
      </c>
      <c r="H80" s="236">
        <v>3054.8</v>
      </c>
      <c r="I80" s="145"/>
      <c r="J80" s="145">
        <f t="shared" si="5"/>
        <v>0</v>
      </c>
    </row>
    <row r="81" spans="1:18" ht="27.75" customHeight="1">
      <c r="A81" s="193" t="s">
        <v>543</v>
      </c>
      <c r="B81" s="117" t="s">
        <v>117</v>
      </c>
      <c r="C81" s="143" t="s">
        <v>406</v>
      </c>
      <c r="D81" s="194" t="s">
        <v>118</v>
      </c>
      <c r="E81" s="214" t="s">
        <v>296</v>
      </c>
      <c r="F81" s="219">
        <f t="shared" si="4"/>
        <v>12071</v>
      </c>
      <c r="G81" s="233">
        <v>7140</v>
      </c>
      <c r="H81" s="236">
        <v>4931</v>
      </c>
      <c r="I81" s="145"/>
      <c r="J81" s="145">
        <f t="shared" si="5"/>
        <v>0</v>
      </c>
    </row>
    <row r="82" spans="1:18" ht="27.75" customHeight="1">
      <c r="A82" s="193" t="s">
        <v>544</v>
      </c>
      <c r="B82" s="117" t="s">
        <v>105</v>
      </c>
      <c r="C82" s="143" t="s">
        <v>406</v>
      </c>
      <c r="D82" s="194" t="s">
        <v>106</v>
      </c>
      <c r="E82" s="214" t="s">
        <v>296</v>
      </c>
      <c r="F82" s="219">
        <f t="shared" si="4"/>
        <v>1051.8</v>
      </c>
      <c r="G82" s="233">
        <v>1036.8</v>
      </c>
      <c r="H82" s="236">
        <v>15</v>
      </c>
      <c r="I82" s="145"/>
      <c r="J82" s="145">
        <f t="shared" si="5"/>
        <v>0</v>
      </c>
    </row>
    <row r="83" spans="1:18" ht="27.75" customHeight="1">
      <c r="A83" s="193" t="s">
        <v>545</v>
      </c>
      <c r="B83" s="116" t="s">
        <v>109</v>
      </c>
      <c r="C83" s="143" t="s">
        <v>406</v>
      </c>
      <c r="D83" s="194" t="s">
        <v>110</v>
      </c>
      <c r="E83" s="214" t="s">
        <v>296</v>
      </c>
      <c r="F83" s="219">
        <f t="shared" si="4"/>
        <v>2103.6</v>
      </c>
      <c r="G83" s="233">
        <v>2073.6</v>
      </c>
      <c r="H83" s="236">
        <v>30</v>
      </c>
      <c r="I83" s="145"/>
      <c r="J83" s="145">
        <f t="shared" si="5"/>
        <v>0</v>
      </c>
    </row>
    <row r="84" spans="1:18" ht="28.5" customHeight="1">
      <c r="A84" s="193" t="s">
        <v>546</v>
      </c>
      <c r="B84" s="117" t="s">
        <v>111</v>
      </c>
      <c r="C84" s="143" t="s">
        <v>406</v>
      </c>
      <c r="D84" s="194" t="s">
        <v>112</v>
      </c>
      <c r="E84" s="214" t="s">
        <v>296</v>
      </c>
      <c r="F84" s="219">
        <f t="shared" si="4"/>
        <v>2103.6</v>
      </c>
      <c r="G84" s="233">
        <v>2073.6</v>
      </c>
      <c r="H84" s="236">
        <v>30</v>
      </c>
      <c r="I84" s="145"/>
      <c r="J84" s="145">
        <f t="shared" si="5"/>
        <v>0</v>
      </c>
    </row>
    <row r="85" spans="1:18">
      <c r="A85" s="160" t="s">
        <v>547</v>
      </c>
      <c r="B85" s="196"/>
      <c r="C85" s="196"/>
      <c r="D85" s="196" t="s">
        <v>343</v>
      </c>
      <c r="E85" s="196"/>
      <c r="F85" s="197"/>
      <c r="G85" s="197"/>
      <c r="H85" s="197"/>
      <c r="I85" s="223"/>
      <c r="J85" s="155">
        <f>SUBTOTAL(9,J86:J91)</f>
        <v>0</v>
      </c>
    </row>
    <row r="86" spans="1:18" ht="27.75" customHeight="1">
      <c r="A86" s="143" t="s">
        <v>548</v>
      </c>
      <c r="B86" s="43" t="s">
        <v>104</v>
      </c>
      <c r="C86" s="193" t="s">
        <v>406</v>
      </c>
      <c r="D86" s="45" t="s">
        <v>50</v>
      </c>
      <c r="E86" s="144" t="s">
        <v>295</v>
      </c>
      <c r="F86" s="219">
        <f t="shared" ref="F86:F91" si="6">SUM(G86:H86)</f>
        <v>1</v>
      </c>
      <c r="G86" s="233">
        <v>1</v>
      </c>
      <c r="H86" s="236"/>
      <c r="I86" s="145"/>
      <c r="J86" s="145">
        <f>ROUND((F86*I86),2)</f>
        <v>0</v>
      </c>
    </row>
    <row r="87" spans="1:18" ht="27.75" customHeight="1">
      <c r="A87" s="143" t="s">
        <v>549</v>
      </c>
      <c r="B87" s="43" t="s">
        <v>442</v>
      </c>
      <c r="C87" s="193" t="s">
        <v>32</v>
      </c>
      <c r="D87" s="45" t="s">
        <v>342</v>
      </c>
      <c r="E87" s="144" t="s">
        <v>30</v>
      </c>
      <c r="F87" s="219">
        <f t="shared" si="6"/>
        <v>2</v>
      </c>
      <c r="G87" s="233">
        <v>2</v>
      </c>
      <c r="H87" s="236"/>
      <c r="I87" s="145"/>
      <c r="J87" s="145">
        <f t="shared" ref="J87:J91" si="7">ROUND((F87*I87),2)</f>
        <v>0</v>
      </c>
    </row>
    <row r="88" spans="1:18" ht="27.75" customHeight="1">
      <c r="A88" s="143" t="s">
        <v>550</v>
      </c>
      <c r="B88" s="43" t="s">
        <v>443</v>
      </c>
      <c r="C88" s="193" t="s">
        <v>32</v>
      </c>
      <c r="D88" s="45" t="s">
        <v>444</v>
      </c>
      <c r="E88" s="144" t="s">
        <v>30</v>
      </c>
      <c r="F88" s="219">
        <f t="shared" si="6"/>
        <v>1</v>
      </c>
      <c r="G88" s="233">
        <v>1</v>
      </c>
      <c r="H88" s="236"/>
      <c r="I88" s="145"/>
      <c r="J88" s="145">
        <f t="shared" si="7"/>
        <v>0</v>
      </c>
    </row>
    <row r="89" spans="1:18" ht="27.75" customHeight="1">
      <c r="A89" s="143" t="s">
        <v>551</v>
      </c>
      <c r="B89" s="43" t="s">
        <v>445</v>
      </c>
      <c r="C89" s="193" t="s">
        <v>32</v>
      </c>
      <c r="D89" s="45" t="s">
        <v>446</v>
      </c>
      <c r="E89" s="144" t="s">
        <v>30</v>
      </c>
      <c r="F89" s="219">
        <f t="shared" si="6"/>
        <v>1</v>
      </c>
      <c r="G89" s="233">
        <v>1</v>
      </c>
      <c r="H89" s="236"/>
      <c r="I89" s="145"/>
      <c r="J89" s="145">
        <f t="shared" si="7"/>
        <v>0</v>
      </c>
    </row>
    <row r="90" spans="1:18" ht="27.75" customHeight="1">
      <c r="A90" s="143" t="s">
        <v>552</v>
      </c>
      <c r="B90" s="43" t="s">
        <v>459</v>
      </c>
      <c r="C90" s="193" t="s">
        <v>32</v>
      </c>
      <c r="D90" s="45" t="s">
        <v>358</v>
      </c>
      <c r="E90" s="144" t="s">
        <v>30</v>
      </c>
      <c r="F90" s="219">
        <f t="shared" si="6"/>
        <v>1</v>
      </c>
      <c r="G90" s="233"/>
      <c r="H90" s="236">
        <v>1</v>
      </c>
      <c r="I90" s="145"/>
      <c r="J90" s="145">
        <f t="shared" si="7"/>
        <v>0</v>
      </c>
    </row>
    <row r="91" spans="1:18" ht="27.75" customHeight="1">
      <c r="A91" s="143" t="s">
        <v>553</v>
      </c>
      <c r="B91" s="43" t="s">
        <v>123</v>
      </c>
      <c r="C91" s="143" t="s">
        <v>406</v>
      </c>
      <c r="D91" s="45" t="s">
        <v>124</v>
      </c>
      <c r="E91" s="144" t="s">
        <v>297</v>
      </c>
      <c r="F91" s="219">
        <f t="shared" si="6"/>
        <v>408</v>
      </c>
      <c r="G91" s="233">
        <v>146</v>
      </c>
      <c r="H91" s="236">
        <v>262</v>
      </c>
      <c r="I91" s="145"/>
      <c r="J91" s="145">
        <f t="shared" si="7"/>
        <v>0</v>
      </c>
    </row>
    <row r="92" spans="1:18">
      <c r="A92" s="160" t="s">
        <v>554</v>
      </c>
      <c r="B92" s="196"/>
      <c r="C92" s="196"/>
      <c r="D92" s="196" t="s">
        <v>387</v>
      </c>
      <c r="E92" s="196"/>
      <c r="F92" s="197"/>
      <c r="G92" s="197"/>
      <c r="H92" s="197"/>
      <c r="I92" s="223"/>
      <c r="J92" s="155">
        <f>SUBTOTAL(9,J93:J98)</f>
        <v>0</v>
      </c>
      <c r="Q92" s="96"/>
      <c r="R92" s="96"/>
    </row>
    <row r="93" spans="1:18" ht="27.75" customHeight="1">
      <c r="A93" s="193" t="s">
        <v>555</v>
      </c>
      <c r="B93" s="43" t="s">
        <v>460</v>
      </c>
      <c r="C93" s="193" t="s">
        <v>32</v>
      </c>
      <c r="D93" s="45" t="s">
        <v>394</v>
      </c>
      <c r="E93" s="144" t="s">
        <v>30</v>
      </c>
      <c r="F93" s="219">
        <f t="shared" ref="F93:F98" si="8">SUM(G93:H93)</f>
        <v>1</v>
      </c>
      <c r="G93" s="233"/>
      <c r="H93" s="236">
        <v>1</v>
      </c>
      <c r="I93" s="145"/>
      <c r="J93" s="145">
        <f t="shared" ref="J93:J98" si="9">ROUND((F93*I93),2)</f>
        <v>0</v>
      </c>
      <c r="Q93" s="96"/>
      <c r="R93" s="96"/>
    </row>
    <row r="94" spans="1:18" ht="27.75" customHeight="1">
      <c r="A94" s="193" t="s">
        <v>556</v>
      </c>
      <c r="B94" s="43" t="s">
        <v>220</v>
      </c>
      <c r="C94" s="193" t="s">
        <v>32</v>
      </c>
      <c r="D94" s="45" t="s">
        <v>221</v>
      </c>
      <c r="E94" s="144" t="s">
        <v>1</v>
      </c>
      <c r="F94" s="219">
        <f t="shared" si="8"/>
        <v>1</v>
      </c>
      <c r="G94" s="233"/>
      <c r="H94" s="236">
        <v>1</v>
      </c>
      <c r="I94" s="145"/>
      <c r="J94" s="145">
        <f t="shared" si="9"/>
        <v>0</v>
      </c>
      <c r="Q94" s="96"/>
      <c r="R94" s="96"/>
    </row>
    <row r="95" spans="1:18" ht="27.75" customHeight="1">
      <c r="A95" s="193" t="s">
        <v>557</v>
      </c>
      <c r="B95" s="43" t="s">
        <v>218</v>
      </c>
      <c r="C95" s="193" t="s">
        <v>32</v>
      </c>
      <c r="D95" s="45" t="s">
        <v>219</v>
      </c>
      <c r="E95" s="144" t="s">
        <v>1</v>
      </c>
      <c r="F95" s="219">
        <f t="shared" si="8"/>
        <v>3</v>
      </c>
      <c r="G95" s="233"/>
      <c r="H95" s="236">
        <v>3</v>
      </c>
      <c r="I95" s="145"/>
      <c r="J95" s="145">
        <f t="shared" si="9"/>
        <v>0</v>
      </c>
      <c r="Q95" s="96"/>
      <c r="R95" s="96"/>
    </row>
    <row r="96" spans="1:18" ht="27.75" customHeight="1">
      <c r="A96" s="193" t="s">
        <v>558</v>
      </c>
      <c r="B96" s="43" t="s">
        <v>105</v>
      </c>
      <c r="C96" s="193" t="s">
        <v>406</v>
      </c>
      <c r="D96" s="45" t="s">
        <v>106</v>
      </c>
      <c r="E96" s="144" t="s">
        <v>296</v>
      </c>
      <c r="F96" s="219">
        <f t="shared" si="8"/>
        <v>344</v>
      </c>
      <c r="G96" s="233"/>
      <c r="H96" s="236">
        <v>344</v>
      </c>
      <c r="I96" s="145"/>
      <c r="J96" s="145">
        <f t="shared" si="9"/>
        <v>0</v>
      </c>
      <c r="Q96" s="96"/>
      <c r="R96" s="96"/>
    </row>
    <row r="97" spans="1:19" ht="27.75" customHeight="1">
      <c r="A97" s="193" t="s">
        <v>559</v>
      </c>
      <c r="B97" s="43" t="s">
        <v>109</v>
      </c>
      <c r="C97" s="193" t="s">
        <v>32</v>
      </c>
      <c r="D97" s="45" t="s">
        <v>110</v>
      </c>
      <c r="E97" s="144" t="s">
        <v>296</v>
      </c>
      <c r="F97" s="219">
        <f t="shared" si="8"/>
        <v>688</v>
      </c>
      <c r="G97" s="233"/>
      <c r="H97" s="236">
        <v>688</v>
      </c>
      <c r="I97" s="145"/>
      <c r="J97" s="145">
        <f t="shared" si="9"/>
        <v>0</v>
      </c>
      <c r="Q97" s="96"/>
      <c r="R97" s="96"/>
    </row>
    <row r="98" spans="1:19" ht="27.75" customHeight="1">
      <c r="A98" s="193" t="s">
        <v>560</v>
      </c>
      <c r="B98" s="43" t="s">
        <v>111</v>
      </c>
      <c r="C98" s="193" t="s">
        <v>32</v>
      </c>
      <c r="D98" s="45" t="s">
        <v>112</v>
      </c>
      <c r="E98" s="144" t="s">
        <v>296</v>
      </c>
      <c r="F98" s="219">
        <f t="shared" si="8"/>
        <v>688</v>
      </c>
      <c r="G98" s="233"/>
      <c r="H98" s="236">
        <v>688</v>
      </c>
      <c r="I98" s="145"/>
      <c r="J98" s="145">
        <f t="shared" si="9"/>
        <v>0</v>
      </c>
      <c r="Q98" s="96"/>
      <c r="R98" s="96"/>
    </row>
    <row r="99" spans="1:19" ht="12.75" customHeight="1">
      <c r="A99" s="164"/>
      <c r="B99" s="113"/>
      <c r="C99" s="113"/>
      <c r="D99" s="146"/>
      <c r="E99" s="147"/>
      <c r="F99" s="148"/>
      <c r="G99" s="148"/>
      <c r="H99" s="148"/>
      <c r="I99" s="149"/>
      <c r="J99" s="150"/>
    </row>
    <row r="100" spans="1:19" s="98" customFormat="1" ht="15.75" customHeight="1">
      <c r="A100" s="159" t="s">
        <v>47</v>
      </c>
      <c r="B100" s="195" t="s">
        <v>286</v>
      </c>
      <c r="C100" s="114"/>
      <c r="D100" s="151"/>
      <c r="E100" s="151"/>
      <c r="F100" s="152"/>
      <c r="G100" s="152"/>
      <c r="H100" s="152"/>
      <c r="I100" s="220"/>
      <c r="J100" s="153">
        <f>SUBTOTAL(9,J101:J129)</f>
        <v>0</v>
      </c>
      <c r="K100" s="127"/>
      <c r="L100" s="127"/>
      <c r="M100" s="127"/>
      <c r="N100" s="127"/>
      <c r="O100" s="127"/>
      <c r="P100" s="127"/>
      <c r="Q100" s="127"/>
      <c r="R100" s="127"/>
      <c r="S100" s="127"/>
    </row>
    <row r="101" spans="1:19">
      <c r="A101" s="160" t="s">
        <v>12</v>
      </c>
      <c r="B101" s="196"/>
      <c r="C101" s="196"/>
      <c r="D101" s="196" t="s">
        <v>294</v>
      </c>
      <c r="E101" s="196"/>
      <c r="F101" s="197"/>
      <c r="G101" s="197"/>
      <c r="H101" s="197"/>
      <c r="I101" s="223"/>
      <c r="J101" s="155">
        <f>SUBTOTAL(9,J102:J112)</f>
        <v>0</v>
      </c>
      <c r="S101" s="126"/>
    </row>
    <row r="102" spans="1:19" ht="27.75" customHeight="1">
      <c r="A102" s="193" t="s">
        <v>561</v>
      </c>
      <c r="B102" s="117" t="s">
        <v>431</v>
      </c>
      <c r="C102" s="193" t="s">
        <v>406</v>
      </c>
      <c r="D102" s="194" t="s">
        <v>432</v>
      </c>
      <c r="E102" s="213" t="s">
        <v>1</v>
      </c>
      <c r="F102" s="219">
        <f t="shared" ref="F102:F113" si="10">SUM(G102:H102)</f>
        <v>10</v>
      </c>
      <c r="G102" s="233">
        <v>10</v>
      </c>
      <c r="H102" s="236"/>
      <c r="I102" s="145"/>
      <c r="J102" s="145">
        <f t="shared" ref="J102:J113" si="11">ROUND((F102*I102),2)</f>
        <v>0</v>
      </c>
    </row>
    <row r="103" spans="1:19" ht="27.75" customHeight="1">
      <c r="A103" s="193" t="s">
        <v>562</v>
      </c>
      <c r="B103" s="117" t="s">
        <v>236</v>
      </c>
      <c r="C103" s="193" t="s">
        <v>406</v>
      </c>
      <c r="D103" s="194" t="s">
        <v>237</v>
      </c>
      <c r="E103" s="213" t="s">
        <v>1</v>
      </c>
      <c r="F103" s="219">
        <f t="shared" si="10"/>
        <v>10</v>
      </c>
      <c r="G103" s="233">
        <v>10</v>
      </c>
      <c r="H103" s="236"/>
      <c r="I103" s="145"/>
      <c r="J103" s="145">
        <f t="shared" si="11"/>
        <v>0</v>
      </c>
    </row>
    <row r="104" spans="1:19" ht="27.75" customHeight="1">
      <c r="A104" s="193" t="s">
        <v>563</v>
      </c>
      <c r="B104" s="117" t="s">
        <v>238</v>
      </c>
      <c r="C104" s="193" t="s">
        <v>406</v>
      </c>
      <c r="D104" s="194" t="s">
        <v>57</v>
      </c>
      <c r="E104" s="213" t="s">
        <v>1</v>
      </c>
      <c r="F104" s="219">
        <f t="shared" si="10"/>
        <v>31</v>
      </c>
      <c r="G104" s="233">
        <v>28</v>
      </c>
      <c r="H104" s="236">
        <v>3</v>
      </c>
      <c r="I104" s="145"/>
      <c r="J104" s="145">
        <f t="shared" si="11"/>
        <v>0</v>
      </c>
    </row>
    <row r="105" spans="1:19" ht="27.75" customHeight="1">
      <c r="A105" s="193" t="s">
        <v>564</v>
      </c>
      <c r="B105" s="117" t="s">
        <v>239</v>
      </c>
      <c r="C105" s="193" t="s">
        <v>406</v>
      </c>
      <c r="D105" s="194" t="s">
        <v>58</v>
      </c>
      <c r="E105" s="213" t="s">
        <v>1</v>
      </c>
      <c r="F105" s="219">
        <f t="shared" si="10"/>
        <v>63</v>
      </c>
      <c r="G105" s="233">
        <v>24</v>
      </c>
      <c r="H105" s="236">
        <v>39</v>
      </c>
      <c r="I105" s="145"/>
      <c r="J105" s="145">
        <f t="shared" si="11"/>
        <v>0</v>
      </c>
    </row>
    <row r="106" spans="1:19" ht="27.75" customHeight="1">
      <c r="A106" s="193" t="s">
        <v>565</v>
      </c>
      <c r="B106" s="117" t="s">
        <v>240</v>
      </c>
      <c r="C106" s="193" t="s">
        <v>406</v>
      </c>
      <c r="D106" s="194" t="s">
        <v>241</v>
      </c>
      <c r="E106" s="213" t="s">
        <v>1</v>
      </c>
      <c r="F106" s="219">
        <f t="shared" si="10"/>
        <v>6</v>
      </c>
      <c r="G106" s="233">
        <v>1</v>
      </c>
      <c r="H106" s="236">
        <v>5</v>
      </c>
      <c r="I106" s="145"/>
      <c r="J106" s="145">
        <f t="shared" si="11"/>
        <v>0</v>
      </c>
    </row>
    <row r="107" spans="1:19" ht="27.75" customHeight="1">
      <c r="A107" s="193" t="s">
        <v>566</v>
      </c>
      <c r="B107" s="117" t="s">
        <v>243</v>
      </c>
      <c r="C107" s="193" t="s">
        <v>406</v>
      </c>
      <c r="D107" s="194" t="s">
        <v>56</v>
      </c>
      <c r="E107" s="213" t="s">
        <v>1</v>
      </c>
      <c r="F107" s="219">
        <f t="shared" si="10"/>
        <v>1065</v>
      </c>
      <c r="G107" s="233">
        <v>567</v>
      </c>
      <c r="H107" s="236">
        <v>498</v>
      </c>
      <c r="I107" s="145"/>
      <c r="J107" s="145">
        <f t="shared" si="11"/>
        <v>0</v>
      </c>
    </row>
    <row r="108" spans="1:19" ht="27.75" customHeight="1">
      <c r="A108" s="193" t="s">
        <v>567</v>
      </c>
      <c r="B108" s="117" t="s">
        <v>244</v>
      </c>
      <c r="C108" s="193" t="s">
        <v>406</v>
      </c>
      <c r="D108" s="194" t="s">
        <v>245</v>
      </c>
      <c r="E108" s="213" t="s">
        <v>1</v>
      </c>
      <c r="F108" s="219">
        <f t="shared" si="10"/>
        <v>63</v>
      </c>
      <c r="G108" s="233">
        <v>24</v>
      </c>
      <c r="H108" s="236">
        <v>39</v>
      </c>
      <c r="I108" s="145"/>
      <c r="J108" s="145">
        <f t="shared" si="11"/>
        <v>0</v>
      </c>
    </row>
    <row r="109" spans="1:19" ht="27.75" customHeight="1">
      <c r="A109" s="193" t="s">
        <v>568</v>
      </c>
      <c r="B109" s="117" t="s">
        <v>246</v>
      </c>
      <c r="C109" s="193" t="s">
        <v>406</v>
      </c>
      <c r="D109" s="194" t="s">
        <v>247</v>
      </c>
      <c r="E109" s="213" t="s">
        <v>1</v>
      </c>
      <c r="F109" s="219">
        <f t="shared" si="10"/>
        <v>13</v>
      </c>
      <c r="G109" s="233">
        <v>6</v>
      </c>
      <c r="H109" s="236">
        <v>7</v>
      </c>
      <c r="I109" s="145"/>
      <c r="J109" s="145">
        <f t="shared" si="11"/>
        <v>0</v>
      </c>
    </row>
    <row r="110" spans="1:19" ht="27.75" customHeight="1">
      <c r="A110" s="193" t="s">
        <v>569</v>
      </c>
      <c r="B110" s="117" t="s">
        <v>400</v>
      </c>
      <c r="C110" s="193" t="s">
        <v>32</v>
      </c>
      <c r="D110" s="194" t="s">
        <v>401</v>
      </c>
      <c r="E110" s="213" t="s">
        <v>30</v>
      </c>
      <c r="F110" s="219">
        <f t="shared" si="10"/>
        <v>6</v>
      </c>
      <c r="G110" s="233">
        <v>6</v>
      </c>
      <c r="H110" s="236"/>
      <c r="I110" s="145"/>
      <c r="J110" s="145">
        <f t="shared" si="11"/>
        <v>0</v>
      </c>
    </row>
    <row r="111" spans="1:19" ht="27.75" customHeight="1">
      <c r="A111" s="193" t="s">
        <v>570</v>
      </c>
      <c r="B111" s="117" t="s">
        <v>154</v>
      </c>
      <c r="C111" s="193" t="s">
        <v>406</v>
      </c>
      <c r="D111" s="194" t="s">
        <v>155</v>
      </c>
      <c r="E111" s="213" t="s">
        <v>297</v>
      </c>
      <c r="F111" s="219">
        <f t="shared" si="10"/>
        <v>8236</v>
      </c>
      <c r="G111" s="233">
        <v>3910</v>
      </c>
      <c r="H111" s="236">
        <v>4326</v>
      </c>
      <c r="I111" s="145"/>
      <c r="J111" s="145">
        <f t="shared" si="11"/>
        <v>0</v>
      </c>
    </row>
    <row r="112" spans="1:19" ht="27.75" customHeight="1">
      <c r="A112" s="193" t="s">
        <v>571</v>
      </c>
      <c r="B112" s="117" t="s">
        <v>156</v>
      </c>
      <c r="C112" s="193" t="s">
        <v>406</v>
      </c>
      <c r="D112" s="194" t="s">
        <v>157</v>
      </c>
      <c r="E112" s="213" t="s">
        <v>297</v>
      </c>
      <c r="F112" s="219">
        <f t="shared" si="10"/>
        <v>1648</v>
      </c>
      <c r="G112" s="233">
        <v>780</v>
      </c>
      <c r="H112" s="236">
        <v>868</v>
      </c>
      <c r="I112" s="145"/>
      <c r="J112" s="145">
        <f t="shared" si="11"/>
        <v>0</v>
      </c>
    </row>
    <row r="113" spans="1:19" ht="27.75" customHeight="1">
      <c r="A113" s="193" t="s">
        <v>572</v>
      </c>
      <c r="B113" s="117" t="s">
        <v>402</v>
      </c>
      <c r="C113" s="193" t="s">
        <v>32</v>
      </c>
      <c r="D113" s="194" t="s">
        <v>403</v>
      </c>
      <c r="E113" s="213" t="s">
        <v>30</v>
      </c>
      <c r="F113" s="219">
        <f t="shared" si="10"/>
        <v>1232</v>
      </c>
      <c r="G113" s="233"/>
      <c r="H113" s="236">
        <v>1232</v>
      </c>
      <c r="I113" s="145"/>
      <c r="J113" s="145">
        <f t="shared" si="11"/>
        <v>0</v>
      </c>
    </row>
    <row r="114" spans="1:19">
      <c r="A114" s="160" t="s">
        <v>13</v>
      </c>
      <c r="B114" s="196"/>
      <c r="C114" s="196"/>
      <c r="D114" s="196" t="s">
        <v>8</v>
      </c>
      <c r="E114" s="196"/>
      <c r="F114" s="197"/>
      <c r="G114" s="197"/>
      <c r="H114" s="197"/>
      <c r="I114" s="223"/>
      <c r="J114" s="155">
        <f>SUBTOTAL(9,J115:J128)</f>
        <v>0</v>
      </c>
      <c r="S114" s="126"/>
    </row>
    <row r="115" spans="1:19" ht="27.75" customHeight="1">
      <c r="A115" s="193" t="s">
        <v>573</v>
      </c>
      <c r="B115" s="117" t="s">
        <v>143</v>
      </c>
      <c r="C115" s="193" t="s">
        <v>406</v>
      </c>
      <c r="D115" s="194" t="s">
        <v>303</v>
      </c>
      <c r="E115" s="213" t="s">
        <v>297</v>
      </c>
      <c r="F115" s="219">
        <f t="shared" ref="F115:F128" si="12">SUM(G115:H115)</f>
        <v>7602</v>
      </c>
      <c r="G115" s="233">
        <v>3609</v>
      </c>
      <c r="H115" s="236">
        <v>3993</v>
      </c>
      <c r="I115" s="145"/>
      <c r="J115" s="145">
        <f t="shared" ref="J115:J128" si="13">ROUND((F115*I115),2)</f>
        <v>0</v>
      </c>
    </row>
    <row r="116" spans="1:19" ht="27.75" customHeight="1">
      <c r="A116" s="193" t="s">
        <v>574</v>
      </c>
      <c r="B116" s="117" t="s">
        <v>144</v>
      </c>
      <c r="C116" s="193" t="s">
        <v>406</v>
      </c>
      <c r="D116" s="194" t="s">
        <v>304</v>
      </c>
      <c r="E116" s="213" t="s">
        <v>297</v>
      </c>
      <c r="F116" s="219">
        <f t="shared" si="12"/>
        <v>1521</v>
      </c>
      <c r="G116" s="233">
        <v>720</v>
      </c>
      <c r="H116" s="236">
        <v>801</v>
      </c>
      <c r="I116" s="145"/>
      <c r="J116" s="145">
        <f t="shared" si="13"/>
        <v>0</v>
      </c>
    </row>
    <row r="117" spans="1:19" ht="27.75" customHeight="1">
      <c r="A117" s="193" t="s">
        <v>575</v>
      </c>
      <c r="B117" s="117" t="s">
        <v>145</v>
      </c>
      <c r="C117" s="193" t="s">
        <v>406</v>
      </c>
      <c r="D117" s="194" t="s">
        <v>305</v>
      </c>
      <c r="E117" s="213" t="s">
        <v>297</v>
      </c>
      <c r="F117" s="219">
        <f t="shared" si="12"/>
        <v>48</v>
      </c>
      <c r="G117" s="233">
        <v>48</v>
      </c>
      <c r="H117" s="236"/>
      <c r="I117" s="145"/>
      <c r="J117" s="145">
        <f t="shared" si="13"/>
        <v>0</v>
      </c>
    </row>
    <row r="118" spans="1:19" ht="27.75" customHeight="1">
      <c r="A118" s="193" t="s">
        <v>576</v>
      </c>
      <c r="B118" s="117" t="s">
        <v>139</v>
      </c>
      <c r="C118" s="193" t="s">
        <v>406</v>
      </c>
      <c r="D118" s="194" t="s">
        <v>140</v>
      </c>
      <c r="E118" s="213" t="s">
        <v>297</v>
      </c>
      <c r="F118" s="219">
        <f t="shared" si="12"/>
        <v>168</v>
      </c>
      <c r="G118" s="233">
        <v>63</v>
      </c>
      <c r="H118" s="236">
        <v>105</v>
      </c>
      <c r="I118" s="145"/>
      <c r="J118" s="145">
        <f t="shared" si="13"/>
        <v>0</v>
      </c>
    </row>
    <row r="119" spans="1:19" ht="27.75" customHeight="1">
      <c r="A119" s="193" t="s">
        <v>577</v>
      </c>
      <c r="B119" s="117" t="s">
        <v>141</v>
      </c>
      <c r="C119" s="193" t="s">
        <v>406</v>
      </c>
      <c r="D119" s="194" t="s">
        <v>142</v>
      </c>
      <c r="E119" s="213" t="s">
        <v>297</v>
      </c>
      <c r="F119" s="219">
        <f t="shared" si="12"/>
        <v>112</v>
      </c>
      <c r="G119" s="233">
        <v>42</v>
      </c>
      <c r="H119" s="236">
        <v>70</v>
      </c>
      <c r="I119" s="145"/>
      <c r="J119" s="145">
        <f t="shared" si="13"/>
        <v>0</v>
      </c>
    </row>
    <row r="120" spans="1:19" ht="27.75" customHeight="1">
      <c r="A120" s="193" t="s">
        <v>578</v>
      </c>
      <c r="B120" s="117" t="s">
        <v>174</v>
      </c>
      <c r="C120" s="193" t="s">
        <v>406</v>
      </c>
      <c r="D120" s="194" t="s">
        <v>175</v>
      </c>
      <c r="E120" s="213" t="s">
        <v>1</v>
      </c>
      <c r="F120" s="219">
        <f t="shared" si="12"/>
        <v>967</v>
      </c>
      <c r="G120" s="233">
        <v>515</v>
      </c>
      <c r="H120" s="236">
        <v>452</v>
      </c>
      <c r="I120" s="145"/>
      <c r="J120" s="145">
        <f t="shared" si="13"/>
        <v>0</v>
      </c>
    </row>
    <row r="121" spans="1:19" ht="27.75" customHeight="1">
      <c r="A121" s="193" t="s">
        <v>579</v>
      </c>
      <c r="B121" s="117">
        <v>91939</v>
      </c>
      <c r="C121" s="193" t="s">
        <v>31</v>
      </c>
      <c r="D121" s="194" t="s">
        <v>274</v>
      </c>
      <c r="E121" s="213" t="s">
        <v>30</v>
      </c>
      <c r="F121" s="219">
        <f t="shared" si="12"/>
        <v>56</v>
      </c>
      <c r="G121" s="233">
        <v>21</v>
      </c>
      <c r="H121" s="236">
        <v>35</v>
      </c>
      <c r="I121" s="145"/>
      <c r="J121" s="145">
        <f t="shared" si="13"/>
        <v>0</v>
      </c>
    </row>
    <row r="122" spans="1:19" ht="27.75" customHeight="1">
      <c r="A122" s="193" t="s">
        <v>580</v>
      </c>
      <c r="B122" s="117">
        <v>91940</v>
      </c>
      <c r="C122" s="193" t="s">
        <v>31</v>
      </c>
      <c r="D122" s="194" t="s">
        <v>275</v>
      </c>
      <c r="E122" s="213" t="s">
        <v>30</v>
      </c>
      <c r="F122" s="219">
        <f t="shared" si="12"/>
        <v>56</v>
      </c>
      <c r="G122" s="233">
        <v>21</v>
      </c>
      <c r="H122" s="236">
        <v>35</v>
      </c>
      <c r="I122" s="145"/>
      <c r="J122" s="145">
        <f t="shared" si="13"/>
        <v>0</v>
      </c>
    </row>
    <row r="123" spans="1:19" ht="27.75" customHeight="1">
      <c r="A123" s="193" t="s">
        <v>581</v>
      </c>
      <c r="B123" s="117" t="s">
        <v>62</v>
      </c>
      <c r="C123" s="193" t="s">
        <v>406</v>
      </c>
      <c r="D123" s="194" t="s">
        <v>178</v>
      </c>
      <c r="E123" s="213" t="s">
        <v>299</v>
      </c>
      <c r="F123" s="219">
        <f t="shared" si="12"/>
        <v>484</v>
      </c>
      <c r="G123" s="233">
        <v>258</v>
      </c>
      <c r="H123" s="236">
        <v>226</v>
      </c>
      <c r="I123" s="145"/>
      <c r="J123" s="145">
        <f t="shared" si="13"/>
        <v>0</v>
      </c>
    </row>
    <row r="124" spans="1:19" ht="27.75" customHeight="1">
      <c r="A124" s="193" t="s">
        <v>582</v>
      </c>
      <c r="B124" s="117" t="s">
        <v>61</v>
      </c>
      <c r="C124" s="193" t="s">
        <v>406</v>
      </c>
      <c r="D124" s="194" t="s">
        <v>179</v>
      </c>
      <c r="E124" s="213" t="s">
        <v>299</v>
      </c>
      <c r="F124" s="219">
        <f t="shared" si="12"/>
        <v>29</v>
      </c>
      <c r="G124" s="233">
        <v>11</v>
      </c>
      <c r="H124" s="236">
        <v>18</v>
      </c>
      <c r="I124" s="145"/>
      <c r="J124" s="145">
        <f t="shared" si="13"/>
        <v>0</v>
      </c>
    </row>
    <row r="125" spans="1:19" ht="27.75" customHeight="1">
      <c r="A125" s="193" t="s">
        <v>583</v>
      </c>
      <c r="B125" s="117" t="s">
        <v>63</v>
      </c>
      <c r="C125" s="193" t="s">
        <v>406</v>
      </c>
      <c r="D125" s="194" t="s">
        <v>180</v>
      </c>
      <c r="E125" s="213" t="s">
        <v>299</v>
      </c>
      <c r="F125" s="219">
        <f t="shared" si="12"/>
        <v>17</v>
      </c>
      <c r="G125" s="233">
        <v>17</v>
      </c>
      <c r="H125" s="236"/>
      <c r="I125" s="145"/>
      <c r="J125" s="145">
        <f t="shared" si="13"/>
        <v>0</v>
      </c>
    </row>
    <row r="126" spans="1:19" ht="27.75" customHeight="1">
      <c r="A126" s="193" t="s">
        <v>584</v>
      </c>
      <c r="B126" s="117" t="s">
        <v>152</v>
      </c>
      <c r="C126" s="193" t="s">
        <v>406</v>
      </c>
      <c r="D126" s="194" t="s">
        <v>153</v>
      </c>
      <c r="E126" s="213" t="s">
        <v>297</v>
      </c>
      <c r="F126" s="219">
        <f t="shared" si="12"/>
        <v>1056</v>
      </c>
      <c r="G126" s="233"/>
      <c r="H126" s="236">
        <v>1056</v>
      </c>
      <c r="I126" s="145"/>
      <c r="J126" s="145">
        <f t="shared" si="13"/>
        <v>0</v>
      </c>
    </row>
    <row r="127" spans="1:19" ht="37.5" customHeight="1">
      <c r="A127" s="193" t="s">
        <v>585</v>
      </c>
      <c r="B127" s="117">
        <v>97886</v>
      </c>
      <c r="C127" s="193" t="s">
        <v>31</v>
      </c>
      <c r="D127" s="194" t="s">
        <v>309</v>
      </c>
      <c r="E127" s="213" t="s">
        <v>30</v>
      </c>
      <c r="F127" s="219">
        <f t="shared" si="12"/>
        <v>44</v>
      </c>
      <c r="G127" s="233"/>
      <c r="H127" s="236">
        <v>44</v>
      </c>
      <c r="I127" s="145"/>
      <c r="J127" s="145">
        <f t="shared" si="13"/>
        <v>0</v>
      </c>
    </row>
    <row r="128" spans="1:19" ht="25.5" customHeight="1">
      <c r="A128" s="193" t="s">
        <v>586</v>
      </c>
      <c r="B128" s="117" t="s">
        <v>399</v>
      </c>
      <c r="C128" s="193" t="s">
        <v>32</v>
      </c>
      <c r="D128" s="194" t="s">
        <v>404</v>
      </c>
      <c r="E128" s="213" t="s">
        <v>29</v>
      </c>
      <c r="F128" s="219">
        <f t="shared" si="12"/>
        <v>1056</v>
      </c>
      <c r="G128" s="233"/>
      <c r="H128" s="236">
        <v>1056</v>
      </c>
      <c r="I128" s="145"/>
      <c r="J128" s="145">
        <f t="shared" si="13"/>
        <v>0</v>
      </c>
    </row>
    <row r="129" spans="1:21">
      <c r="A129" s="207"/>
      <c r="B129" s="180"/>
      <c r="C129" s="113"/>
      <c r="D129" s="186"/>
      <c r="E129" s="147"/>
      <c r="F129" s="181"/>
      <c r="G129" s="181"/>
      <c r="H129" s="181"/>
      <c r="I129" s="149"/>
      <c r="J129" s="158"/>
    </row>
    <row r="130" spans="1:21" s="98" customFormat="1" ht="15.75" customHeight="1">
      <c r="A130" s="159" t="s">
        <v>48</v>
      </c>
      <c r="B130" s="195" t="s">
        <v>287</v>
      </c>
      <c r="C130" s="114"/>
      <c r="D130" s="151"/>
      <c r="E130" s="151"/>
      <c r="F130" s="152"/>
      <c r="G130" s="152"/>
      <c r="H130" s="152"/>
      <c r="I130" s="220"/>
      <c r="J130" s="153">
        <f>SUBTOTAL(9,J131:J179)</f>
        <v>0</v>
      </c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</row>
    <row r="131" spans="1:21">
      <c r="A131" s="160" t="s">
        <v>587</v>
      </c>
      <c r="B131" s="196"/>
      <c r="C131" s="196"/>
      <c r="D131" s="196" t="s">
        <v>330</v>
      </c>
      <c r="E131" s="196"/>
      <c r="F131" s="197"/>
      <c r="G131" s="197"/>
      <c r="H131" s="197"/>
      <c r="I131" s="223"/>
      <c r="J131" s="155">
        <f>SUBTOTAL(9,J132:J140)</f>
        <v>0</v>
      </c>
      <c r="S131" s="126"/>
      <c r="T131" s="126"/>
      <c r="U131" s="126"/>
    </row>
    <row r="132" spans="1:21" s="103" customFormat="1" ht="24" customHeight="1">
      <c r="A132" s="229" t="s">
        <v>588</v>
      </c>
      <c r="B132" s="48" t="s">
        <v>447</v>
      </c>
      <c r="C132" s="142" t="s">
        <v>32</v>
      </c>
      <c r="D132" s="45" t="s">
        <v>334</v>
      </c>
      <c r="E132" s="144" t="s">
        <v>30</v>
      </c>
      <c r="F132" s="219">
        <f>SUM(G132:H132)</f>
        <v>1</v>
      </c>
      <c r="G132" s="234">
        <v>1</v>
      </c>
      <c r="H132" s="237"/>
      <c r="I132" s="145"/>
      <c r="J132" s="145">
        <f>ROUND((F132*I132),2)</f>
        <v>0</v>
      </c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</row>
    <row r="133" spans="1:21" s="103" customFormat="1" ht="24" customHeight="1">
      <c r="A133" s="229" t="s">
        <v>589</v>
      </c>
      <c r="B133" s="48" t="s">
        <v>461</v>
      </c>
      <c r="C133" s="142" t="s">
        <v>32</v>
      </c>
      <c r="D133" s="45" t="s">
        <v>437</v>
      </c>
      <c r="E133" s="144" t="s">
        <v>30</v>
      </c>
      <c r="F133" s="219">
        <f t="shared" ref="F133:F140" si="14">SUM(G133:H133)</f>
        <v>1</v>
      </c>
      <c r="G133" s="234"/>
      <c r="H133" s="237">
        <v>1</v>
      </c>
      <c r="I133" s="145"/>
      <c r="J133" s="145">
        <f t="shared" ref="J133:J140" si="15">ROUND((F133*I133),2)</f>
        <v>0</v>
      </c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</row>
    <row r="134" spans="1:21" ht="23.25" customHeight="1">
      <c r="A134" s="229" t="s">
        <v>590</v>
      </c>
      <c r="B134" s="48" t="s">
        <v>331</v>
      </c>
      <c r="C134" s="142" t="s">
        <v>32</v>
      </c>
      <c r="D134" s="45" t="s">
        <v>335</v>
      </c>
      <c r="E134" s="144" t="s">
        <v>30</v>
      </c>
      <c r="F134" s="219">
        <f t="shared" si="14"/>
        <v>14</v>
      </c>
      <c r="G134" s="234">
        <v>4</v>
      </c>
      <c r="H134" s="237">
        <v>10</v>
      </c>
      <c r="I134" s="145"/>
      <c r="J134" s="145">
        <f t="shared" si="15"/>
        <v>0</v>
      </c>
      <c r="S134" s="126"/>
      <c r="T134" s="126"/>
      <c r="U134" s="126"/>
    </row>
    <row r="135" spans="1:21" ht="23.25" customHeight="1">
      <c r="A135" s="229" t="s">
        <v>591</v>
      </c>
      <c r="B135" s="48" t="s">
        <v>462</v>
      </c>
      <c r="C135" s="142" t="s">
        <v>32</v>
      </c>
      <c r="D135" s="45" t="s">
        <v>369</v>
      </c>
      <c r="E135" s="144" t="s">
        <v>30</v>
      </c>
      <c r="F135" s="219">
        <f t="shared" si="14"/>
        <v>1</v>
      </c>
      <c r="G135" s="234"/>
      <c r="H135" s="237">
        <v>1</v>
      </c>
      <c r="I135" s="145"/>
      <c r="J135" s="145">
        <f t="shared" si="15"/>
        <v>0</v>
      </c>
      <c r="S135" s="126"/>
      <c r="T135" s="126"/>
      <c r="U135" s="126"/>
    </row>
    <row r="136" spans="1:21" ht="23.25" customHeight="1">
      <c r="A136" s="229" t="s">
        <v>592</v>
      </c>
      <c r="B136" s="48" t="s">
        <v>463</v>
      </c>
      <c r="C136" s="142" t="s">
        <v>32</v>
      </c>
      <c r="D136" s="45" t="s">
        <v>370</v>
      </c>
      <c r="E136" s="144" t="s">
        <v>30</v>
      </c>
      <c r="F136" s="219">
        <f t="shared" si="14"/>
        <v>1</v>
      </c>
      <c r="G136" s="234"/>
      <c r="H136" s="237">
        <v>1</v>
      </c>
      <c r="I136" s="145"/>
      <c r="J136" s="145">
        <f t="shared" si="15"/>
        <v>0</v>
      </c>
      <c r="S136" s="126"/>
      <c r="T136" s="126"/>
      <c r="U136" s="126"/>
    </row>
    <row r="137" spans="1:21" ht="23.25" customHeight="1">
      <c r="A137" s="229" t="s">
        <v>593</v>
      </c>
      <c r="B137" s="48" t="s">
        <v>464</v>
      </c>
      <c r="C137" s="142" t="s">
        <v>32</v>
      </c>
      <c r="D137" s="45" t="s">
        <v>371</v>
      </c>
      <c r="E137" s="144" t="s">
        <v>30</v>
      </c>
      <c r="F137" s="219">
        <f t="shared" si="14"/>
        <v>1</v>
      </c>
      <c r="G137" s="234"/>
      <c r="H137" s="237">
        <v>1</v>
      </c>
      <c r="I137" s="145"/>
      <c r="J137" s="145">
        <f t="shared" si="15"/>
        <v>0</v>
      </c>
      <c r="S137" s="126"/>
      <c r="T137" s="126"/>
      <c r="U137" s="126"/>
    </row>
    <row r="138" spans="1:21" ht="25.5">
      <c r="A138" s="229" t="s">
        <v>594</v>
      </c>
      <c r="B138" s="156" t="s">
        <v>137</v>
      </c>
      <c r="C138" s="142" t="s">
        <v>406</v>
      </c>
      <c r="D138" s="45" t="s">
        <v>138</v>
      </c>
      <c r="E138" s="144" t="s">
        <v>1</v>
      </c>
      <c r="F138" s="219">
        <f t="shared" si="14"/>
        <v>57</v>
      </c>
      <c r="G138" s="234">
        <v>16</v>
      </c>
      <c r="H138" s="237">
        <v>41</v>
      </c>
      <c r="I138" s="145"/>
      <c r="J138" s="145">
        <f t="shared" si="15"/>
        <v>0</v>
      </c>
      <c r="S138" s="126"/>
      <c r="T138" s="126"/>
      <c r="U138" s="126"/>
    </row>
    <row r="139" spans="1:21" ht="30" customHeight="1">
      <c r="A139" s="229" t="s">
        <v>595</v>
      </c>
      <c r="B139" s="156" t="s">
        <v>133</v>
      </c>
      <c r="C139" s="142" t="s">
        <v>406</v>
      </c>
      <c r="D139" s="45" t="s">
        <v>134</v>
      </c>
      <c r="E139" s="144" t="s">
        <v>1</v>
      </c>
      <c r="F139" s="219">
        <f t="shared" si="14"/>
        <v>4</v>
      </c>
      <c r="G139" s="234"/>
      <c r="H139" s="237">
        <v>4</v>
      </c>
      <c r="I139" s="145"/>
      <c r="J139" s="145">
        <f t="shared" si="15"/>
        <v>0</v>
      </c>
      <c r="S139" s="126"/>
      <c r="T139" s="126"/>
      <c r="U139" s="126"/>
    </row>
    <row r="140" spans="1:21" ht="30" customHeight="1">
      <c r="A140" s="229" t="s">
        <v>596</v>
      </c>
      <c r="B140" s="156" t="s">
        <v>135</v>
      </c>
      <c r="C140" s="142" t="s">
        <v>406</v>
      </c>
      <c r="D140" s="45" t="s">
        <v>136</v>
      </c>
      <c r="E140" s="144" t="s">
        <v>1</v>
      </c>
      <c r="F140" s="219">
        <f t="shared" si="14"/>
        <v>1</v>
      </c>
      <c r="G140" s="234">
        <v>1</v>
      </c>
      <c r="H140" s="237"/>
      <c r="I140" s="145"/>
      <c r="J140" s="145">
        <f t="shared" si="15"/>
        <v>0</v>
      </c>
      <c r="S140" s="126"/>
      <c r="T140" s="126"/>
      <c r="U140" s="126"/>
    </row>
    <row r="141" spans="1:21" s="100" customFormat="1" ht="14.25" customHeight="1">
      <c r="A141" s="230"/>
      <c r="B141" s="188"/>
      <c r="C141" s="113"/>
      <c r="D141" s="146"/>
      <c r="E141" s="147"/>
      <c r="F141" s="181"/>
      <c r="G141" s="181"/>
      <c r="H141" s="181"/>
      <c r="I141" s="149"/>
      <c r="J141" s="150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</row>
    <row r="142" spans="1:21">
      <c r="A142" s="160" t="s">
        <v>597</v>
      </c>
      <c r="B142" s="196"/>
      <c r="C142" s="196"/>
      <c r="D142" s="196" t="s">
        <v>332</v>
      </c>
      <c r="E142" s="196"/>
      <c r="F142" s="197"/>
      <c r="G142" s="197"/>
      <c r="H142" s="197"/>
      <c r="I142" s="223"/>
      <c r="J142" s="155">
        <f>SUBTOTAL(9,J143:J145)</f>
        <v>0</v>
      </c>
      <c r="S142" s="126"/>
      <c r="T142" s="126"/>
      <c r="U142" s="126"/>
    </row>
    <row r="143" spans="1:21" s="103" customFormat="1" ht="29.25" customHeight="1">
      <c r="A143" s="229" t="s">
        <v>598</v>
      </c>
      <c r="B143" s="48">
        <v>97599</v>
      </c>
      <c r="C143" s="142" t="s">
        <v>31</v>
      </c>
      <c r="D143" s="45" t="s">
        <v>276</v>
      </c>
      <c r="E143" s="144" t="s">
        <v>30</v>
      </c>
      <c r="F143" s="219">
        <f>SUM(G143:H143)</f>
        <v>501</v>
      </c>
      <c r="G143" s="234">
        <v>252</v>
      </c>
      <c r="H143" s="237">
        <v>249</v>
      </c>
      <c r="I143" s="145"/>
      <c r="J143" s="145">
        <f>ROUND((F143*I143),2)</f>
        <v>0</v>
      </c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</row>
    <row r="144" spans="1:21" ht="32.25" customHeight="1">
      <c r="A144" s="229" t="s">
        <v>599</v>
      </c>
      <c r="B144" s="156" t="s">
        <v>311</v>
      </c>
      <c r="C144" s="142" t="s">
        <v>32</v>
      </c>
      <c r="D144" s="45" t="s">
        <v>333</v>
      </c>
      <c r="E144" s="144" t="s">
        <v>30</v>
      </c>
      <c r="F144" s="219">
        <f>SUM(G144:H144)</f>
        <v>67</v>
      </c>
      <c r="G144" s="234"/>
      <c r="H144" s="237">
        <v>67</v>
      </c>
      <c r="I144" s="145"/>
      <c r="J144" s="145">
        <f>ROUND((F144*I144),2)</f>
        <v>0</v>
      </c>
      <c r="S144" s="126"/>
      <c r="T144" s="126"/>
      <c r="U144" s="126"/>
    </row>
    <row r="145" spans="1:21" ht="40.5" customHeight="1">
      <c r="A145" s="229" t="s">
        <v>600</v>
      </c>
      <c r="B145" s="156" t="s">
        <v>242</v>
      </c>
      <c r="C145" s="142" t="s">
        <v>406</v>
      </c>
      <c r="D145" s="45" t="s">
        <v>308</v>
      </c>
      <c r="E145" s="144" t="s">
        <v>1</v>
      </c>
      <c r="F145" s="219">
        <f>SUM(G145:H145)</f>
        <v>2</v>
      </c>
      <c r="G145" s="234"/>
      <c r="H145" s="237">
        <v>2</v>
      </c>
      <c r="I145" s="145"/>
      <c r="J145" s="145">
        <f>ROUND((F145*I145),2)</f>
        <v>0</v>
      </c>
      <c r="S145" s="126"/>
      <c r="T145" s="126"/>
      <c r="U145" s="126"/>
    </row>
    <row r="146" spans="1:21" s="100" customFormat="1" ht="14.25" customHeight="1">
      <c r="A146" s="230"/>
      <c r="B146" s="188"/>
      <c r="C146" s="113"/>
      <c r="D146" s="146"/>
      <c r="E146" s="147"/>
      <c r="F146" s="181"/>
      <c r="G146" s="181"/>
      <c r="H146" s="181"/>
      <c r="I146" s="149"/>
      <c r="J146" s="150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</row>
    <row r="147" spans="1:21">
      <c r="A147" s="160" t="s">
        <v>601</v>
      </c>
      <c r="B147" s="196"/>
      <c r="C147" s="196"/>
      <c r="D147" s="196" t="s">
        <v>8</v>
      </c>
      <c r="E147" s="196"/>
      <c r="F147" s="197"/>
      <c r="G147" s="197"/>
      <c r="H147" s="197"/>
      <c r="I147" s="223"/>
      <c r="J147" s="155">
        <f>SUBTOTAL(9,J148:J168)</f>
        <v>0</v>
      </c>
      <c r="S147" s="126"/>
      <c r="T147" s="126"/>
      <c r="U147" s="126"/>
    </row>
    <row r="148" spans="1:21" ht="28.5" customHeight="1">
      <c r="A148" s="231" t="s">
        <v>602</v>
      </c>
      <c r="B148" s="48" t="s">
        <v>166</v>
      </c>
      <c r="C148" s="142" t="s">
        <v>406</v>
      </c>
      <c r="D148" s="45" t="s">
        <v>167</v>
      </c>
      <c r="E148" s="144" t="s">
        <v>297</v>
      </c>
      <c r="F148" s="219">
        <f t="shared" ref="F148:F168" si="16">SUM(G148:H148)</f>
        <v>13970</v>
      </c>
      <c r="G148" s="234">
        <v>6860</v>
      </c>
      <c r="H148" s="237">
        <v>7110</v>
      </c>
      <c r="I148" s="145"/>
      <c r="J148" s="145">
        <f t="shared" ref="J148" si="17">ROUND((F148*I148),2)</f>
        <v>0</v>
      </c>
      <c r="S148" s="126"/>
      <c r="T148" s="126"/>
      <c r="U148" s="126"/>
    </row>
    <row r="149" spans="1:21" ht="28.5" customHeight="1">
      <c r="A149" s="231" t="s">
        <v>603</v>
      </c>
      <c r="B149" s="48" t="s">
        <v>168</v>
      </c>
      <c r="C149" s="142" t="s">
        <v>406</v>
      </c>
      <c r="D149" s="45" t="s">
        <v>169</v>
      </c>
      <c r="E149" s="144" t="s">
        <v>297</v>
      </c>
      <c r="F149" s="219">
        <f t="shared" si="16"/>
        <v>120</v>
      </c>
      <c r="G149" s="234"/>
      <c r="H149" s="237">
        <v>120</v>
      </c>
      <c r="I149" s="145"/>
      <c r="J149" s="145">
        <f t="shared" ref="J149:J168" si="18">ROUND((F149*I149),2)</f>
        <v>0</v>
      </c>
      <c r="S149" s="126"/>
      <c r="T149" s="126"/>
      <c r="U149" s="126"/>
    </row>
    <row r="150" spans="1:21" ht="28.5" customHeight="1">
      <c r="A150" s="231" t="s">
        <v>604</v>
      </c>
      <c r="B150" s="48" t="s">
        <v>170</v>
      </c>
      <c r="C150" s="142" t="s">
        <v>406</v>
      </c>
      <c r="D150" s="45" t="s">
        <v>171</v>
      </c>
      <c r="E150" s="144" t="s">
        <v>297</v>
      </c>
      <c r="F150" s="219">
        <f t="shared" si="16"/>
        <v>200</v>
      </c>
      <c r="G150" s="234">
        <v>40</v>
      </c>
      <c r="H150" s="237">
        <v>160</v>
      </c>
      <c r="I150" s="145"/>
      <c r="J150" s="145">
        <f t="shared" si="18"/>
        <v>0</v>
      </c>
      <c r="S150" s="126"/>
      <c r="T150" s="126"/>
      <c r="U150" s="126"/>
    </row>
    <row r="151" spans="1:21" ht="25.5">
      <c r="A151" s="231" t="s">
        <v>605</v>
      </c>
      <c r="B151" s="48" t="s">
        <v>172</v>
      </c>
      <c r="C151" s="142" t="s">
        <v>406</v>
      </c>
      <c r="D151" s="45" t="s">
        <v>173</v>
      </c>
      <c r="E151" s="144" t="s">
        <v>297</v>
      </c>
      <c r="F151" s="219">
        <f t="shared" si="16"/>
        <v>101</v>
      </c>
      <c r="G151" s="234">
        <v>61</v>
      </c>
      <c r="H151" s="237">
        <v>40</v>
      </c>
      <c r="I151" s="145"/>
      <c r="J151" s="145">
        <f t="shared" si="18"/>
        <v>0</v>
      </c>
      <c r="S151" s="126"/>
      <c r="T151" s="126"/>
      <c r="U151" s="126"/>
    </row>
    <row r="152" spans="1:21" ht="25.5">
      <c r="A152" s="231" t="s">
        <v>606</v>
      </c>
      <c r="B152" s="48" t="s">
        <v>158</v>
      </c>
      <c r="C152" s="142" t="s">
        <v>406</v>
      </c>
      <c r="D152" s="45" t="s">
        <v>159</v>
      </c>
      <c r="E152" s="144" t="s">
        <v>297</v>
      </c>
      <c r="F152" s="219">
        <f t="shared" si="16"/>
        <v>182</v>
      </c>
      <c r="G152" s="234">
        <v>182</v>
      </c>
      <c r="H152" s="237"/>
      <c r="I152" s="145"/>
      <c r="J152" s="145">
        <f t="shared" si="18"/>
        <v>0</v>
      </c>
      <c r="S152" s="126"/>
      <c r="T152" s="126"/>
      <c r="U152" s="126"/>
    </row>
    <row r="153" spans="1:21" ht="28.5" customHeight="1">
      <c r="A153" s="231" t="s">
        <v>607</v>
      </c>
      <c r="B153" s="48" t="s">
        <v>160</v>
      </c>
      <c r="C153" s="142" t="s">
        <v>406</v>
      </c>
      <c r="D153" s="45" t="s">
        <v>161</v>
      </c>
      <c r="E153" s="144" t="s">
        <v>297</v>
      </c>
      <c r="F153" s="219">
        <f t="shared" si="16"/>
        <v>838</v>
      </c>
      <c r="G153" s="234">
        <v>40</v>
      </c>
      <c r="H153" s="237">
        <v>798</v>
      </c>
      <c r="I153" s="145"/>
      <c r="J153" s="145">
        <f t="shared" si="18"/>
        <v>0</v>
      </c>
      <c r="S153" s="126"/>
      <c r="T153" s="126"/>
      <c r="U153" s="126"/>
    </row>
    <row r="154" spans="1:21" ht="28.5" customHeight="1">
      <c r="A154" s="231" t="s">
        <v>608</v>
      </c>
      <c r="B154" s="48" t="s">
        <v>162</v>
      </c>
      <c r="C154" s="142" t="s">
        <v>406</v>
      </c>
      <c r="D154" s="45" t="s">
        <v>163</v>
      </c>
      <c r="E154" s="144" t="s">
        <v>297</v>
      </c>
      <c r="F154" s="219">
        <f t="shared" si="16"/>
        <v>1139</v>
      </c>
      <c r="G154" s="234"/>
      <c r="H154" s="237">
        <v>1139</v>
      </c>
      <c r="I154" s="145"/>
      <c r="J154" s="145">
        <f t="shared" si="18"/>
        <v>0</v>
      </c>
      <c r="S154" s="126"/>
      <c r="T154" s="126"/>
      <c r="U154" s="126"/>
    </row>
    <row r="155" spans="1:21" ht="28.5" customHeight="1">
      <c r="A155" s="231" t="s">
        <v>609</v>
      </c>
      <c r="B155" s="48" t="s">
        <v>164</v>
      </c>
      <c r="C155" s="142" t="s">
        <v>406</v>
      </c>
      <c r="D155" s="45" t="s">
        <v>165</v>
      </c>
      <c r="E155" s="144" t="s">
        <v>297</v>
      </c>
      <c r="F155" s="219">
        <f t="shared" si="16"/>
        <v>1254</v>
      </c>
      <c r="G155" s="234"/>
      <c r="H155" s="237">
        <v>1254</v>
      </c>
      <c r="I155" s="145"/>
      <c r="J155" s="145">
        <f t="shared" si="18"/>
        <v>0</v>
      </c>
      <c r="S155" s="126"/>
      <c r="T155" s="126"/>
      <c r="U155" s="126"/>
    </row>
    <row r="156" spans="1:21" ht="25.5">
      <c r="A156" s="231" t="s">
        <v>610</v>
      </c>
      <c r="B156" s="48" t="s">
        <v>143</v>
      </c>
      <c r="C156" s="142" t="s">
        <v>406</v>
      </c>
      <c r="D156" s="45" t="s">
        <v>303</v>
      </c>
      <c r="E156" s="144" t="s">
        <v>297</v>
      </c>
      <c r="F156" s="219">
        <f t="shared" si="16"/>
        <v>4656</v>
      </c>
      <c r="G156" s="234">
        <v>2286</v>
      </c>
      <c r="H156" s="237">
        <v>2370</v>
      </c>
      <c r="I156" s="145"/>
      <c r="J156" s="145">
        <f t="shared" si="18"/>
        <v>0</v>
      </c>
      <c r="S156" s="126"/>
      <c r="T156" s="126"/>
      <c r="U156" s="126"/>
    </row>
    <row r="157" spans="1:21" ht="27" customHeight="1">
      <c r="A157" s="231" t="s">
        <v>611</v>
      </c>
      <c r="B157" s="48" t="s">
        <v>144</v>
      </c>
      <c r="C157" s="142" t="s">
        <v>406</v>
      </c>
      <c r="D157" s="45" t="s">
        <v>304</v>
      </c>
      <c r="E157" s="144" t="s">
        <v>297</v>
      </c>
      <c r="F157" s="219">
        <f t="shared" si="16"/>
        <v>90</v>
      </c>
      <c r="G157" s="234">
        <v>10</v>
      </c>
      <c r="H157" s="237">
        <v>80</v>
      </c>
      <c r="I157" s="145"/>
      <c r="J157" s="145">
        <f t="shared" si="18"/>
        <v>0</v>
      </c>
      <c r="S157" s="126"/>
      <c r="T157" s="126"/>
      <c r="U157" s="126"/>
    </row>
    <row r="158" spans="1:21" ht="21.75" customHeight="1">
      <c r="A158" s="231" t="s">
        <v>612</v>
      </c>
      <c r="B158" s="48" t="s">
        <v>145</v>
      </c>
      <c r="C158" s="142" t="s">
        <v>406</v>
      </c>
      <c r="D158" s="45" t="s">
        <v>305</v>
      </c>
      <c r="E158" s="144" t="s">
        <v>297</v>
      </c>
      <c r="F158" s="219">
        <f t="shared" si="16"/>
        <v>75</v>
      </c>
      <c r="G158" s="234">
        <v>65</v>
      </c>
      <c r="H158" s="237">
        <v>10</v>
      </c>
      <c r="I158" s="145"/>
      <c r="J158" s="145">
        <f t="shared" si="18"/>
        <v>0</v>
      </c>
      <c r="S158" s="126"/>
      <c r="T158" s="126"/>
      <c r="U158" s="126"/>
    </row>
    <row r="159" spans="1:21" ht="21.75" customHeight="1">
      <c r="A159" s="231" t="s">
        <v>613</v>
      </c>
      <c r="B159" s="48" t="s">
        <v>146</v>
      </c>
      <c r="C159" s="142" t="s">
        <v>406</v>
      </c>
      <c r="D159" s="45" t="s">
        <v>306</v>
      </c>
      <c r="E159" s="144" t="s">
        <v>297</v>
      </c>
      <c r="F159" s="219">
        <f t="shared" si="16"/>
        <v>60</v>
      </c>
      <c r="G159" s="234"/>
      <c r="H159" s="237">
        <v>60</v>
      </c>
      <c r="I159" s="145"/>
      <c r="J159" s="145">
        <f t="shared" si="18"/>
        <v>0</v>
      </c>
      <c r="S159" s="126"/>
      <c r="T159" s="126"/>
      <c r="U159" s="126"/>
    </row>
    <row r="160" spans="1:21">
      <c r="A160" s="231" t="s">
        <v>614</v>
      </c>
      <c r="B160" s="48" t="s">
        <v>147</v>
      </c>
      <c r="C160" s="142" t="s">
        <v>406</v>
      </c>
      <c r="D160" s="45" t="s">
        <v>307</v>
      </c>
      <c r="E160" s="144" t="s">
        <v>297</v>
      </c>
      <c r="F160" s="219">
        <f t="shared" si="16"/>
        <v>60</v>
      </c>
      <c r="G160" s="234"/>
      <c r="H160" s="237">
        <v>60</v>
      </c>
      <c r="I160" s="145"/>
      <c r="J160" s="145">
        <f t="shared" si="18"/>
        <v>0</v>
      </c>
      <c r="S160" s="126"/>
      <c r="T160" s="126"/>
      <c r="U160" s="126"/>
    </row>
    <row r="161" spans="1:21" ht="27.75" customHeight="1">
      <c r="A161" s="231" t="s">
        <v>615</v>
      </c>
      <c r="B161" s="48" t="s">
        <v>148</v>
      </c>
      <c r="C161" s="142" t="s">
        <v>406</v>
      </c>
      <c r="D161" s="45" t="s">
        <v>149</v>
      </c>
      <c r="E161" s="144" t="s">
        <v>297</v>
      </c>
      <c r="F161" s="219">
        <f t="shared" si="16"/>
        <v>285</v>
      </c>
      <c r="G161" s="234"/>
      <c r="H161" s="237">
        <v>285</v>
      </c>
      <c r="I161" s="145"/>
      <c r="J161" s="145">
        <f t="shared" si="18"/>
        <v>0</v>
      </c>
      <c r="S161" s="126"/>
      <c r="T161" s="126"/>
      <c r="U161" s="126"/>
    </row>
    <row r="162" spans="1:21" ht="27.75" customHeight="1">
      <c r="A162" s="231" t="s">
        <v>616</v>
      </c>
      <c r="B162" s="48" t="s">
        <v>150</v>
      </c>
      <c r="C162" s="142" t="s">
        <v>406</v>
      </c>
      <c r="D162" s="45" t="s">
        <v>151</v>
      </c>
      <c r="E162" s="144" t="s">
        <v>297</v>
      </c>
      <c r="F162" s="219">
        <f t="shared" si="16"/>
        <v>320</v>
      </c>
      <c r="G162" s="234"/>
      <c r="H162" s="237">
        <v>320</v>
      </c>
      <c r="I162" s="145"/>
      <c r="J162" s="145">
        <f t="shared" si="18"/>
        <v>0</v>
      </c>
      <c r="S162" s="126"/>
      <c r="T162" s="126"/>
      <c r="U162" s="126"/>
    </row>
    <row r="163" spans="1:21" ht="25.5">
      <c r="A163" s="231" t="s">
        <v>617</v>
      </c>
      <c r="B163" s="48" t="s">
        <v>60</v>
      </c>
      <c r="C163" s="142" t="s">
        <v>406</v>
      </c>
      <c r="D163" s="45" t="s">
        <v>59</v>
      </c>
      <c r="E163" s="144" t="s">
        <v>1</v>
      </c>
      <c r="F163" s="219">
        <f t="shared" si="16"/>
        <v>20</v>
      </c>
      <c r="G163" s="234">
        <v>4</v>
      </c>
      <c r="H163" s="237">
        <v>16</v>
      </c>
      <c r="I163" s="145"/>
      <c r="J163" s="145">
        <f t="shared" si="18"/>
        <v>0</v>
      </c>
      <c r="S163" s="126"/>
      <c r="T163" s="126"/>
      <c r="U163" s="126"/>
    </row>
    <row r="164" spans="1:21" ht="41.25" customHeight="1">
      <c r="A164" s="231" t="s">
        <v>618</v>
      </c>
      <c r="B164" s="48">
        <v>97891</v>
      </c>
      <c r="C164" s="142" t="s">
        <v>31</v>
      </c>
      <c r="D164" s="45" t="s">
        <v>310</v>
      </c>
      <c r="E164" s="144" t="s">
        <v>30</v>
      </c>
      <c r="F164" s="219">
        <f t="shared" si="16"/>
        <v>28</v>
      </c>
      <c r="G164" s="234"/>
      <c r="H164" s="237">
        <v>28</v>
      </c>
      <c r="I164" s="145"/>
      <c r="J164" s="145">
        <f t="shared" si="18"/>
        <v>0</v>
      </c>
      <c r="S164" s="126"/>
      <c r="T164" s="126"/>
      <c r="U164" s="126"/>
    </row>
    <row r="165" spans="1:21">
      <c r="A165" s="231" t="s">
        <v>619</v>
      </c>
      <c r="B165" s="48" t="s">
        <v>62</v>
      </c>
      <c r="C165" s="142" t="s">
        <v>406</v>
      </c>
      <c r="D165" s="45" t="s">
        <v>178</v>
      </c>
      <c r="E165" s="144" t="s">
        <v>299</v>
      </c>
      <c r="F165" s="219">
        <f t="shared" si="16"/>
        <v>897</v>
      </c>
      <c r="G165" s="234">
        <v>433</v>
      </c>
      <c r="H165" s="237">
        <v>464</v>
      </c>
      <c r="I165" s="145"/>
      <c r="J165" s="145">
        <f t="shared" si="18"/>
        <v>0</v>
      </c>
      <c r="S165" s="126"/>
      <c r="T165" s="126"/>
      <c r="U165" s="126"/>
    </row>
    <row r="166" spans="1:21">
      <c r="A166" s="231" t="s">
        <v>620</v>
      </c>
      <c r="B166" s="48" t="s">
        <v>61</v>
      </c>
      <c r="C166" s="142" t="s">
        <v>406</v>
      </c>
      <c r="D166" s="45" t="s">
        <v>179</v>
      </c>
      <c r="E166" s="144" t="s">
        <v>299</v>
      </c>
      <c r="F166" s="219">
        <f t="shared" si="16"/>
        <v>9</v>
      </c>
      <c r="G166" s="234">
        <v>1</v>
      </c>
      <c r="H166" s="237">
        <v>8</v>
      </c>
      <c r="I166" s="145"/>
      <c r="J166" s="145">
        <f t="shared" si="18"/>
        <v>0</v>
      </c>
      <c r="S166" s="126"/>
      <c r="T166" s="126"/>
      <c r="U166" s="126"/>
    </row>
    <row r="167" spans="1:21">
      <c r="A167" s="231" t="s">
        <v>621</v>
      </c>
      <c r="B167" s="48" t="s">
        <v>63</v>
      </c>
      <c r="C167" s="142" t="s">
        <v>406</v>
      </c>
      <c r="D167" s="45" t="s">
        <v>180</v>
      </c>
      <c r="E167" s="144" t="s">
        <v>299</v>
      </c>
      <c r="F167" s="219">
        <f t="shared" si="16"/>
        <v>2</v>
      </c>
      <c r="G167" s="234">
        <v>1</v>
      </c>
      <c r="H167" s="237">
        <v>1</v>
      </c>
      <c r="I167" s="145"/>
      <c r="J167" s="145">
        <f t="shared" si="18"/>
        <v>0</v>
      </c>
      <c r="S167" s="126"/>
      <c r="T167" s="126"/>
      <c r="U167" s="126"/>
    </row>
    <row r="168" spans="1:21">
      <c r="A168" s="231" t="s">
        <v>622</v>
      </c>
      <c r="B168" s="48" t="s">
        <v>176</v>
      </c>
      <c r="C168" s="142" t="s">
        <v>406</v>
      </c>
      <c r="D168" s="45" t="s">
        <v>177</v>
      </c>
      <c r="E168" s="144" t="s">
        <v>299</v>
      </c>
      <c r="F168" s="219">
        <f t="shared" si="16"/>
        <v>460</v>
      </c>
      <c r="G168" s="234">
        <v>185</v>
      </c>
      <c r="H168" s="237">
        <v>275</v>
      </c>
      <c r="I168" s="145"/>
      <c r="J168" s="145">
        <f t="shared" si="18"/>
        <v>0</v>
      </c>
      <c r="S168" s="126"/>
      <c r="T168" s="126"/>
      <c r="U168" s="126"/>
    </row>
    <row r="169" spans="1:21">
      <c r="A169" s="207"/>
      <c r="B169" s="180"/>
      <c r="C169" s="113"/>
      <c r="D169" s="146"/>
      <c r="E169" s="147"/>
      <c r="F169" s="181"/>
      <c r="G169" s="181"/>
      <c r="H169" s="181"/>
      <c r="I169" s="149"/>
      <c r="J169" s="158"/>
      <c r="S169" s="126"/>
      <c r="T169" s="126"/>
      <c r="U169" s="126"/>
    </row>
    <row r="170" spans="1:21">
      <c r="A170" s="160" t="s">
        <v>623</v>
      </c>
      <c r="B170" s="196"/>
      <c r="C170" s="196"/>
      <c r="D170" s="196" t="s">
        <v>397</v>
      </c>
      <c r="E170" s="196"/>
      <c r="F170" s="197"/>
      <c r="G170" s="197"/>
      <c r="H170" s="197"/>
      <c r="I170" s="223"/>
      <c r="J170" s="155">
        <f>SUBTOTAL(9,J171:J179)</f>
        <v>0</v>
      </c>
      <c r="S170" s="126"/>
      <c r="T170" s="126"/>
      <c r="U170" s="126"/>
    </row>
    <row r="171" spans="1:21" ht="28.5" customHeight="1">
      <c r="A171" s="231" t="s">
        <v>624</v>
      </c>
      <c r="B171" s="48" t="s">
        <v>64</v>
      </c>
      <c r="C171" s="142" t="s">
        <v>406</v>
      </c>
      <c r="D171" s="45" t="s">
        <v>187</v>
      </c>
      <c r="E171" s="144" t="s">
        <v>297</v>
      </c>
      <c r="F171" s="219">
        <f t="shared" ref="F171:F179" si="19">SUM(G171:H171)</f>
        <v>4005</v>
      </c>
      <c r="G171" s="234">
        <v>2172</v>
      </c>
      <c r="H171" s="237">
        <v>1833</v>
      </c>
      <c r="I171" s="145"/>
      <c r="J171" s="145">
        <f t="shared" ref="J171:J179" si="20">ROUND((F171*I171),2)</f>
        <v>0</v>
      </c>
      <c r="S171" s="126"/>
      <c r="T171" s="126"/>
      <c r="U171" s="126"/>
    </row>
    <row r="172" spans="1:21" ht="25.5">
      <c r="A172" s="231" t="s">
        <v>625</v>
      </c>
      <c r="B172" s="48">
        <v>96973</v>
      </c>
      <c r="C172" s="142" t="s">
        <v>31</v>
      </c>
      <c r="D172" s="45" t="s">
        <v>277</v>
      </c>
      <c r="E172" s="144" t="s">
        <v>29</v>
      </c>
      <c r="F172" s="219">
        <f t="shared" si="19"/>
        <v>720</v>
      </c>
      <c r="G172" s="234">
        <v>150</v>
      </c>
      <c r="H172" s="237">
        <v>570</v>
      </c>
      <c r="I172" s="145"/>
      <c r="J172" s="145">
        <f t="shared" si="20"/>
        <v>0</v>
      </c>
      <c r="S172" s="126"/>
      <c r="T172" s="126"/>
      <c r="U172" s="126"/>
    </row>
    <row r="173" spans="1:21">
      <c r="A173" s="231" t="s">
        <v>626</v>
      </c>
      <c r="B173" s="48" t="s">
        <v>141</v>
      </c>
      <c r="C173" s="142" t="s">
        <v>406</v>
      </c>
      <c r="D173" s="45" t="s">
        <v>142</v>
      </c>
      <c r="E173" s="144" t="s">
        <v>297</v>
      </c>
      <c r="F173" s="219">
        <f t="shared" si="19"/>
        <v>331</v>
      </c>
      <c r="G173" s="234">
        <v>69</v>
      </c>
      <c r="H173" s="237">
        <v>262</v>
      </c>
      <c r="I173" s="145"/>
      <c r="J173" s="145">
        <f t="shared" si="20"/>
        <v>0</v>
      </c>
      <c r="S173" s="126"/>
      <c r="T173" s="126"/>
      <c r="U173" s="126"/>
    </row>
    <row r="174" spans="1:21">
      <c r="A174" s="231" t="s">
        <v>627</v>
      </c>
      <c r="B174" s="48" t="s">
        <v>188</v>
      </c>
      <c r="C174" s="142" t="s">
        <v>406</v>
      </c>
      <c r="D174" s="45" t="s">
        <v>189</v>
      </c>
      <c r="E174" s="144" t="s">
        <v>1</v>
      </c>
      <c r="F174" s="219">
        <f t="shared" si="19"/>
        <v>120</v>
      </c>
      <c r="G174" s="234">
        <v>25</v>
      </c>
      <c r="H174" s="237">
        <v>95</v>
      </c>
      <c r="I174" s="145"/>
      <c r="J174" s="145">
        <f t="shared" si="20"/>
        <v>0</v>
      </c>
      <c r="S174" s="126"/>
      <c r="T174" s="126"/>
      <c r="U174" s="126"/>
    </row>
    <row r="175" spans="1:21" ht="25.5">
      <c r="A175" s="231" t="s">
        <v>628</v>
      </c>
      <c r="B175" s="48">
        <v>96974</v>
      </c>
      <c r="C175" s="142" t="s">
        <v>31</v>
      </c>
      <c r="D175" s="45" t="s">
        <v>278</v>
      </c>
      <c r="E175" s="144" t="s">
        <v>29</v>
      </c>
      <c r="F175" s="219">
        <f t="shared" si="19"/>
        <v>1945</v>
      </c>
      <c r="G175" s="234">
        <v>745</v>
      </c>
      <c r="H175" s="237">
        <v>1200</v>
      </c>
      <c r="I175" s="145"/>
      <c r="J175" s="145">
        <f t="shared" si="20"/>
        <v>0</v>
      </c>
      <c r="S175" s="126"/>
      <c r="T175" s="126"/>
      <c r="U175" s="126"/>
    </row>
    <row r="176" spans="1:21">
      <c r="A176" s="231" t="s">
        <v>629</v>
      </c>
      <c r="B176" s="48" t="s">
        <v>181</v>
      </c>
      <c r="C176" s="142" t="s">
        <v>406</v>
      </c>
      <c r="D176" s="45" t="s">
        <v>182</v>
      </c>
      <c r="E176" s="144" t="s">
        <v>1</v>
      </c>
      <c r="F176" s="219">
        <f t="shared" si="19"/>
        <v>120</v>
      </c>
      <c r="G176" s="234">
        <v>25</v>
      </c>
      <c r="H176" s="237">
        <v>95</v>
      </c>
      <c r="I176" s="145"/>
      <c r="J176" s="145">
        <f t="shared" si="20"/>
        <v>0</v>
      </c>
      <c r="S176" s="126"/>
      <c r="T176" s="126"/>
      <c r="U176" s="126"/>
    </row>
    <row r="177" spans="1:21" ht="25.5">
      <c r="A177" s="231" t="s">
        <v>630</v>
      </c>
      <c r="B177" s="48" t="s">
        <v>185</v>
      </c>
      <c r="C177" s="142" t="s">
        <v>406</v>
      </c>
      <c r="D177" s="45" t="s">
        <v>186</v>
      </c>
      <c r="E177" s="144" t="s">
        <v>1</v>
      </c>
      <c r="F177" s="219">
        <f t="shared" si="19"/>
        <v>120</v>
      </c>
      <c r="G177" s="234">
        <v>25</v>
      </c>
      <c r="H177" s="237">
        <v>95</v>
      </c>
      <c r="I177" s="145"/>
      <c r="J177" s="145">
        <f t="shared" si="20"/>
        <v>0</v>
      </c>
      <c r="S177" s="126"/>
      <c r="T177" s="126"/>
      <c r="U177" s="126"/>
    </row>
    <row r="178" spans="1:21">
      <c r="A178" s="231" t="s">
        <v>631</v>
      </c>
      <c r="B178" s="48" t="s">
        <v>183</v>
      </c>
      <c r="C178" s="142" t="s">
        <v>406</v>
      </c>
      <c r="D178" s="45" t="s">
        <v>184</v>
      </c>
      <c r="E178" s="144" t="s">
        <v>1</v>
      </c>
      <c r="F178" s="219">
        <f t="shared" si="19"/>
        <v>120</v>
      </c>
      <c r="G178" s="234">
        <v>25</v>
      </c>
      <c r="H178" s="237">
        <v>95</v>
      </c>
      <c r="I178" s="145"/>
      <c r="J178" s="145">
        <f t="shared" si="20"/>
        <v>0</v>
      </c>
      <c r="S178" s="126"/>
      <c r="T178" s="126"/>
      <c r="U178" s="126"/>
    </row>
    <row r="179" spans="1:21" ht="25.5">
      <c r="A179" s="231" t="s">
        <v>632</v>
      </c>
      <c r="B179" s="48" t="s">
        <v>190</v>
      </c>
      <c r="C179" s="142" t="s">
        <v>406</v>
      </c>
      <c r="D179" s="45" t="s">
        <v>191</v>
      </c>
      <c r="E179" s="144" t="s">
        <v>1</v>
      </c>
      <c r="F179" s="219">
        <f t="shared" si="19"/>
        <v>360</v>
      </c>
      <c r="G179" s="234">
        <v>75</v>
      </c>
      <c r="H179" s="237">
        <v>285</v>
      </c>
      <c r="I179" s="145"/>
      <c r="J179" s="145">
        <f t="shared" si="20"/>
        <v>0</v>
      </c>
      <c r="S179" s="126"/>
      <c r="T179" s="126"/>
      <c r="U179" s="126"/>
    </row>
    <row r="180" spans="1:21">
      <c r="A180" s="207"/>
      <c r="B180" s="180"/>
      <c r="C180" s="113"/>
      <c r="D180" s="146"/>
      <c r="E180" s="147"/>
      <c r="F180" s="181"/>
      <c r="G180" s="181"/>
      <c r="H180" s="181"/>
      <c r="I180" s="149"/>
      <c r="J180" s="158"/>
    </row>
    <row r="181" spans="1:21" s="100" customFormat="1">
      <c r="A181" s="159" t="s">
        <v>49</v>
      </c>
      <c r="B181" s="114" t="s">
        <v>267</v>
      </c>
      <c r="C181" s="114"/>
      <c r="D181" s="151"/>
      <c r="E181" s="151"/>
      <c r="F181" s="200"/>
      <c r="G181" s="200"/>
      <c r="H181" s="200"/>
      <c r="I181" s="220"/>
      <c r="J181" s="153">
        <f>SUBTOTAL(9,J182:J233)</f>
        <v>0</v>
      </c>
      <c r="K181" s="127"/>
      <c r="L181" s="127"/>
      <c r="M181" s="127"/>
      <c r="N181" s="127"/>
      <c r="O181" s="127"/>
      <c r="P181" s="127"/>
      <c r="Q181" s="127"/>
      <c r="R181" s="127"/>
    </row>
    <row r="182" spans="1:21">
      <c r="A182" s="160" t="s">
        <v>633</v>
      </c>
      <c r="B182" s="196"/>
      <c r="C182" s="196"/>
      <c r="D182" s="196" t="s">
        <v>393</v>
      </c>
      <c r="E182" s="201"/>
      <c r="F182" s="202"/>
      <c r="G182" s="202"/>
      <c r="H182" s="202"/>
      <c r="I182" s="226"/>
      <c r="J182" s="154">
        <f>SUBTOTAL(9,J183:J211)</f>
        <v>0</v>
      </c>
    </row>
    <row r="183" spans="1:21">
      <c r="A183" s="160" t="s">
        <v>634</v>
      </c>
      <c r="B183" s="196"/>
      <c r="C183" s="196"/>
      <c r="D183" s="196" t="s">
        <v>34</v>
      </c>
      <c r="E183" s="201"/>
      <c r="F183" s="202"/>
      <c r="G183" s="202"/>
      <c r="H183" s="202"/>
      <c r="I183" s="226"/>
      <c r="J183" s="154">
        <f>SUBTOTAL(9,J184:J189)</f>
        <v>0</v>
      </c>
    </row>
    <row r="184" spans="1:21" s="126" customFormat="1">
      <c r="A184" s="143" t="s">
        <v>635</v>
      </c>
      <c r="B184" s="43" t="s">
        <v>192</v>
      </c>
      <c r="C184" s="143" t="s">
        <v>406</v>
      </c>
      <c r="D184" s="45" t="s">
        <v>193</v>
      </c>
      <c r="E184" s="144" t="s">
        <v>297</v>
      </c>
      <c r="F184" s="219">
        <f t="shared" ref="F184:F189" si="21">SUM(G184:H184)</f>
        <v>25</v>
      </c>
      <c r="G184" s="233">
        <v>5</v>
      </c>
      <c r="H184" s="236">
        <v>20</v>
      </c>
      <c r="I184" s="145"/>
      <c r="J184" s="145">
        <f t="shared" ref="J184:J189" si="22">ROUND((F184*I184),2)</f>
        <v>0</v>
      </c>
    </row>
    <row r="185" spans="1:21" s="126" customFormat="1">
      <c r="A185" s="143" t="s">
        <v>636</v>
      </c>
      <c r="B185" s="43" t="s">
        <v>194</v>
      </c>
      <c r="C185" s="143" t="s">
        <v>406</v>
      </c>
      <c r="D185" s="45" t="s">
        <v>195</v>
      </c>
      <c r="E185" s="144" t="s">
        <v>297</v>
      </c>
      <c r="F185" s="219">
        <f t="shared" si="21"/>
        <v>24</v>
      </c>
      <c r="G185" s="233">
        <v>4</v>
      </c>
      <c r="H185" s="236">
        <v>20</v>
      </c>
      <c r="I185" s="145"/>
      <c r="J185" s="145">
        <f t="shared" si="22"/>
        <v>0</v>
      </c>
    </row>
    <row r="186" spans="1:21" s="126" customFormat="1">
      <c r="A186" s="143" t="s">
        <v>637</v>
      </c>
      <c r="B186" s="43" t="s">
        <v>196</v>
      </c>
      <c r="C186" s="143" t="s">
        <v>406</v>
      </c>
      <c r="D186" s="45" t="s">
        <v>197</v>
      </c>
      <c r="E186" s="144" t="s">
        <v>297</v>
      </c>
      <c r="F186" s="219">
        <f t="shared" si="21"/>
        <v>27</v>
      </c>
      <c r="G186" s="233">
        <v>3</v>
      </c>
      <c r="H186" s="236">
        <v>24</v>
      </c>
      <c r="I186" s="145"/>
      <c r="J186" s="145">
        <f t="shared" si="22"/>
        <v>0</v>
      </c>
    </row>
    <row r="187" spans="1:21" s="126" customFormat="1">
      <c r="A187" s="143" t="s">
        <v>638</v>
      </c>
      <c r="B187" s="116" t="s">
        <v>198</v>
      </c>
      <c r="C187" s="143" t="s">
        <v>406</v>
      </c>
      <c r="D187" s="45" t="s">
        <v>199</v>
      </c>
      <c r="E187" s="144" t="s">
        <v>297</v>
      </c>
      <c r="F187" s="219">
        <f t="shared" si="21"/>
        <v>71</v>
      </c>
      <c r="G187" s="233">
        <v>16</v>
      </c>
      <c r="H187" s="236">
        <v>55</v>
      </c>
      <c r="I187" s="145"/>
      <c r="J187" s="145">
        <f t="shared" si="22"/>
        <v>0</v>
      </c>
    </row>
    <row r="188" spans="1:21" s="126" customFormat="1">
      <c r="A188" s="143" t="s">
        <v>639</v>
      </c>
      <c r="B188" s="43" t="s">
        <v>200</v>
      </c>
      <c r="C188" s="143" t="s">
        <v>406</v>
      </c>
      <c r="D188" s="45" t="s">
        <v>201</v>
      </c>
      <c r="E188" s="144" t="s">
        <v>297</v>
      </c>
      <c r="F188" s="219">
        <f t="shared" si="21"/>
        <v>33</v>
      </c>
      <c r="G188" s="233">
        <v>3</v>
      </c>
      <c r="H188" s="236">
        <v>30</v>
      </c>
      <c r="I188" s="145"/>
      <c r="J188" s="145">
        <f t="shared" si="22"/>
        <v>0</v>
      </c>
    </row>
    <row r="189" spans="1:21" s="126" customFormat="1">
      <c r="A189" s="143" t="s">
        <v>640</v>
      </c>
      <c r="B189" s="117" t="s">
        <v>328</v>
      </c>
      <c r="C189" s="193" t="s">
        <v>32</v>
      </c>
      <c r="D189" s="45" t="s">
        <v>329</v>
      </c>
      <c r="E189" s="144" t="s">
        <v>268</v>
      </c>
      <c r="F189" s="219">
        <f t="shared" si="21"/>
        <v>180</v>
      </c>
      <c r="G189" s="233">
        <v>31</v>
      </c>
      <c r="H189" s="236">
        <v>149</v>
      </c>
      <c r="I189" s="145"/>
      <c r="J189" s="145">
        <f t="shared" si="22"/>
        <v>0</v>
      </c>
    </row>
    <row r="190" spans="1:21" ht="8.25" customHeight="1">
      <c r="A190" s="192"/>
      <c r="B190" s="183"/>
      <c r="C190" s="183"/>
      <c r="D190" s="186"/>
      <c r="E190" s="203"/>
      <c r="F190" s="182"/>
      <c r="G190" s="182"/>
      <c r="H190" s="182"/>
      <c r="I190" s="221"/>
      <c r="J190" s="158"/>
    </row>
    <row r="191" spans="1:21">
      <c r="A191" s="160" t="s">
        <v>641</v>
      </c>
      <c r="B191" s="196"/>
      <c r="C191" s="196"/>
      <c r="D191" s="196" t="s">
        <v>323</v>
      </c>
      <c r="E191" s="201"/>
      <c r="F191" s="202"/>
      <c r="G191" s="202"/>
      <c r="H191" s="202"/>
      <c r="I191" s="226"/>
      <c r="J191" s="154">
        <f>SUBTOTAL(9,J192:J200)</f>
        <v>0</v>
      </c>
    </row>
    <row r="192" spans="1:21" ht="29.25" customHeight="1">
      <c r="A192" s="143" t="s">
        <v>642</v>
      </c>
      <c r="B192" s="48" t="s">
        <v>66</v>
      </c>
      <c r="C192" s="143" t="s">
        <v>406</v>
      </c>
      <c r="D192" s="45" t="s">
        <v>211</v>
      </c>
      <c r="E192" s="144" t="s">
        <v>1</v>
      </c>
      <c r="F192" s="219">
        <f t="shared" ref="F192:F200" si="23">SUM(G192:H192)</f>
        <v>10</v>
      </c>
      <c r="G192" s="233">
        <v>2</v>
      </c>
      <c r="H192" s="236">
        <v>8</v>
      </c>
      <c r="I192" s="145"/>
      <c r="J192" s="145">
        <f t="shared" ref="J192:J200" si="24">ROUND((F192*I192),2)</f>
        <v>0</v>
      </c>
    </row>
    <row r="193" spans="1:10" ht="29.25" customHeight="1">
      <c r="A193" s="143" t="s">
        <v>643</v>
      </c>
      <c r="B193" s="43" t="s">
        <v>67</v>
      </c>
      <c r="C193" s="143" t="s">
        <v>406</v>
      </c>
      <c r="D193" s="45" t="s">
        <v>212</v>
      </c>
      <c r="E193" s="144" t="s">
        <v>1</v>
      </c>
      <c r="F193" s="219">
        <f t="shared" si="23"/>
        <v>5</v>
      </c>
      <c r="G193" s="233">
        <v>1</v>
      </c>
      <c r="H193" s="236">
        <v>4</v>
      </c>
      <c r="I193" s="145"/>
      <c r="J193" s="145">
        <f t="shared" si="24"/>
        <v>0</v>
      </c>
    </row>
    <row r="194" spans="1:10" ht="29.25" customHeight="1">
      <c r="A194" s="143" t="s">
        <v>644</v>
      </c>
      <c r="B194" s="43" t="s">
        <v>209</v>
      </c>
      <c r="C194" s="143" t="s">
        <v>406</v>
      </c>
      <c r="D194" s="45" t="s">
        <v>210</v>
      </c>
      <c r="E194" s="144" t="s">
        <v>1</v>
      </c>
      <c r="F194" s="219">
        <f t="shared" si="23"/>
        <v>6</v>
      </c>
      <c r="G194" s="233">
        <v>2</v>
      </c>
      <c r="H194" s="236">
        <v>4</v>
      </c>
      <c r="I194" s="145"/>
      <c r="J194" s="145">
        <f t="shared" si="24"/>
        <v>0</v>
      </c>
    </row>
    <row r="195" spans="1:10" ht="29.25" customHeight="1">
      <c r="A195" s="143" t="s">
        <v>645</v>
      </c>
      <c r="B195" s="43" t="s">
        <v>205</v>
      </c>
      <c r="C195" s="143" t="s">
        <v>406</v>
      </c>
      <c r="D195" s="45" t="s">
        <v>206</v>
      </c>
      <c r="E195" s="144" t="s">
        <v>1</v>
      </c>
      <c r="F195" s="219">
        <f t="shared" si="23"/>
        <v>5</v>
      </c>
      <c r="G195" s="233">
        <v>1</v>
      </c>
      <c r="H195" s="236">
        <v>4</v>
      </c>
      <c r="I195" s="145"/>
      <c r="J195" s="145">
        <f t="shared" si="24"/>
        <v>0</v>
      </c>
    </row>
    <row r="196" spans="1:10" ht="33" customHeight="1">
      <c r="A196" s="143" t="s">
        <v>646</v>
      </c>
      <c r="B196" s="43" t="s">
        <v>65</v>
      </c>
      <c r="C196" s="143" t="s">
        <v>406</v>
      </c>
      <c r="D196" s="45" t="s">
        <v>215</v>
      </c>
      <c r="E196" s="144" t="s">
        <v>1</v>
      </c>
      <c r="F196" s="219">
        <f t="shared" si="23"/>
        <v>10</v>
      </c>
      <c r="G196" s="233">
        <v>2</v>
      </c>
      <c r="H196" s="236">
        <v>8</v>
      </c>
      <c r="I196" s="145"/>
      <c r="J196" s="145">
        <f t="shared" si="24"/>
        <v>0</v>
      </c>
    </row>
    <row r="197" spans="1:10" ht="33" customHeight="1">
      <c r="A197" s="143" t="s">
        <v>647</v>
      </c>
      <c r="B197" s="43" t="s">
        <v>216</v>
      </c>
      <c r="C197" s="143" t="s">
        <v>406</v>
      </c>
      <c r="D197" s="45" t="s">
        <v>217</v>
      </c>
      <c r="E197" s="144" t="s">
        <v>1</v>
      </c>
      <c r="F197" s="219">
        <f t="shared" si="23"/>
        <v>10</v>
      </c>
      <c r="G197" s="233">
        <v>2</v>
      </c>
      <c r="H197" s="236">
        <v>8</v>
      </c>
      <c r="I197" s="145"/>
      <c r="J197" s="145">
        <f t="shared" si="24"/>
        <v>0</v>
      </c>
    </row>
    <row r="198" spans="1:10" ht="42" customHeight="1">
      <c r="A198" s="143" t="s">
        <v>648</v>
      </c>
      <c r="B198" s="43" t="s">
        <v>213</v>
      </c>
      <c r="C198" s="143" t="s">
        <v>406</v>
      </c>
      <c r="D198" s="45" t="s">
        <v>214</v>
      </c>
      <c r="E198" s="144" t="s">
        <v>1</v>
      </c>
      <c r="F198" s="219">
        <f t="shared" si="23"/>
        <v>50</v>
      </c>
      <c r="G198" s="233">
        <v>10</v>
      </c>
      <c r="H198" s="236">
        <v>40</v>
      </c>
      <c r="I198" s="145"/>
      <c r="J198" s="145">
        <f t="shared" si="24"/>
        <v>0</v>
      </c>
    </row>
    <row r="199" spans="1:10" ht="33" customHeight="1">
      <c r="A199" s="143" t="s">
        <v>649</v>
      </c>
      <c r="B199" s="43" t="s">
        <v>68</v>
      </c>
      <c r="C199" s="143" t="s">
        <v>406</v>
      </c>
      <c r="D199" s="45" t="s">
        <v>202</v>
      </c>
      <c r="E199" s="144" t="s">
        <v>1</v>
      </c>
      <c r="F199" s="219">
        <f t="shared" si="23"/>
        <v>5</v>
      </c>
      <c r="G199" s="233">
        <v>1</v>
      </c>
      <c r="H199" s="236">
        <v>4</v>
      </c>
      <c r="I199" s="145"/>
      <c r="J199" s="145">
        <f t="shared" si="24"/>
        <v>0</v>
      </c>
    </row>
    <row r="200" spans="1:10" ht="23.25" customHeight="1">
      <c r="A200" s="143" t="s">
        <v>650</v>
      </c>
      <c r="B200" s="48" t="s">
        <v>203</v>
      </c>
      <c r="C200" s="143" t="s">
        <v>406</v>
      </c>
      <c r="D200" s="45" t="s">
        <v>204</v>
      </c>
      <c r="E200" s="144" t="s">
        <v>1</v>
      </c>
      <c r="F200" s="219">
        <f t="shared" si="23"/>
        <v>6</v>
      </c>
      <c r="G200" s="233">
        <v>2</v>
      </c>
      <c r="H200" s="236">
        <v>4</v>
      </c>
      <c r="I200" s="145"/>
      <c r="J200" s="145">
        <f t="shared" si="24"/>
        <v>0</v>
      </c>
    </row>
    <row r="201" spans="1:10" ht="9.75" customHeight="1">
      <c r="A201" s="161"/>
      <c r="B201" s="180"/>
      <c r="C201" s="183"/>
      <c r="D201" s="146"/>
      <c r="E201" s="147"/>
      <c r="F201" s="182"/>
      <c r="G201" s="182"/>
      <c r="H201" s="182"/>
      <c r="I201" s="149"/>
      <c r="J201" s="158"/>
    </row>
    <row r="202" spans="1:10">
      <c r="A202" s="160" t="s">
        <v>651</v>
      </c>
      <c r="B202" s="196"/>
      <c r="C202" s="196"/>
      <c r="D202" s="196" t="s">
        <v>322</v>
      </c>
      <c r="E202" s="201"/>
      <c r="F202" s="202"/>
      <c r="G202" s="202"/>
      <c r="H202" s="202"/>
      <c r="I202" s="226"/>
      <c r="J202" s="154">
        <f>SUBTOTAL(9,J203:J211)</f>
        <v>0</v>
      </c>
    </row>
    <row r="203" spans="1:10" s="126" customFormat="1" ht="33.75" customHeight="1">
      <c r="A203" s="143" t="s">
        <v>652</v>
      </c>
      <c r="B203" s="48" t="s">
        <v>207</v>
      </c>
      <c r="C203" s="143" t="s">
        <v>406</v>
      </c>
      <c r="D203" s="45" t="s">
        <v>208</v>
      </c>
      <c r="E203" s="144" t="s">
        <v>1</v>
      </c>
      <c r="F203" s="219">
        <f t="shared" ref="F203:F211" si="25">SUM(G203:H203)</f>
        <v>75</v>
      </c>
      <c r="G203" s="233">
        <v>35</v>
      </c>
      <c r="H203" s="236">
        <v>40</v>
      </c>
      <c r="I203" s="145"/>
      <c r="J203" s="145">
        <f t="shared" ref="J203:J211" si="26">ROUND((F203*I203),2)</f>
        <v>0</v>
      </c>
    </row>
    <row r="204" spans="1:10" s="126" customFormat="1" ht="33.75" customHeight="1">
      <c r="A204" s="143" t="s">
        <v>653</v>
      </c>
      <c r="B204" s="43" t="s">
        <v>230</v>
      </c>
      <c r="C204" s="143" t="s">
        <v>406</v>
      </c>
      <c r="D204" s="45" t="s">
        <v>231</v>
      </c>
      <c r="E204" s="144" t="s">
        <v>1</v>
      </c>
      <c r="F204" s="219">
        <f t="shared" si="25"/>
        <v>75</v>
      </c>
      <c r="G204" s="233">
        <v>35</v>
      </c>
      <c r="H204" s="236">
        <v>40</v>
      </c>
      <c r="I204" s="145"/>
      <c r="J204" s="145">
        <f t="shared" si="26"/>
        <v>0</v>
      </c>
    </row>
    <row r="205" spans="1:10" s="126" customFormat="1" ht="33.75" customHeight="1">
      <c r="A205" s="143" t="s">
        <v>654</v>
      </c>
      <c r="B205" s="43" t="s">
        <v>222</v>
      </c>
      <c r="C205" s="143" t="s">
        <v>406</v>
      </c>
      <c r="D205" s="45" t="s">
        <v>223</v>
      </c>
      <c r="E205" s="144" t="s">
        <v>1</v>
      </c>
      <c r="F205" s="219">
        <f t="shared" si="25"/>
        <v>11</v>
      </c>
      <c r="G205" s="233"/>
      <c r="H205" s="236">
        <v>11</v>
      </c>
      <c r="I205" s="145"/>
      <c r="J205" s="145">
        <f t="shared" si="26"/>
        <v>0</v>
      </c>
    </row>
    <row r="206" spans="1:10" s="126" customFormat="1" ht="33.75" customHeight="1">
      <c r="A206" s="143" t="s">
        <v>655</v>
      </c>
      <c r="B206" s="43" t="s">
        <v>226</v>
      </c>
      <c r="C206" s="143" t="s">
        <v>406</v>
      </c>
      <c r="D206" s="45" t="s">
        <v>227</v>
      </c>
      <c r="E206" s="144" t="s">
        <v>1</v>
      </c>
      <c r="F206" s="219">
        <f t="shared" si="25"/>
        <v>75</v>
      </c>
      <c r="G206" s="233">
        <v>35</v>
      </c>
      <c r="H206" s="236">
        <v>40</v>
      </c>
      <c r="I206" s="145"/>
      <c r="J206" s="145">
        <f t="shared" si="26"/>
        <v>0</v>
      </c>
    </row>
    <row r="207" spans="1:10" s="126" customFormat="1" ht="33.75" customHeight="1">
      <c r="A207" s="143" t="s">
        <v>656</v>
      </c>
      <c r="B207" s="43" t="s">
        <v>228</v>
      </c>
      <c r="C207" s="143" t="s">
        <v>406</v>
      </c>
      <c r="D207" s="45" t="s">
        <v>229</v>
      </c>
      <c r="E207" s="144" t="s">
        <v>1</v>
      </c>
      <c r="F207" s="219">
        <f t="shared" si="25"/>
        <v>75</v>
      </c>
      <c r="G207" s="233">
        <v>35</v>
      </c>
      <c r="H207" s="236">
        <v>40</v>
      </c>
      <c r="I207" s="145"/>
      <c r="J207" s="145">
        <f t="shared" si="26"/>
        <v>0</v>
      </c>
    </row>
    <row r="208" spans="1:10" s="126" customFormat="1" ht="33.75" customHeight="1">
      <c r="A208" s="143" t="s">
        <v>657</v>
      </c>
      <c r="B208" s="43" t="s">
        <v>224</v>
      </c>
      <c r="C208" s="143" t="s">
        <v>406</v>
      </c>
      <c r="D208" s="45" t="s">
        <v>225</v>
      </c>
      <c r="E208" s="144" t="s">
        <v>297</v>
      </c>
      <c r="F208" s="219">
        <f t="shared" si="25"/>
        <v>1090</v>
      </c>
      <c r="G208" s="233">
        <v>1050</v>
      </c>
      <c r="H208" s="236">
        <v>40</v>
      </c>
      <c r="I208" s="145"/>
      <c r="J208" s="145">
        <f t="shared" si="26"/>
        <v>0</v>
      </c>
    </row>
    <row r="209" spans="1:10" s="126" customFormat="1" ht="33.75" customHeight="1">
      <c r="A209" s="143" t="s">
        <v>658</v>
      </c>
      <c r="B209" s="48" t="s">
        <v>232</v>
      </c>
      <c r="C209" s="143" t="s">
        <v>406</v>
      </c>
      <c r="D209" s="45" t="s">
        <v>233</v>
      </c>
      <c r="E209" s="144" t="s">
        <v>1</v>
      </c>
      <c r="F209" s="219">
        <f t="shared" si="25"/>
        <v>75</v>
      </c>
      <c r="G209" s="233">
        <v>35</v>
      </c>
      <c r="H209" s="236">
        <v>40</v>
      </c>
      <c r="I209" s="145"/>
      <c r="J209" s="145">
        <f t="shared" si="26"/>
        <v>0</v>
      </c>
    </row>
    <row r="210" spans="1:10" s="126" customFormat="1" ht="33.75" customHeight="1">
      <c r="A210" s="143" t="s">
        <v>659</v>
      </c>
      <c r="B210" s="48" t="s">
        <v>316</v>
      </c>
      <c r="C210" s="143" t="s">
        <v>32</v>
      </c>
      <c r="D210" s="45" t="s">
        <v>315</v>
      </c>
      <c r="E210" s="144" t="s">
        <v>30</v>
      </c>
      <c r="F210" s="219">
        <f t="shared" si="25"/>
        <v>1</v>
      </c>
      <c r="G210" s="233">
        <v>1</v>
      </c>
      <c r="H210" s="236"/>
      <c r="I210" s="145"/>
      <c r="J210" s="145">
        <f t="shared" si="26"/>
        <v>0</v>
      </c>
    </row>
    <row r="211" spans="1:10" s="126" customFormat="1" ht="33.75" customHeight="1">
      <c r="A211" s="143" t="s">
        <v>660</v>
      </c>
      <c r="B211" s="48" t="s">
        <v>234</v>
      </c>
      <c r="C211" s="143" t="s">
        <v>406</v>
      </c>
      <c r="D211" s="45" t="s">
        <v>235</v>
      </c>
      <c r="E211" s="144" t="s">
        <v>1</v>
      </c>
      <c r="F211" s="219">
        <f t="shared" si="25"/>
        <v>4</v>
      </c>
      <c r="G211" s="233"/>
      <c r="H211" s="236">
        <v>4</v>
      </c>
      <c r="I211" s="145"/>
      <c r="J211" s="145">
        <f t="shared" si="26"/>
        <v>0</v>
      </c>
    </row>
    <row r="212" spans="1:10" s="126" customFormat="1" ht="12.75" customHeight="1">
      <c r="A212" s="161"/>
      <c r="B212" s="180"/>
      <c r="C212" s="183"/>
      <c r="D212" s="146"/>
      <c r="E212" s="147"/>
      <c r="F212" s="182"/>
      <c r="G212" s="182"/>
      <c r="H212" s="182"/>
      <c r="I212" s="149"/>
      <c r="J212" s="158"/>
    </row>
    <row r="213" spans="1:10">
      <c r="A213" s="160" t="s">
        <v>661</v>
      </c>
      <c r="B213" s="196"/>
      <c r="C213" s="196"/>
      <c r="D213" s="196" t="s">
        <v>312</v>
      </c>
      <c r="E213" s="201"/>
      <c r="F213" s="202"/>
      <c r="G213" s="202"/>
      <c r="H213" s="202"/>
      <c r="I213" s="226"/>
      <c r="J213" s="154">
        <f>SUBTOTAL(9,J214:J221)</f>
        <v>0</v>
      </c>
    </row>
    <row r="214" spans="1:10" s="126" customFormat="1" ht="33.75" customHeight="1">
      <c r="A214" s="143" t="s">
        <v>662</v>
      </c>
      <c r="B214" s="48" t="s">
        <v>256</v>
      </c>
      <c r="C214" s="143" t="s">
        <v>406</v>
      </c>
      <c r="D214" s="45" t="s">
        <v>42</v>
      </c>
      <c r="E214" s="144" t="s">
        <v>3</v>
      </c>
      <c r="F214" s="219">
        <f>SUM(G214:H214)</f>
        <v>690</v>
      </c>
      <c r="G214" s="233">
        <v>10</v>
      </c>
      <c r="H214" s="236">
        <v>680</v>
      </c>
      <c r="I214" s="145"/>
      <c r="J214" s="145">
        <f t="shared" ref="J214:J221" si="27">ROUND((F214*I214),2)</f>
        <v>0</v>
      </c>
    </row>
    <row r="215" spans="1:10" s="126" customFormat="1" ht="33.75" customHeight="1">
      <c r="A215" s="143" t="s">
        <v>663</v>
      </c>
      <c r="B215" s="48" t="s">
        <v>257</v>
      </c>
      <c r="C215" s="143" t="s">
        <v>406</v>
      </c>
      <c r="D215" s="45" t="s">
        <v>41</v>
      </c>
      <c r="E215" s="144" t="s">
        <v>301</v>
      </c>
      <c r="F215" s="219">
        <f>SUM(G215:H215)</f>
        <v>114</v>
      </c>
      <c r="G215" s="233">
        <v>12</v>
      </c>
      <c r="H215" s="236">
        <v>102</v>
      </c>
      <c r="I215" s="145"/>
      <c r="J215" s="145">
        <f t="shared" si="27"/>
        <v>0</v>
      </c>
    </row>
    <row r="216" spans="1:10" s="126" customFormat="1" ht="33.75" customHeight="1">
      <c r="A216" s="143" t="s">
        <v>664</v>
      </c>
      <c r="B216" s="48" t="s">
        <v>258</v>
      </c>
      <c r="C216" s="143" t="s">
        <v>406</v>
      </c>
      <c r="D216" s="45" t="s">
        <v>40</v>
      </c>
      <c r="E216" s="144" t="s">
        <v>301</v>
      </c>
      <c r="F216" s="219">
        <f>SUM(G216:H216)</f>
        <v>348</v>
      </c>
      <c r="G216" s="233">
        <v>54</v>
      </c>
      <c r="H216" s="236">
        <v>294</v>
      </c>
      <c r="I216" s="145"/>
      <c r="J216" s="145">
        <f t="shared" si="27"/>
        <v>0</v>
      </c>
    </row>
    <row r="217" spans="1:10" s="126" customFormat="1" ht="33.75" customHeight="1">
      <c r="A217" s="143" t="s">
        <v>665</v>
      </c>
      <c r="B217" s="48" t="s">
        <v>349</v>
      </c>
      <c r="C217" s="143" t="s">
        <v>32</v>
      </c>
      <c r="D217" s="45" t="s">
        <v>350</v>
      </c>
      <c r="E217" s="144" t="s">
        <v>30</v>
      </c>
      <c r="F217" s="219">
        <f>SUM(G217:H217)</f>
        <v>68</v>
      </c>
      <c r="G217" s="233">
        <v>68</v>
      </c>
      <c r="H217" s="236"/>
      <c r="I217" s="145"/>
      <c r="J217" s="145">
        <f t="shared" si="27"/>
        <v>0</v>
      </c>
    </row>
    <row r="218" spans="1:10" s="126" customFormat="1" ht="33.75" customHeight="1">
      <c r="A218" s="143" t="s">
        <v>666</v>
      </c>
      <c r="B218" s="48" t="s">
        <v>252</v>
      </c>
      <c r="C218" s="143" t="s">
        <v>406</v>
      </c>
      <c r="D218" s="45" t="s">
        <v>253</v>
      </c>
      <c r="E218" s="144" t="s">
        <v>1</v>
      </c>
      <c r="F218" s="219">
        <f t="shared" ref="F218:F219" si="28">SUM(G218:H218)</f>
        <v>9</v>
      </c>
      <c r="G218" s="233">
        <v>7</v>
      </c>
      <c r="H218" s="236">
        <v>2</v>
      </c>
      <c r="I218" s="145"/>
      <c r="J218" s="145">
        <f t="shared" si="27"/>
        <v>0</v>
      </c>
    </row>
    <row r="219" spans="1:10" s="126" customFormat="1" ht="17.25" customHeight="1">
      <c r="A219" s="143" t="s">
        <v>667</v>
      </c>
      <c r="B219" s="48" t="s">
        <v>254</v>
      </c>
      <c r="C219" s="143" t="s">
        <v>406</v>
      </c>
      <c r="D219" s="45" t="s">
        <v>255</v>
      </c>
      <c r="E219" s="144" t="s">
        <v>1</v>
      </c>
      <c r="F219" s="219">
        <f t="shared" si="28"/>
        <v>11</v>
      </c>
      <c r="G219" s="233"/>
      <c r="H219" s="236">
        <v>11</v>
      </c>
      <c r="I219" s="145"/>
      <c r="J219" s="145">
        <f t="shared" si="27"/>
        <v>0</v>
      </c>
    </row>
    <row r="220" spans="1:10" s="126" customFormat="1" ht="17.25" customHeight="1">
      <c r="A220" s="143" t="s">
        <v>668</v>
      </c>
      <c r="B220" s="48" t="s">
        <v>250</v>
      </c>
      <c r="C220" s="143" t="s">
        <v>406</v>
      </c>
      <c r="D220" s="45" t="s">
        <v>251</v>
      </c>
      <c r="E220" s="144" t="s">
        <v>1</v>
      </c>
      <c r="F220" s="219">
        <f>SUM(G220:H220)</f>
        <v>21</v>
      </c>
      <c r="G220" s="233"/>
      <c r="H220" s="236">
        <v>21</v>
      </c>
      <c r="I220" s="145"/>
      <c r="J220" s="145">
        <f t="shared" si="27"/>
        <v>0</v>
      </c>
    </row>
    <row r="221" spans="1:10" s="126" customFormat="1" ht="16.5" customHeight="1">
      <c r="A221" s="143" t="s">
        <v>669</v>
      </c>
      <c r="B221" s="43" t="s">
        <v>248</v>
      </c>
      <c r="C221" s="143" t="s">
        <v>406</v>
      </c>
      <c r="D221" s="45" t="s">
        <v>249</v>
      </c>
      <c r="E221" s="144" t="s">
        <v>1</v>
      </c>
      <c r="F221" s="219">
        <f>SUM(G221:H221)</f>
        <v>22</v>
      </c>
      <c r="G221" s="233"/>
      <c r="H221" s="236">
        <v>22</v>
      </c>
      <c r="I221" s="145"/>
      <c r="J221" s="145">
        <f t="shared" si="27"/>
        <v>0</v>
      </c>
    </row>
    <row r="222" spans="1:10" s="126" customFormat="1" ht="11.25" customHeight="1">
      <c r="A222" s="161"/>
      <c r="B222" s="204"/>
      <c r="C222" s="204"/>
      <c r="D222" s="146"/>
      <c r="E222" s="203"/>
      <c r="F222" s="182"/>
      <c r="G222" s="182"/>
      <c r="H222" s="182"/>
      <c r="I222" s="221"/>
      <c r="J222" s="158"/>
    </row>
    <row r="223" spans="1:10">
      <c r="A223" s="160" t="s">
        <v>670</v>
      </c>
      <c r="B223" s="196"/>
      <c r="C223" s="196"/>
      <c r="D223" s="196" t="s">
        <v>33</v>
      </c>
      <c r="E223" s="201"/>
      <c r="F223" s="202"/>
      <c r="G223" s="202"/>
      <c r="H223" s="202"/>
      <c r="I223" s="226"/>
      <c r="J223" s="154">
        <f>SUBTOTAL(9,J224:J232)</f>
        <v>0</v>
      </c>
    </row>
    <row r="224" spans="1:10" s="126" customFormat="1" ht="66" customHeight="1">
      <c r="A224" s="143" t="s">
        <v>671</v>
      </c>
      <c r="B224" s="116" t="s">
        <v>448</v>
      </c>
      <c r="C224" s="142" t="s">
        <v>32</v>
      </c>
      <c r="D224" s="194" t="s">
        <v>706</v>
      </c>
      <c r="E224" s="144" t="s">
        <v>30</v>
      </c>
      <c r="F224" s="219">
        <f t="shared" ref="F224:F232" si="29">SUM(G224:H224)</f>
        <v>1</v>
      </c>
      <c r="G224" s="233">
        <v>1</v>
      </c>
      <c r="H224" s="236"/>
      <c r="I224" s="145"/>
      <c r="J224" s="145">
        <f t="shared" ref="J224:J232" si="30">ROUND((F224*I224),2)</f>
        <v>0</v>
      </c>
    </row>
    <row r="225" spans="1:18" s="126" customFormat="1" ht="66" customHeight="1">
      <c r="A225" s="143" t="s">
        <v>672</v>
      </c>
      <c r="B225" s="116" t="s">
        <v>449</v>
      </c>
      <c r="C225" s="142" t="s">
        <v>32</v>
      </c>
      <c r="D225" s="194" t="s">
        <v>707</v>
      </c>
      <c r="E225" s="144" t="s">
        <v>30</v>
      </c>
      <c r="F225" s="219">
        <f t="shared" si="29"/>
        <v>1</v>
      </c>
      <c r="G225" s="233">
        <v>1</v>
      </c>
      <c r="H225" s="236"/>
      <c r="I225" s="145"/>
      <c r="J225" s="145">
        <f t="shared" si="30"/>
        <v>0</v>
      </c>
    </row>
    <row r="226" spans="1:18" s="126" customFormat="1" ht="66" customHeight="1">
      <c r="A226" s="143" t="s">
        <v>673</v>
      </c>
      <c r="B226" s="116" t="s">
        <v>465</v>
      </c>
      <c r="C226" s="142" t="s">
        <v>32</v>
      </c>
      <c r="D226" s="194" t="s">
        <v>708</v>
      </c>
      <c r="E226" s="144" t="s">
        <v>30</v>
      </c>
      <c r="F226" s="219">
        <f t="shared" si="29"/>
        <v>1</v>
      </c>
      <c r="G226" s="233"/>
      <c r="H226" s="236">
        <v>1</v>
      </c>
      <c r="I226" s="145"/>
      <c r="J226" s="145">
        <f t="shared" si="30"/>
        <v>0</v>
      </c>
    </row>
    <row r="227" spans="1:18" s="126" customFormat="1" ht="66" customHeight="1">
      <c r="A227" s="143" t="s">
        <v>674</v>
      </c>
      <c r="B227" s="116" t="s">
        <v>466</v>
      </c>
      <c r="C227" s="142" t="s">
        <v>32</v>
      </c>
      <c r="D227" s="194" t="s">
        <v>709</v>
      </c>
      <c r="E227" s="144" t="s">
        <v>30</v>
      </c>
      <c r="F227" s="219">
        <f t="shared" si="29"/>
        <v>1</v>
      </c>
      <c r="G227" s="233"/>
      <c r="H227" s="236">
        <v>1</v>
      </c>
      <c r="I227" s="145"/>
      <c r="J227" s="145">
        <f t="shared" si="30"/>
        <v>0</v>
      </c>
    </row>
    <row r="228" spans="1:18" s="126" customFormat="1" ht="66" customHeight="1">
      <c r="A228" s="143" t="s">
        <v>675</v>
      </c>
      <c r="B228" s="116" t="s">
        <v>467</v>
      </c>
      <c r="C228" s="142" t="s">
        <v>32</v>
      </c>
      <c r="D228" s="194" t="s">
        <v>710</v>
      </c>
      <c r="E228" s="144" t="s">
        <v>30</v>
      </c>
      <c r="F228" s="219">
        <f t="shared" si="29"/>
        <v>2</v>
      </c>
      <c r="G228" s="233"/>
      <c r="H228" s="236">
        <v>2</v>
      </c>
      <c r="I228" s="145"/>
      <c r="J228" s="145">
        <f t="shared" si="30"/>
        <v>0</v>
      </c>
    </row>
    <row r="229" spans="1:18" s="126" customFormat="1" ht="66" customHeight="1">
      <c r="A229" s="143" t="s">
        <v>676</v>
      </c>
      <c r="B229" s="116" t="s">
        <v>468</v>
      </c>
      <c r="C229" s="142" t="s">
        <v>32</v>
      </c>
      <c r="D229" s="194" t="s">
        <v>711</v>
      </c>
      <c r="E229" s="144" t="s">
        <v>30</v>
      </c>
      <c r="F229" s="219">
        <f t="shared" si="29"/>
        <v>2</v>
      </c>
      <c r="G229" s="233"/>
      <c r="H229" s="236">
        <v>2</v>
      </c>
      <c r="I229" s="145"/>
      <c r="J229" s="145">
        <f t="shared" si="30"/>
        <v>0</v>
      </c>
    </row>
    <row r="230" spans="1:18" s="126" customFormat="1" ht="66" customHeight="1">
      <c r="A230" s="143" t="s">
        <v>677</v>
      </c>
      <c r="B230" s="116" t="s">
        <v>469</v>
      </c>
      <c r="C230" s="142" t="s">
        <v>32</v>
      </c>
      <c r="D230" s="194" t="s">
        <v>712</v>
      </c>
      <c r="E230" s="144" t="s">
        <v>30</v>
      </c>
      <c r="F230" s="219">
        <f t="shared" si="29"/>
        <v>1</v>
      </c>
      <c r="G230" s="233"/>
      <c r="H230" s="236">
        <v>1</v>
      </c>
      <c r="I230" s="145"/>
      <c r="J230" s="145">
        <f t="shared" si="30"/>
        <v>0</v>
      </c>
    </row>
    <row r="231" spans="1:18" s="126" customFormat="1" ht="66" customHeight="1">
      <c r="A231" s="143" t="s">
        <v>678</v>
      </c>
      <c r="B231" s="116" t="s">
        <v>470</v>
      </c>
      <c r="C231" s="142" t="s">
        <v>32</v>
      </c>
      <c r="D231" s="194" t="s">
        <v>713</v>
      </c>
      <c r="E231" s="144" t="s">
        <v>30</v>
      </c>
      <c r="F231" s="219">
        <f t="shared" si="29"/>
        <v>1</v>
      </c>
      <c r="G231" s="233"/>
      <c r="H231" s="236">
        <v>1</v>
      </c>
      <c r="I231" s="145"/>
      <c r="J231" s="145">
        <f t="shared" si="30"/>
        <v>0</v>
      </c>
    </row>
    <row r="232" spans="1:18" s="126" customFormat="1" ht="36.75" customHeight="1">
      <c r="A232" s="143" t="s">
        <v>679</v>
      </c>
      <c r="B232" s="116" t="s">
        <v>317</v>
      </c>
      <c r="C232" s="142" t="s">
        <v>32</v>
      </c>
      <c r="D232" s="194" t="s">
        <v>319</v>
      </c>
      <c r="E232" s="144" t="s">
        <v>30</v>
      </c>
      <c r="F232" s="219">
        <f t="shared" si="29"/>
        <v>5</v>
      </c>
      <c r="G232" s="233">
        <v>1</v>
      </c>
      <c r="H232" s="236">
        <v>4</v>
      </c>
      <c r="I232" s="145"/>
      <c r="J232" s="145">
        <f t="shared" si="30"/>
        <v>0</v>
      </c>
    </row>
    <row r="233" spans="1:18" s="126" customFormat="1" ht="11.25" customHeight="1">
      <c r="A233" s="161"/>
      <c r="B233" s="204"/>
      <c r="C233" s="204"/>
      <c r="D233" s="146"/>
      <c r="E233" s="203"/>
      <c r="F233" s="182"/>
      <c r="G233" s="182"/>
      <c r="H233" s="182"/>
      <c r="I233" s="221"/>
      <c r="J233" s="158"/>
    </row>
    <row r="234" spans="1:18" s="100" customFormat="1">
      <c r="A234" s="159" t="s">
        <v>290</v>
      </c>
      <c r="B234" s="151" t="s">
        <v>9</v>
      </c>
      <c r="C234" s="114"/>
      <c r="D234" s="151"/>
      <c r="E234" s="151"/>
      <c r="F234" s="152"/>
      <c r="G234" s="152"/>
      <c r="H234" s="175"/>
      <c r="I234" s="220"/>
      <c r="J234" s="153">
        <f>SUBTOTAL(9,J235:J239)</f>
        <v>0</v>
      </c>
      <c r="K234" s="127"/>
      <c r="L234" s="127"/>
      <c r="M234" s="127"/>
      <c r="N234" s="127"/>
      <c r="O234" s="127"/>
      <c r="P234" s="127"/>
      <c r="Q234" s="127"/>
      <c r="R234" s="127"/>
    </row>
    <row r="235" spans="1:18" s="101" customFormat="1" ht="15" customHeight="1">
      <c r="A235" s="142" t="s">
        <v>680</v>
      </c>
      <c r="B235" s="48" t="s">
        <v>127</v>
      </c>
      <c r="C235" s="143" t="s">
        <v>406</v>
      </c>
      <c r="D235" s="45" t="s">
        <v>128</v>
      </c>
      <c r="E235" s="144" t="s">
        <v>296</v>
      </c>
      <c r="F235" s="219">
        <f>SUM(G235:H235)</f>
        <v>15289.1</v>
      </c>
      <c r="G235" s="233">
        <v>9283.6</v>
      </c>
      <c r="H235" s="236">
        <v>6005.5</v>
      </c>
      <c r="I235" s="145"/>
      <c r="J235" s="145">
        <f>ROUND((F235*I235),2)</f>
        <v>0</v>
      </c>
      <c r="K235" s="126"/>
      <c r="L235" s="126"/>
      <c r="M235" s="126"/>
      <c r="N235" s="126"/>
      <c r="O235" s="126"/>
      <c r="P235" s="126"/>
      <c r="Q235" s="126"/>
      <c r="R235" s="126"/>
    </row>
    <row r="236" spans="1:18" s="101" customFormat="1" ht="15.75" customHeight="1">
      <c r="A236" s="142" t="s">
        <v>681</v>
      </c>
      <c r="B236" s="48" t="s">
        <v>129</v>
      </c>
      <c r="C236" s="143" t="s">
        <v>406</v>
      </c>
      <c r="D236" s="45" t="s">
        <v>130</v>
      </c>
      <c r="E236" s="144" t="s">
        <v>296</v>
      </c>
      <c r="F236" s="219">
        <f>SUM(G236:H236)</f>
        <v>16605.099999999999</v>
      </c>
      <c r="G236" s="233">
        <v>9843.6</v>
      </c>
      <c r="H236" s="236">
        <v>6761.5</v>
      </c>
      <c r="I236" s="145"/>
      <c r="J236" s="145">
        <f>ROUND((F236*I236),2)</f>
        <v>0</v>
      </c>
      <c r="K236" s="126"/>
      <c r="L236" s="126"/>
      <c r="M236" s="126"/>
      <c r="N236" s="126"/>
      <c r="O236" s="126"/>
      <c r="P236" s="126"/>
      <c r="Q236" s="126"/>
      <c r="R236" s="126"/>
    </row>
    <row r="237" spans="1:18" s="101" customFormat="1" ht="15.75" customHeight="1">
      <c r="A237" s="142" t="s">
        <v>682</v>
      </c>
      <c r="B237" s="43" t="s">
        <v>113</v>
      </c>
      <c r="C237" s="143" t="s">
        <v>406</v>
      </c>
      <c r="D237" s="45" t="s">
        <v>114</v>
      </c>
      <c r="E237" s="144" t="s">
        <v>296</v>
      </c>
      <c r="F237" s="219">
        <f>SUM(G237:H237)</f>
        <v>2073.6</v>
      </c>
      <c r="G237" s="233">
        <v>2073.6</v>
      </c>
      <c r="H237" s="236"/>
      <c r="I237" s="145"/>
      <c r="J237" s="145">
        <f>ROUND((F237*I237),2)</f>
        <v>0</v>
      </c>
      <c r="K237" s="126"/>
      <c r="L237" s="126"/>
      <c r="M237" s="126"/>
      <c r="N237" s="126"/>
      <c r="O237" s="126"/>
      <c r="P237" s="126"/>
      <c r="Q237" s="126"/>
      <c r="R237" s="126"/>
    </row>
    <row r="238" spans="1:18" s="101" customFormat="1" ht="15" customHeight="1">
      <c r="A238" s="142" t="s">
        <v>683</v>
      </c>
      <c r="B238" s="48" t="s">
        <v>131</v>
      </c>
      <c r="C238" s="143" t="s">
        <v>406</v>
      </c>
      <c r="D238" s="45" t="s">
        <v>132</v>
      </c>
      <c r="E238" s="144" t="s">
        <v>296</v>
      </c>
      <c r="F238" s="219">
        <f>SUM(G238:H238)</f>
        <v>1492.2000000000003</v>
      </c>
      <c r="G238" s="233">
        <v>683.41000000000008</v>
      </c>
      <c r="H238" s="236">
        <v>808.79000000000008</v>
      </c>
      <c r="I238" s="145"/>
      <c r="J238" s="145">
        <f>ROUND((F238*I238),2)</f>
        <v>0</v>
      </c>
      <c r="K238" s="126"/>
      <c r="L238" s="126"/>
      <c r="M238" s="126"/>
      <c r="N238" s="126"/>
      <c r="O238" s="126"/>
      <c r="P238" s="126"/>
      <c r="Q238" s="126"/>
      <c r="R238" s="126"/>
    </row>
    <row r="239" spans="1:18" s="101" customFormat="1" ht="15.75" customHeight="1">
      <c r="A239" s="142" t="s">
        <v>684</v>
      </c>
      <c r="B239" s="48" t="s">
        <v>265</v>
      </c>
      <c r="C239" s="143" t="s">
        <v>406</v>
      </c>
      <c r="D239" s="45" t="s">
        <v>266</v>
      </c>
      <c r="E239" s="144" t="s">
        <v>1</v>
      </c>
      <c r="F239" s="219">
        <f>SUM(G239:H239)</f>
        <v>38</v>
      </c>
      <c r="G239" s="233">
        <v>3</v>
      </c>
      <c r="H239" s="236">
        <v>35</v>
      </c>
      <c r="I239" s="145"/>
      <c r="J239" s="145">
        <f>ROUND((F239*I239),2)</f>
        <v>0</v>
      </c>
      <c r="K239" s="126"/>
      <c r="L239" s="126"/>
      <c r="M239" s="126"/>
      <c r="N239" s="126"/>
      <c r="O239" s="126"/>
      <c r="P239" s="126"/>
      <c r="Q239" s="126"/>
      <c r="R239" s="126"/>
    </row>
    <row r="240" spans="1:18" s="126" customFormat="1" ht="11.25" customHeight="1">
      <c r="A240" s="161"/>
      <c r="B240" s="204"/>
      <c r="C240" s="204"/>
      <c r="D240" s="146"/>
      <c r="E240" s="203"/>
      <c r="F240" s="182"/>
      <c r="G240" s="182"/>
      <c r="H240" s="182"/>
      <c r="I240" s="221"/>
      <c r="J240" s="158"/>
    </row>
    <row r="241" spans="1:10">
      <c r="A241" s="159" t="s">
        <v>291</v>
      </c>
      <c r="B241" s="114" t="s">
        <v>53</v>
      </c>
      <c r="C241" s="114"/>
      <c r="D241" s="151"/>
      <c r="E241" s="151"/>
      <c r="F241" s="152"/>
      <c r="G241" s="152"/>
      <c r="H241" s="175"/>
      <c r="I241" s="220"/>
      <c r="J241" s="153">
        <f>SUBTOTAL(9,J242:J246)</f>
        <v>0</v>
      </c>
    </row>
    <row r="242" spans="1:10" ht="20.25" customHeight="1">
      <c r="A242" s="143" t="s">
        <v>685</v>
      </c>
      <c r="B242" s="48" t="s">
        <v>259</v>
      </c>
      <c r="C242" s="142" t="s">
        <v>406</v>
      </c>
      <c r="D242" s="45" t="s">
        <v>260</v>
      </c>
      <c r="E242" s="144" t="s">
        <v>296</v>
      </c>
      <c r="F242" s="219">
        <f t="shared" ref="F242:F246" si="31">SUM(G242:H242)</f>
        <v>12071</v>
      </c>
      <c r="G242" s="233">
        <v>7140</v>
      </c>
      <c r="H242" s="236">
        <v>4931</v>
      </c>
      <c r="I242" s="145"/>
      <c r="J242" s="145">
        <f t="shared" ref="J242:J246" si="32">ROUND((F242*I242),2)</f>
        <v>0</v>
      </c>
    </row>
    <row r="243" spans="1:10" ht="36" customHeight="1">
      <c r="A243" s="143" t="s">
        <v>686</v>
      </c>
      <c r="B243" s="48" t="s">
        <v>320</v>
      </c>
      <c r="C243" s="142" t="s">
        <v>32</v>
      </c>
      <c r="D243" s="45" t="s">
        <v>321</v>
      </c>
      <c r="E243" s="144" t="s">
        <v>30</v>
      </c>
      <c r="F243" s="219">
        <f t="shared" si="31"/>
        <v>113</v>
      </c>
      <c r="G243" s="233">
        <v>33</v>
      </c>
      <c r="H243" s="236">
        <v>80</v>
      </c>
      <c r="I243" s="145"/>
      <c r="J243" s="145">
        <f t="shared" si="32"/>
        <v>0</v>
      </c>
    </row>
    <row r="244" spans="1:10" ht="35.25" customHeight="1">
      <c r="A244" s="143" t="s">
        <v>687</v>
      </c>
      <c r="B244" s="43" t="s">
        <v>261</v>
      </c>
      <c r="C244" s="142" t="s">
        <v>406</v>
      </c>
      <c r="D244" s="45" t="s">
        <v>262</v>
      </c>
      <c r="E244" s="144" t="s">
        <v>1</v>
      </c>
      <c r="F244" s="219">
        <f t="shared" si="31"/>
        <v>527</v>
      </c>
      <c r="G244" s="233">
        <v>180</v>
      </c>
      <c r="H244" s="236">
        <v>347</v>
      </c>
      <c r="I244" s="145"/>
      <c r="J244" s="145">
        <f t="shared" si="32"/>
        <v>0</v>
      </c>
    </row>
    <row r="245" spans="1:10" ht="30.75" customHeight="1">
      <c r="A245" s="143" t="s">
        <v>688</v>
      </c>
      <c r="B245" s="48" t="s">
        <v>326</v>
      </c>
      <c r="C245" s="142" t="s">
        <v>32</v>
      </c>
      <c r="D245" s="45" t="s">
        <v>327</v>
      </c>
      <c r="E245" s="144" t="s">
        <v>30</v>
      </c>
      <c r="F245" s="219">
        <f t="shared" si="31"/>
        <v>32</v>
      </c>
      <c r="G245" s="233">
        <v>32</v>
      </c>
      <c r="H245" s="236"/>
      <c r="I245" s="145"/>
      <c r="J245" s="145">
        <f t="shared" si="32"/>
        <v>0</v>
      </c>
    </row>
    <row r="246" spans="1:10" ht="30.75" customHeight="1">
      <c r="A246" s="143" t="s">
        <v>689</v>
      </c>
      <c r="B246" s="48" t="s">
        <v>263</v>
      </c>
      <c r="C246" s="142" t="s">
        <v>406</v>
      </c>
      <c r="D246" s="45" t="s">
        <v>264</v>
      </c>
      <c r="E246" s="144" t="s">
        <v>1</v>
      </c>
      <c r="F246" s="219">
        <f t="shared" si="31"/>
        <v>642</v>
      </c>
      <c r="G246" s="233">
        <v>335</v>
      </c>
      <c r="H246" s="236">
        <v>307</v>
      </c>
      <c r="I246" s="145"/>
      <c r="J246" s="145">
        <f t="shared" si="32"/>
        <v>0</v>
      </c>
    </row>
    <row r="247" spans="1:10" s="126" customFormat="1" ht="11.25" customHeight="1">
      <c r="A247" s="161"/>
      <c r="B247" s="204"/>
      <c r="C247" s="204"/>
      <c r="D247" s="146"/>
      <c r="E247" s="203"/>
      <c r="F247" s="182"/>
      <c r="G247" s="182"/>
      <c r="H247" s="182"/>
      <c r="I247" s="221"/>
      <c r="J247" s="158"/>
    </row>
    <row r="248" spans="1:10">
      <c r="A248" s="159" t="s">
        <v>363</v>
      </c>
      <c r="B248" s="114" t="s">
        <v>376</v>
      </c>
      <c r="C248" s="114"/>
      <c r="D248" s="151"/>
      <c r="E248" s="151"/>
      <c r="F248" s="152"/>
      <c r="G248" s="152"/>
      <c r="H248" s="175"/>
      <c r="I248" s="220"/>
      <c r="J248" s="153">
        <f>SUBTOTAL(9,J249:J250)</f>
        <v>0</v>
      </c>
    </row>
    <row r="249" spans="1:10" ht="38.25" customHeight="1">
      <c r="A249" s="143" t="s">
        <v>690</v>
      </c>
      <c r="B249" s="116" t="s">
        <v>377</v>
      </c>
      <c r="C249" s="142" t="s">
        <v>32</v>
      </c>
      <c r="D249" s="45" t="s">
        <v>378</v>
      </c>
      <c r="E249" s="144" t="s">
        <v>30</v>
      </c>
      <c r="F249" s="219">
        <f>SUM(G249:H249)</f>
        <v>116</v>
      </c>
      <c r="G249" s="233">
        <v>58</v>
      </c>
      <c r="H249" s="236">
        <v>58</v>
      </c>
      <c r="I249" s="145"/>
      <c r="J249" s="145">
        <f>ROUND((F249*I249),2)</f>
        <v>0</v>
      </c>
    </row>
    <row r="250" spans="1:10" s="126" customFormat="1" ht="11.25" customHeight="1">
      <c r="A250" s="161"/>
      <c r="B250" s="204"/>
      <c r="C250" s="204"/>
      <c r="D250" s="146"/>
      <c r="E250" s="203"/>
      <c r="F250" s="182"/>
      <c r="G250" s="182"/>
      <c r="H250" s="182"/>
      <c r="I250" s="221"/>
      <c r="J250" s="158"/>
    </row>
    <row r="251" spans="1:10">
      <c r="A251" s="159" t="s">
        <v>383</v>
      </c>
      <c r="B251" s="114" t="s">
        <v>365</v>
      </c>
      <c r="C251" s="114"/>
      <c r="D251" s="151"/>
      <c r="E251" s="151"/>
      <c r="F251" s="152"/>
      <c r="G251" s="152"/>
      <c r="H251" s="175"/>
      <c r="I251" s="220"/>
      <c r="J251" s="153">
        <f>SUBTOTAL(9,J252:J269)</f>
        <v>0</v>
      </c>
    </row>
    <row r="252" spans="1:10" ht="30" customHeight="1">
      <c r="A252" s="143" t="s">
        <v>691</v>
      </c>
      <c r="B252" s="48" t="s">
        <v>450</v>
      </c>
      <c r="C252" s="142" t="s">
        <v>32</v>
      </c>
      <c r="D252" s="45" t="s">
        <v>418</v>
      </c>
      <c r="E252" s="144" t="s">
        <v>30</v>
      </c>
      <c r="F252" s="219">
        <f t="shared" ref="F252:F269" si="33">SUM(G252:H252)</f>
        <v>1</v>
      </c>
      <c r="G252" s="233">
        <v>1</v>
      </c>
      <c r="H252" s="236"/>
      <c r="I252" s="145"/>
      <c r="J252" s="145">
        <f t="shared" ref="J252:J269" si="34">ROUND((F252*I252),2)</f>
        <v>0</v>
      </c>
    </row>
    <row r="253" spans="1:10" ht="30" customHeight="1">
      <c r="A253" s="143" t="s">
        <v>692</v>
      </c>
      <c r="B253" s="48" t="s">
        <v>451</v>
      </c>
      <c r="C253" s="142" t="s">
        <v>32</v>
      </c>
      <c r="D253" s="45" t="s">
        <v>419</v>
      </c>
      <c r="E253" s="144" t="s">
        <v>30</v>
      </c>
      <c r="F253" s="219">
        <f t="shared" si="33"/>
        <v>1</v>
      </c>
      <c r="G253" s="233">
        <v>1</v>
      </c>
      <c r="H253" s="236"/>
      <c r="I253" s="145"/>
      <c r="J253" s="145">
        <f t="shared" si="34"/>
        <v>0</v>
      </c>
    </row>
    <row r="254" spans="1:10" ht="30" customHeight="1">
      <c r="A254" s="143" t="s">
        <v>693</v>
      </c>
      <c r="B254" s="48" t="s">
        <v>452</v>
      </c>
      <c r="C254" s="142" t="s">
        <v>32</v>
      </c>
      <c r="D254" s="45" t="s">
        <v>420</v>
      </c>
      <c r="E254" s="144" t="s">
        <v>30</v>
      </c>
      <c r="F254" s="219">
        <f t="shared" si="33"/>
        <v>1</v>
      </c>
      <c r="G254" s="233">
        <v>1</v>
      </c>
      <c r="H254" s="236"/>
      <c r="I254" s="145"/>
      <c r="J254" s="145">
        <f t="shared" si="34"/>
        <v>0</v>
      </c>
    </row>
    <row r="255" spans="1:10" ht="30" customHeight="1">
      <c r="A255" s="143" t="s">
        <v>694</v>
      </c>
      <c r="B255" s="48" t="s">
        <v>453</v>
      </c>
      <c r="C255" s="142" t="s">
        <v>32</v>
      </c>
      <c r="D255" s="45" t="s">
        <v>421</v>
      </c>
      <c r="E255" s="144" t="s">
        <v>30</v>
      </c>
      <c r="F255" s="219">
        <f t="shared" si="33"/>
        <v>1</v>
      </c>
      <c r="G255" s="233">
        <v>1</v>
      </c>
      <c r="H255" s="236"/>
      <c r="I255" s="145"/>
      <c r="J255" s="145">
        <f t="shared" si="34"/>
        <v>0</v>
      </c>
    </row>
    <row r="256" spans="1:10" ht="30" customHeight="1">
      <c r="A256" s="143" t="s">
        <v>695</v>
      </c>
      <c r="B256" s="48" t="s">
        <v>454</v>
      </c>
      <c r="C256" s="142" t="s">
        <v>32</v>
      </c>
      <c r="D256" s="45" t="s">
        <v>422</v>
      </c>
      <c r="E256" s="144" t="s">
        <v>30</v>
      </c>
      <c r="F256" s="219">
        <f t="shared" si="33"/>
        <v>1</v>
      </c>
      <c r="G256" s="233">
        <v>1</v>
      </c>
      <c r="H256" s="236"/>
      <c r="I256" s="145"/>
      <c r="J256" s="145">
        <f t="shared" si="34"/>
        <v>0</v>
      </c>
    </row>
    <row r="257" spans="1:10" ht="30" customHeight="1">
      <c r="A257" s="143" t="s">
        <v>696</v>
      </c>
      <c r="B257" s="48" t="s">
        <v>455</v>
      </c>
      <c r="C257" s="142" t="s">
        <v>32</v>
      </c>
      <c r="D257" s="45" t="s">
        <v>423</v>
      </c>
      <c r="E257" s="144" t="s">
        <v>30</v>
      </c>
      <c r="F257" s="219">
        <f t="shared" si="33"/>
        <v>1</v>
      </c>
      <c r="G257" s="233">
        <v>1</v>
      </c>
      <c r="H257" s="236"/>
      <c r="I257" s="145"/>
      <c r="J257" s="145">
        <f t="shared" si="34"/>
        <v>0</v>
      </c>
    </row>
    <row r="258" spans="1:10" ht="30" customHeight="1">
      <c r="A258" s="143" t="s">
        <v>697</v>
      </c>
      <c r="B258" s="48" t="s">
        <v>456</v>
      </c>
      <c r="C258" s="142" t="s">
        <v>32</v>
      </c>
      <c r="D258" s="45" t="s">
        <v>424</v>
      </c>
      <c r="E258" s="144" t="s">
        <v>30</v>
      </c>
      <c r="F258" s="219">
        <f t="shared" si="33"/>
        <v>1</v>
      </c>
      <c r="G258" s="233">
        <v>1</v>
      </c>
      <c r="H258" s="236"/>
      <c r="I258" s="145"/>
      <c r="J258" s="145">
        <f t="shared" si="34"/>
        <v>0</v>
      </c>
    </row>
    <row r="259" spans="1:10" ht="30" customHeight="1">
      <c r="A259" s="143" t="s">
        <v>698</v>
      </c>
      <c r="B259" s="48" t="s">
        <v>457</v>
      </c>
      <c r="C259" s="142" t="s">
        <v>32</v>
      </c>
      <c r="D259" s="45" t="s">
        <v>425</v>
      </c>
      <c r="E259" s="144" t="s">
        <v>30</v>
      </c>
      <c r="F259" s="219">
        <f t="shared" si="33"/>
        <v>1</v>
      </c>
      <c r="G259" s="233">
        <v>1</v>
      </c>
      <c r="H259" s="236"/>
      <c r="I259" s="145"/>
      <c r="J259" s="145">
        <f t="shared" si="34"/>
        <v>0</v>
      </c>
    </row>
    <row r="260" spans="1:10" ht="30" customHeight="1">
      <c r="A260" s="143" t="s">
        <v>699</v>
      </c>
      <c r="B260" s="48" t="s">
        <v>458</v>
      </c>
      <c r="C260" s="142" t="s">
        <v>32</v>
      </c>
      <c r="D260" s="45" t="s">
        <v>426</v>
      </c>
      <c r="E260" s="144" t="s">
        <v>30</v>
      </c>
      <c r="F260" s="219">
        <f t="shared" si="33"/>
        <v>1</v>
      </c>
      <c r="G260" s="233">
        <v>1</v>
      </c>
      <c r="H260" s="236"/>
      <c r="I260" s="145"/>
      <c r="J260" s="145">
        <f t="shared" si="34"/>
        <v>0</v>
      </c>
    </row>
    <row r="261" spans="1:10" ht="30" customHeight="1">
      <c r="A261" s="143" t="s">
        <v>700</v>
      </c>
      <c r="B261" s="48" t="s">
        <v>471</v>
      </c>
      <c r="C261" s="142" t="s">
        <v>32</v>
      </c>
      <c r="D261" s="45" t="s">
        <v>418</v>
      </c>
      <c r="E261" s="144" t="s">
        <v>30</v>
      </c>
      <c r="F261" s="219">
        <f t="shared" si="33"/>
        <v>1</v>
      </c>
      <c r="G261" s="233"/>
      <c r="H261" s="236">
        <v>1</v>
      </c>
      <c r="I261" s="145"/>
      <c r="J261" s="145">
        <f t="shared" si="34"/>
        <v>0</v>
      </c>
    </row>
    <row r="262" spans="1:10" ht="30" customHeight="1">
      <c r="A262" s="143" t="s">
        <v>405</v>
      </c>
      <c r="B262" s="48" t="s">
        <v>472</v>
      </c>
      <c r="C262" s="142" t="s">
        <v>32</v>
      </c>
      <c r="D262" s="45" t="s">
        <v>419</v>
      </c>
      <c r="E262" s="144" t="s">
        <v>30</v>
      </c>
      <c r="F262" s="219">
        <f t="shared" si="33"/>
        <v>1</v>
      </c>
      <c r="G262" s="233"/>
      <c r="H262" s="236">
        <v>1</v>
      </c>
      <c r="I262" s="145"/>
      <c r="J262" s="145">
        <f t="shared" si="34"/>
        <v>0</v>
      </c>
    </row>
    <row r="263" spans="1:10" ht="30" customHeight="1">
      <c r="A263" s="143" t="s">
        <v>701</v>
      </c>
      <c r="B263" s="48" t="s">
        <v>473</v>
      </c>
      <c r="C263" s="142" t="s">
        <v>32</v>
      </c>
      <c r="D263" s="45" t="s">
        <v>420</v>
      </c>
      <c r="E263" s="144" t="s">
        <v>30</v>
      </c>
      <c r="F263" s="219">
        <f t="shared" si="33"/>
        <v>1</v>
      </c>
      <c r="G263" s="233"/>
      <c r="H263" s="236">
        <v>1</v>
      </c>
      <c r="I263" s="145"/>
      <c r="J263" s="145">
        <f t="shared" si="34"/>
        <v>0</v>
      </c>
    </row>
    <row r="264" spans="1:10" ht="30" customHeight="1">
      <c r="A264" s="143" t="s">
        <v>702</v>
      </c>
      <c r="B264" s="48" t="s">
        <v>474</v>
      </c>
      <c r="C264" s="142" t="s">
        <v>32</v>
      </c>
      <c r="D264" s="45" t="s">
        <v>421</v>
      </c>
      <c r="E264" s="144" t="s">
        <v>30</v>
      </c>
      <c r="F264" s="219">
        <f t="shared" si="33"/>
        <v>1</v>
      </c>
      <c r="G264" s="233"/>
      <c r="H264" s="236">
        <v>1</v>
      </c>
      <c r="I264" s="145"/>
      <c r="J264" s="145">
        <f t="shared" si="34"/>
        <v>0</v>
      </c>
    </row>
    <row r="265" spans="1:10" ht="30" customHeight="1">
      <c r="A265" s="143" t="s">
        <v>703</v>
      </c>
      <c r="B265" s="48" t="s">
        <v>475</v>
      </c>
      <c r="C265" s="142" t="s">
        <v>32</v>
      </c>
      <c r="D265" s="45" t="s">
        <v>422</v>
      </c>
      <c r="E265" s="144" t="s">
        <v>30</v>
      </c>
      <c r="F265" s="219">
        <f t="shared" si="33"/>
        <v>1</v>
      </c>
      <c r="G265" s="233"/>
      <c r="H265" s="236">
        <v>1</v>
      </c>
      <c r="I265" s="145"/>
      <c r="J265" s="145">
        <f t="shared" si="34"/>
        <v>0</v>
      </c>
    </row>
    <row r="266" spans="1:10" ht="30" customHeight="1">
      <c r="A266" s="143" t="s">
        <v>704</v>
      </c>
      <c r="B266" s="48" t="s">
        <v>476</v>
      </c>
      <c r="C266" s="142" t="s">
        <v>32</v>
      </c>
      <c r="D266" s="45" t="s">
        <v>423</v>
      </c>
      <c r="E266" s="144" t="s">
        <v>30</v>
      </c>
      <c r="F266" s="219">
        <f t="shared" si="33"/>
        <v>1</v>
      </c>
      <c r="G266" s="233"/>
      <c r="H266" s="236">
        <v>1</v>
      </c>
      <c r="I266" s="145"/>
      <c r="J266" s="145">
        <f t="shared" si="34"/>
        <v>0</v>
      </c>
    </row>
    <row r="267" spans="1:10" ht="30" customHeight="1">
      <c r="A267" s="143" t="s">
        <v>102</v>
      </c>
      <c r="B267" s="48" t="s">
        <v>477</v>
      </c>
      <c r="C267" s="142" t="s">
        <v>32</v>
      </c>
      <c r="D267" s="45" t="s">
        <v>424</v>
      </c>
      <c r="E267" s="144" t="s">
        <v>30</v>
      </c>
      <c r="F267" s="219">
        <f t="shared" si="33"/>
        <v>1</v>
      </c>
      <c r="G267" s="233"/>
      <c r="H267" s="236">
        <v>1</v>
      </c>
      <c r="I267" s="145"/>
      <c r="J267" s="145">
        <f t="shared" si="34"/>
        <v>0</v>
      </c>
    </row>
    <row r="268" spans="1:10" ht="30" customHeight="1">
      <c r="A268" s="143" t="s">
        <v>705</v>
      </c>
      <c r="B268" s="48" t="s">
        <v>478</v>
      </c>
      <c r="C268" s="142" t="s">
        <v>32</v>
      </c>
      <c r="D268" s="45" t="s">
        <v>425</v>
      </c>
      <c r="E268" s="144" t="s">
        <v>30</v>
      </c>
      <c r="F268" s="219">
        <f t="shared" si="33"/>
        <v>1</v>
      </c>
      <c r="G268" s="233"/>
      <c r="H268" s="236">
        <v>1</v>
      </c>
      <c r="I268" s="145"/>
      <c r="J268" s="145">
        <f t="shared" si="34"/>
        <v>0</v>
      </c>
    </row>
    <row r="269" spans="1:10" ht="30" customHeight="1">
      <c r="A269" s="143" t="s">
        <v>103</v>
      </c>
      <c r="B269" s="48" t="s">
        <v>479</v>
      </c>
      <c r="C269" s="142" t="s">
        <v>32</v>
      </c>
      <c r="D269" s="45" t="s">
        <v>426</v>
      </c>
      <c r="E269" s="144" t="s">
        <v>30</v>
      </c>
      <c r="F269" s="219">
        <f t="shared" si="33"/>
        <v>1</v>
      </c>
      <c r="G269" s="233"/>
      <c r="H269" s="236">
        <v>1</v>
      </c>
      <c r="I269" s="145"/>
      <c r="J269" s="145">
        <f t="shared" si="34"/>
        <v>0</v>
      </c>
    </row>
    <row r="270" spans="1:10" ht="10.5" customHeight="1">
      <c r="A270" s="161"/>
      <c r="B270" s="209"/>
      <c r="C270" s="113"/>
      <c r="D270" s="146"/>
      <c r="E270" s="147"/>
      <c r="F270" s="157"/>
      <c r="G270" s="235"/>
      <c r="H270" s="235"/>
      <c r="I270" s="149"/>
      <c r="J270" s="150"/>
    </row>
    <row r="271" spans="1:10">
      <c r="A271" s="208"/>
      <c r="B271" s="205"/>
      <c r="C271" s="205"/>
      <c r="D271" s="205"/>
      <c r="E271" s="205"/>
      <c r="F271" s="206"/>
      <c r="G271" s="206"/>
      <c r="H271" s="206"/>
      <c r="I271" s="222" t="s">
        <v>433</v>
      </c>
      <c r="J271" s="232">
        <f>ROUND(SUBTOTAL(9,J14:J269),2)</f>
        <v>0</v>
      </c>
    </row>
    <row r="272" spans="1:10" ht="10.5" customHeight="1">
      <c r="A272" s="161"/>
      <c r="B272" s="209"/>
      <c r="C272" s="113"/>
      <c r="D272" s="146"/>
      <c r="E272" s="147"/>
      <c r="F272" s="157"/>
      <c r="G272" s="235"/>
      <c r="H272" s="235"/>
      <c r="I272" s="149"/>
      <c r="J272" s="150"/>
    </row>
    <row r="273" spans="1:10">
      <c r="A273" s="241"/>
      <c r="B273" s="242"/>
      <c r="C273" s="242"/>
      <c r="D273" s="242"/>
      <c r="E273" s="242"/>
      <c r="F273" s="243"/>
      <c r="G273" s="243"/>
      <c r="H273" s="243"/>
      <c r="I273" s="244" t="s">
        <v>52</v>
      </c>
      <c r="J273" s="245">
        <f>ROUND(J271*(1+J6),2)</f>
        <v>0</v>
      </c>
    </row>
    <row r="274" spans="1:10" ht="12">
      <c r="A274" s="102"/>
      <c r="B274" s="104"/>
      <c r="C274" s="104"/>
      <c r="D274" s="105"/>
      <c r="E274" s="102"/>
      <c r="F274" s="106"/>
      <c r="G274" s="106"/>
      <c r="H274" s="106"/>
      <c r="I274" s="107"/>
      <c r="J274" s="107"/>
    </row>
    <row r="275" spans="1:10" ht="12">
      <c r="A275" s="97"/>
    </row>
    <row r="276" spans="1:10" ht="12">
      <c r="A276" s="97"/>
    </row>
  </sheetData>
  <autoFilter ref="A13:J273"/>
  <mergeCells count="12">
    <mergeCell ref="A1:J4"/>
    <mergeCell ref="F11:F12"/>
    <mergeCell ref="A11:A12"/>
    <mergeCell ref="B11:B12"/>
    <mergeCell ref="C11:C12"/>
    <mergeCell ref="D11:D12"/>
    <mergeCell ref="E11:E12"/>
    <mergeCell ref="I11:J11"/>
    <mergeCell ref="A8:B8"/>
    <mergeCell ref="A9:B9"/>
    <mergeCell ref="G11:G12"/>
    <mergeCell ref="H11:H12"/>
  </mergeCells>
  <phoneticPr fontId="131" type="noConversion"/>
  <conditionalFormatting sqref="A181">
    <cfRule type="duplicateValues" dxfId="173" priority="773"/>
    <cfRule type="duplicateValues" dxfId="172" priority="774"/>
  </conditionalFormatting>
  <conditionalFormatting sqref="A181">
    <cfRule type="duplicateValues" dxfId="171" priority="772"/>
  </conditionalFormatting>
  <conditionalFormatting sqref="A183">
    <cfRule type="duplicateValues" dxfId="170" priority="592"/>
    <cfRule type="duplicateValues" dxfId="169" priority="593"/>
  </conditionalFormatting>
  <conditionalFormatting sqref="A183">
    <cfRule type="duplicateValues" dxfId="168" priority="594"/>
  </conditionalFormatting>
  <conditionalFormatting sqref="A223">
    <cfRule type="duplicateValues" dxfId="167" priority="498"/>
    <cfRule type="duplicateValues" dxfId="166" priority="499"/>
  </conditionalFormatting>
  <conditionalFormatting sqref="A223">
    <cfRule type="duplicateValues" dxfId="165" priority="497"/>
  </conditionalFormatting>
  <conditionalFormatting sqref="A223">
    <cfRule type="duplicateValues" dxfId="164" priority="496"/>
  </conditionalFormatting>
  <conditionalFormatting sqref="A223">
    <cfRule type="duplicateValues" dxfId="163" priority="500"/>
  </conditionalFormatting>
  <conditionalFormatting sqref="A223">
    <cfRule type="duplicateValues" dxfId="162" priority="501"/>
  </conditionalFormatting>
  <conditionalFormatting sqref="A223">
    <cfRule type="duplicateValues" dxfId="161" priority="502"/>
  </conditionalFormatting>
  <conditionalFormatting sqref="A223">
    <cfRule type="duplicateValues" dxfId="160" priority="503"/>
  </conditionalFormatting>
  <conditionalFormatting sqref="A223">
    <cfRule type="duplicateValues" dxfId="159" priority="504"/>
  </conditionalFormatting>
  <conditionalFormatting sqref="A202">
    <cfRule type="duplicateValues" dxfId="158" priority="442"/>
    <cfRule type="duplicateValues" dxfId="157" priority="443"/>
  </conditionalFormatting>
  <conditionalFormatting sqref="A202">
    <cfRule type="duplicateValues" dxfId="156" priority="444"/>
  </conditionalFormatting>
  <conditionalFormatting sqref="A190">
    <cfRule type="duplicateValues" dxfId="155" priority="276"/>
    <cfRule type="duplicateValues" dxfId="154" priority="277"/>
  </conditionalFormatting>
  <conditionalFormatting sqref="A190">
    <cfRule type="duplicateValues" dxfId="153" priority="275"/>
  </conditionalFormatting>
  <conditionalFormatting sqref="A190">
    <cfRule type="duplicateValues" dxfId="152" priority="274"/>
  </conditionalFormatting>
  <conditionalFormatting sqref="A190">
    <cfRule type="duplicateValues" dxfId="151" priority="278"/>
  </conditionalFormatting>
  <conditionalFormatting sqref="A190">
    <cfRule type="duplicateValues" dxfId="150" priority="279"/>
  </conditionalFormatting>
  <conditionalFormatting sqref="A190">
    <cfRule type="duplicateValues" dxfId="149" priority="280"/>
  </conditionalFormatting>
  <conditionalFormatting sqref="A190">
    <cfRule type="duplicateValues" dxfId="148" priority="281"/>
  </conditionalFormatting>
  <conditionalFormatting sqref="A190">
    <cfRule type="duplicateValues" dxfId="147" priority="282"/>
  </conditionalFormatting>
  <conditionalFormatting sqref="A213">
    <cfRule type="duplicateValues" dxfId="146" priority="250"/>
    <cfRule type="duplicateValues" dxfId="145" priority="251"/>
  </conditionalFormatting>
  <conditionalFormatting sqref="A213">
    <cfRule type="duplicateValues" dxfId="144" priority="252"/>
  </conditionalFormatting>
  <conditionalFormatting sqref="A191">
    <cfRule type="duplicateValues" dxfId="143" priority="241"/>
    <cfRule type="duplicateValues" dxfId="142" priority="242"/>
  </conditionalFormatting>
  <conditionalFormatting sqref="A191">
    <cfRule type="duplicateValues" dxfId="141" priority="243"/>
  </conditionalFormatting>
  <conditionalFormatting sqref="A34">
    <cfRule type="duplicateValues" dxfId="140" priority="234"/>
    <cfRule type="duplicateValues" dxfId="139" priority="235"/>
  </conditionalFormatting>
  <conditionalFormatting sqref="A34">
    <cfRule type="duplicateValues" dxfId="138" priority="233"/>
  </conditionalFormatting>
  <conditionalFormatting sqref="A34">
    <cfRule type="duplicateValues" dxfId="137" priority="232"/>
  </conditionalFormatting>
  <conditionalFormatting sqref="A34">
    <cfRule type="duplicateValues" dxfId="136" priority="236"/>
  </conditionalFormatting>
  <conditionalFormatting sqref="A34">
    <cfRule type="duplicateValues" dxfId="135" priority="237"/>
  </conditionalFormatting>
  <conditionalFormatting sqref="A34">
    <cfRule type="duplicateValues" dxfId="134" priority="238"/>
  </conditionalFormatting>
  <conditionalFormatting sqref="A34">
    <cfRule type="duplicateValues" dxfId="133" priority="239"/>
  </conditionalFormatting>
  <conditionalFormatting sqref="A34">
    <cfRule type="duplicateValues" dxfId="132" priority="240"/>
  </conditionalFormatting>
  <conditionalFormatting sqref="A38">
    <cfRule type="duplicateValues" dxfId="131" priority="225"/>
    <cfRule type="duplicateValues" dxfId="130" priority="226"/>
  </conditionalFormatting>
  <conditionalFormatting sqref="A38">
    <cfRule type="duplicateValues" dxfId="129" priority="224"/>
  </conditionalFormatting>
  <conditionalFormatting sqref="A38">
    <cfRule type="duplicateValues" dxfId="128" priority="223"/>
  </conditionalFormatting>
  <conditionalFormatting sqref="A38">
    <cfRule type="duplicateValues" dxfId="127" priority="227"/>
  </conditionalFormatting>
  <conditionalFormatting sqref="A38">
    <cfRule type="duplicateValues" dxfId="126" priority="228"/>
  </conditionalFormatting>
  <conditionalFormatting sqref="A38">
    <cfRule type="duplicateValues" dxfId="125" priority="229"/>
  </conditionalFormatting>
  <conditionalFormatting sqref="A38">
    <cfRule type="duplicateValues" dxfId="124" priority="230"/>
  </conditionalFormatting>
  <conditionalFormatting sqref="A38">
    <cfRule type="duplicateValues" dxfId="123" priority="231"/>
  </conditionalFormatting>
  <conditionalFormatting sqref="A56">
    <cfRule type="duplicateValues" dxfId="122" priority="216"/>
    <cfRule type="duplicateValues" dxfId="121" priority="217"/>
  </conditionalFormatting>
  <conditionalFormatting sqref="A56">
    <cfRule type="duplicateValues" dxfId="120" priority="215"/>
  </conditionalFormatting>
  <conditionalFormatting sqref="A56">
    <cfRule type="duplicateValues" dxfId="119" priority="214"/>
  </conditionalFormatting>
  <conditionalFormatting sqref="A56">
    <cfRule type="duplicateValues" dxfId="118" priority="218"/>
  </conditionalFormatting>
  <conditionalFormatting sqref="A56">
    <cfRule type="duplicateValues" dxfId="117" priority="219"/>
  </conditionalFormatting>
  <conditionalFormatting sqref="A56">
    <cfRule type="duplicateValues" dxfId="116" priority="220"/>
  </conditionalFormatting>
  <conditionalFormatting sqref="A56">
    <cfRule type="duplicateValues" dxfId="115" priority="221"/>
  </conditionalFormatting>
  <conditionalFormatting sqref="A56">
    <cfRule type="duplicateValues" dxfId="114" priority="222"/>
  </conditionalFormatting>
  <conditionalFormatting sqref="A222">
    <cfRule type="duplicateValues" dxfId="113" priority="211"/>
    <cfRule type="duplicateValues" dxfId="112" priority="212"/>
  </conditionalFormatting>
  <conditionalFormatting sqref="A222">
    <cfRule type="duplicateValues" dxfId="111" priority="213"/>
  </conditionalFormatting>
  <conditionalFormatting sqref="A212">
    <cfRule type="duplicateValues" dxfId="110" priority="23231"/>
    <cfRule type="duplicateValues" dxfId="109" priority="23232"/>
  </conditionalFormatting>
  <conditionalFormatting sqref="A212">
    <cfRule type="duplicateValues" dxfId="108" priority="23235"/>
  </conditionalFormatting>
  <conditionalFormatting sqref="A85">
    <cfRule type="duplicateValues" dxfId="107" priority="129"/>
    <cfRule type="duplicateValues" dxfId="106" priority="130"/>
  </conditionalFormatting>
  <conditionalFormatting sqref="A85">
    <cfRule type="duplicateValues" dxfId="105" priority="128"/>
  </conditionalFormatting>
  <conditionalFormatting sqref="A85">
    <cfRule type="duplicateValues" dxfId="104" priority="127"/>
  </conditionalFormatting>
  <conditionalFormatting sqref="A85">
    <cfRule type="duplicateValues" dxfId="103" priority="131"/>
  </conditionalFormatting>
  <conditionalFormatting sqref="A85">
    <cfRule type="duplicateValues" dxfId="102" priority="132"/>
  </conditionalFormatting>
  <conditionalFormatting sqref="A85">
    <cfRule type="duplicateValues" dxfId="101" priority="133"/>
  </conditionalFormatting>
  <conditionalFormatting sqref="A85">
    <cfRule type="duplicateValues" dxfId="100" priority="134"/>
  </conditionalFormatting>
  <conditionalFormatting sqref="A85">
    <cfRule type="duplicateValues" dxfId="99" priority="135"/>
  </conditionalFormatting>
  <conditionalFormatting sqref="A92">
    <cfRule type="duplicateValues" dxfId="98" priority="108"/>
    <cfRule type="duplicateValues" dxfId="97" priority="109"/>
  </conditionalFormatting>
  <conditionalFormatting sqref="A92">
    <cfRule type="duplicateValues" dxfId="96" priority="107"/>
  </conditionalFormatting>
  <conditionalFormatting sqref="A92">
    <cfRule type="duplicateValues" dxfId="95" priority="106"/>
  </conditionalFormatting>
  <conditionalFormatting sqref="A92">
    <cfRule type="duplicateValues" dxfId="94" priority="110"/>
  </conditionalFormatting>
  <conditionalFormatting sqref="A92">
    <cfRule type="duplicateValues" dxfId="93" priority="111"/>
  </conditionalFormatting>
  <conditionalFormatting sqref="A92">
    <cfRule type="duplicateValues" dxfId="92" priority="112"/>
  </conditionalFormatting>
  <conditionalFormatting sqref="A92">
    <cfRule type="duplicateValues" dxfId="91" priority="113"/>
  </conditionalFormatting>
  <conditionalFormatting sqref="A92">
    <cfRule type="duplicateValues" dxfId="90" priority="114"/>
  </conditionalFormatting>
  <conditionalFormatting sqref="A182">
    <cfRule type="duplicateValues" dxfId="89" priority="103"/>
    <cfRule type="duplicateValues" dxfId="88" priority="104"/>
  </conditionalFormatting>
  <conditionalFormatting sqref="A182">
    <cfRule type="duplicateValues" dxfId="87" priority="105"/>
  </conditionalFormatting>
  <conditionalFormatting sqref="A114">
    <cfRule type="duplicateValues" dxfId="86" priority="69"/>
    <cfRule type="duplicateValues" dxfId="85" priority="70"/>
  </conditionalFormatting>
  <conditionalFormatting sqref="A114">
    <cfRule type="duplicateValues" dxfId="84" priority="68"/>
  </conditionalFormatting>
  <conditionalFormatting sqref="A114">
    <cfRule type="duplicateValues" dxfId="83" priority="67"/>
  </conditionalFormatting>
  <conditionalFormatting sqref="A114">
    <cfRule type="duplicateValues" dxfId="82" priority="71"/>
  </conditionalFormatting>
  <conditionalFormatting sqref="A114">
    <cfRule type="duplicateValues" dxfId="81" priority="72"/>
  </conditionalFormatting>
  <conditionalFormatting sqref="A114">
    <cfRule type="duplicateValues" dxfId="80" priority="73"/>
  </conditionalFormatting>
  <conditionalFormatting sqref="A114">
    <cfRule type="duplicateValues" dxfId="79" priority="74"/>
  </conditionalFormatting>
  <conditionalFormatting sqref="A114">
    <cfRule type="duplicateValues" dxfId="78" priority="75"/>
  </conditionalFormatting>
  <conditionalFormatting sqref="A100">
    <cfRule type="duplicateValues" dxfId="77" priority="65"/>
    <cfRule type="duplicateValues" dxfId="76" priority="66"/>
  </conditionalFormatting>
  <conditionalFormatting sqref="A100">
    <cfRule type="duplicateValues" dxfId="75" priority="64"/>
  </conditionalFormatting>
  <conditionalFormatting sqref="A101">
    <cfRule type="duplicateValues" dxfId="74" priority="57"/>
    <cfRule type="duplicateValues" dxfId="73" priority="58"/>
  </conditionalFormatting>
  <conditionalFormatting sqref="A101">
    <cfRule type="duplicateValues" dxfId="72" priority="56"/>
  </conditionalFormatting>
  <conditionalFormatting sqref="A101">
    <cfRule type="duplicateValues" dxfId="71" priority="55"/>
  </conditionalFormatting>
  <conditionalFormatting sqref="A101">
    <cfRule type="duplicateValues" dxfId="70" priority="59"/>
  </conditionalFormatting>
  <conditionalFormatting sqref="A101">
    <cfRule type="duplicateValues" dxfId="69" priority="60"/>
  </conditionalFormatting>
  <conditionalFormatting sqref="A101">
    <cfRule type="duplicateValues" dxfId="68" priority="61"/>
  </conditionalFormatting>
  <conditionalFormatting sqref="A101">
    <cfRule type="duplicateValues" dxfId="67" priority="62"/>
  </conditionalFormatting>
  <conditionalFormatting sqref="A101">
    <cfRule type="duplicateValues" dxfId="66" priority="63"/>
  </conditionalFormatting>
  <conditionalFormatting sqref="A185:A189">
    <cfRule type="duplicateValues" dxfId="65" priority="23332"/>
    <cfRule type="duplicateValues" dxfId="64" priority="23333"/>
  </conditionalFormatting>
  <conditionalFormatting sqref="A185:A189">
    <cfRule type="duplicateValues" dxfId="63" priority="23334"/>
  </conditionalFormatting>
  <conditionalFormatting sqref="A147">
    <cfRule type="duplicateValues" dxfId="62" priority="48"/>
    <cfRule type="duplicateValues" dxfId="61" priority="49"/>
  </conditionalFormatting>
  <conditionalFormatting sqref="A147">
    <cfRule type="duplicateValues" dxfId="60" priority="47"/>
  </conditionalFormatting>
  <conditionalFormatting sqref="A147">
    <cfRule type="duplicateValues" dxfId="59" priority="46"/>
  </conditionalFormatting>
  <conditionalFormatting sqref="A147">
    <cfRule type="duplicateValues" dxfId="58" priority="50"/>
  </conditionalFormatting>
  <conditionalFormatting sqref="A147">
    <cfRule type="duplicateValues" dxfId="57" priority="51"/>
  </conditionalFormatting>
  <conditionalFormatting sqref="A147">
    <cfRule type="duplicateValues" dxfId="56" priority="52"/>
  </conditionalFormatting>
  <conditionalFormatting sqref="A147">
    <cfRule type="duplicateValues" dxfId="55" priority="53"/>
  </conditionalFormatting>
  <conditionalFormatting sqref="A147">
    <cfRule type="duplicateValues" dxfId="54" priority="54"/>
  </conditionalFormatting>
  <conditionalFormatting sqref="A130">
    <cfRule type="duplicateValues" dxfId="53" priority="44"/>
    <cfRule type="duplicateValues" dxfId="52" priority="45"/>
  </conditionalFormatting>
  <conditionalFormatting sqref="A130">
    <cfRule type="duplicateValues" dxfId="51" priority="43"/>
  </conditionalFormatting>
  <conditionalFormatting sqref="A131">
    <cfRule type="duplicateValues" dxfId="50" priority="36"/>
    <cfRule type="duplicateValues" dxfId="49" priority="37"/>
  </conditionalFormatting>
  <conditionalFormatting sqref="A131">
    <cfRule type="duplicateValues" dxfId="48" priority="35"/>
  </conditionalFormatting>
  <conditionalFormatting sqref="A131">
    <cfRule type="duplicateValues" dxfId="47" priority="34"/>
  </conditionalFormatting>
  <conditionalFormatting sqref="A131">
    <cfRule type="duplicateValues" dxfId="46" priority="38"/>
  </conditionalFormatting>
  <conditionalFormatting sqref="A131">
    <cfRule type="duplicateValues" dxfId="45" priority="39"/>
  </conditionalFormatting>
  <conditionalFormatting sqref="A131">
    <cfRule type="duplicateValues" dxfId="44" priority="40"/>
  </conditionalFormatting>
  <conditionalFormatting sqref="A131">
    <cfRule type="duplicateValues" dxfId="43" priority="41"/>
  </conditionalFormatting>
  <conditionalFormatting sqref="A131">
    <cfRule type="duplicateValues" dxfId="42" priority="42"/>
  </conditionalFormatting>
  <conditionalFormatting sqref="A142">
    <cfRule type="duplicateValues" dxfId="41" priority="27"/>
    <cfRule type="duplicateValues" dxfId="40" priority="28"/>
  </conditionalFormatting>
  <conditionalFormatting sqref="A142">
    <cfRule type="duplicateValues" dxfId="39" priority="26"/>
  </conditionalFormatting>
  <conditionalFormatting sqref="A142">
    <cfRule type="duplicateValues" dxfId="38" priority="25"/>
  </conditionalFormatting>
  <conditionalFormatting sqref="A142">
    <cfRule type="duplicateValues" dxfId="37" priority="29"/>
  </conditionalFormatting>
  <conditionalFormatting sqref="A142">
    <cfRule type="duplicateValues" dxfId="36" priority="30"/>
  </conditionalFormatting>
  <conditionalFormatting sqref="A142">
    <cfRule type="duplicateValues" dxfId="35" priority="31"/>
  </conditionalFormatting>
  <conditionalFormatting sqref="A142">
    <cfRule type="duplicateValues" dxfId="34" priority="32"/>
  </conditionalFormatting>
  <conditionalFormatting sqref="A142">
    <cfRule type="duplicateValues" dxfId="33" priority="33"/>
  </conditionalFormatting>
  <conditionalFormatting sqref="A170">
    <cfRule type="duplicateValues" dxfId="32" priority="18"/>
    <cfRule type="duplicateValues" dxfId="31" priority="19"/>
  </conditionalFormatting>
  <conditionalFormatting sqref="A170">
    <cfRule type="duplicateValues" dxfId="30" priority="17"/>
  </conditionalFormatting>
  <conditionalFormatting sqref="A170">
    <cfRule type="duplicateValues" dxfId="29" priority="16"/>
  </conditionalFormatting>
  <conditionalFormatting sqref="A170">
    <cfRule type="duplicateValues" dxfId="28" priority="20"/>
  </conditionalFormatting>
  <conditionalFormatting sqref="A170">
    <cfRule type="duplicateValues" dxfId="27" priority="21"/>
  </conditionalFormatting>
  <conditionalFormatting sqref="A170">
    <cfRule type="duplicateValues" dxfId="26" priority="22"/>
  </conditionalFormatting>
  <conditionalFormatting sqref="A170">
    <cfRule type="duplicateValues" dxfId="25" priority="23"/>
  </conditionalFormatting>
  <conditionalFormatting sqref="A170">
    <cfRule type="duplicateValues" dxfId="24" priority="24"/>
  </conditionalFormatting>
  <conditionalFormatting sqref="A203:A211 A214:A221">
    <cfRule type="duplicateValues" dxfId="23" priority="23342"/>
    <cfRule type="duplicateValues" dxfId="22" priority="23343"/>
  </conditionalFormatting>
  <conditionalFormatting sqref="A203:A211 A214:A221">
    <cfRule type="duplicateValues" dxfId="21" priority="23346"/>
  </conditionalFormatting>
  <conditionalFormatting sqref="A240">
    <cfRule type="duplicateValues" dxfId="20" priority="13"/>
    <cfRule type="duplicateValues" dxfId="19" priority="14"/>
  </conditionalFormatting>
  <conditionalFormatting sqref="A240">
    <cfRule type="duplicateValues" dxfId="18" priority="15"/>
  </conditionalFormatting>
  <conditionalFormatting sqref="A247">
    <cfRule type="duplicateValues" dxfId="17" priority="10"/>
    <cfRule type="duplicateValues" dxfId="16" priority="11"/>
  </conditionalFormatting>
  <conditionalFormatting sqref="A247">
    <cfRule type="duplicateValues" dxfId="15" priority="12"/>
  </conditionalFormatting>
  <conditionalFormatting sqref="A250">
    <cfRule type="duplicateValues" dxfId="14" priority="7"/>
    <cfRule type="duplicateValues" dxfId="13" priority="8"/>
  </conditionalFormatting>
  <conditionalFormatting sqref="A250">
    <cfRule type="duplicateValues" dxfId="12" priority="9"/>
  </conditionalFormatting>
  <conditionalFormatting sqref="A184">
    <cfRule type="duplicateValues" dxfId="11" priority="4"/>
    <cfRule type="duplicateValues" dxfId="10" priority="5"/>
  </conditionalFormatting>
  <conditionalFormatting sqref="A184">
    <cfRule type="duplicateValues" dxfId="9" priority="6"/>
  </conditionalFormatting>
  <conditionalFormatting sqref="A232">
    <cfRule type="duplicateValues" dxfId="8" priority="23356"/>
    <cfRule type="duplicateValues" dxfId="7" priority="23357"/>
  </conditionalFormatting>
  <conditionalFormatting sqref="A232">
    <cfRule type="duplicateValues" dxfId="6" priority="23358"/>
  </conditionalFormatting>
  <conditionalFormatting sqref="A192:A201">
    <cfRule type="duplicateValues" dxfId="5" priority="23362"/>
    <cfRule type="duplicateValues" dxfId="4" priority="23363"/>
  </conditionalFormatting>
  <conditionalFormatting sqref="A192:A201">
    <cfRule type="duplicateValues" dxfId="3" priority="23366"/>
  </conditionalFormatting>
  <conditionalFormatting sqref="A233 A224:A231">
    <cfRule type="duplicateValues" dxfId="2" priority="23367"/>
    <cfRule type="duplicateValues" dxfId="1" priority="23368"/>
  </conditionalFormatting>
  <conditionalFormatting sqref="A233 A224:A231">
    <cfRule type="duplicateValues" dxfId="0" priority="23371"/>
  </conditionalFormatting>
  <dataValidations disablePrompts="1" count="1">
    <dataValidation allowBlank="1" showInputMessage="1" showErrorMessage="1" errorTitle="NÃO PODE SER INSERIDO" sqref="F278:J282"/>
  </dataValidations>
  <printOptions horizontalCentered="1"/>
  <pageMargins left="0.39370078740157483" right="0.39370078740157483" top="0.78740157480314965" bottom="0.59055118110236227" header="0" footer="0"/>
  <pageSetup paperSize="9" scale="54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CAPA</vt:lpstr>
      <vt:lpstr>RESUMO</vt:lpstr>
      <vt:lpstr>CRONOGRAMA</vt:lpstr>
      <vt:lpstr>ORÇAMENTO</vt:lpstr>
      <vt:lpstr>CAPA!Area_de_impressao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2021-11-16T17:41:46Z</cp:lastPrinted>
  <dcterms:created xsi:type="dcterms:W3CDTF">2015-10-28T16:30:52Z</dcterms:created>
  <dcterms:modified xsi:type="dcterms:W3CDTF">2021-11-24T17:41:15Z</dcterms:modified>
</cp:coreProperties>
</file>