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G:\CGA\CRP\CRP - OBRAS\DIVERSOS\WEB LICITAÇÕES\LICITAÇÕES 2022\CONCORRÊNCIA Nº 01-2022\"/>
    </mc:Choice>
  </mc:AlternateContent>
  <xr:revisionPtr revIDLastSave="0" documentId="8_{7E0EC2BF-ABF3-4EDC-941E-A3FDD6469E15}" xr6:coauthVersionLast="47" xr6:coauthVersionMax="47" xr10:uidLastSave="{00000000-0000-0000-0000-000000000000}"/>
  <bookViews>
    <workbookView xWindow="-120" yWindow="-120" windowWidth="29040" windowHeight="15840" tabRatio="679" activeTab="2" xr2:uid="{00000000-000D-0000-FFFF-FFFF00000000}"/>
  </bookViews>
  <sheets>
    <sheet name="QUADRO DE ÁREAS" sheetId="23" r:id="rId1"/>
    <sheet name="Resumo" sheetId="3" r:id="rId2"/>
    <sheet name="Planilha" sheetId="2" r:id="rId3"/>
    <sheet name="Cronograma" sheetId="4" r:id="rId4"/>
  </sheets>
  <definedNames>
    <definedName name="_xlnm._FilterDatabase" localSheetId="2" hidden="1">Planilha!$B$69:$H$75</definedName>
    <definedName name="_xlnm.Print_Area" localSheetId="3">Cronograma!$A$1:$O$62</definedName>
    <definedName name="_xlnm.Print_Area" localSheetId="2">Planilha!$A$1:$H$357</definedName>
    <definedName name="_xlnm.Print_Area" localSheetId="1">Resumo!$A$1:$E$55</definedName>
    <definedName name="CORRIMÃO" hidden="1">{"'Armação'!$A$1:$A$2"}</definedName>
    <definedName name="corrrimao" hidden="1">{"'Armação'!$A$1:$A$2"}</definedName>
    <definedName name="HTML_CodePage" hidden="1">437</definedName>
    <definedName name="HTML_Control" hidden="1">{"'Armação'!$A$1:$A$2"}</definedName>
    <definedName name="HTML_Description" hidden="1">""</definedName>
    <definedName name="HTML_Email" hidden="1">""</definedName>
    <definedName name="HTML_Header" hidden="1">"Armação"</definedName>
    <definedName name="HTML_LastUpdate" hidden="1">"21/03/98"</definedName>
    <definedName name="HTML_LineAfter" hidden="1">FALSE</definedName>
    <definedName name="HTML_LineBefore" hidden="1">FALSE</definedName>
    <definedName name="HTML_Name" hidden="1">"Gustavo"</definedName>
    <definedName name="HTML_OBDlg2" hidden="1">TRUE</definedName>
    <definedName name="HTML_OBDlg4" hidden="1">TRUE</definedName>
    <definedName name="HTML_OS" hidden="1">0</definedName>
    <definedName name="HTML_PathFile" hidden="1">"C:\Meus Documentos\MeuHTML.htm"</definedName>
    <definedName name="HTML_Title" hidden="1">"Modêlo Tabela de Armação"</definedName>
    <definedName name="Porta_em_laminado_fenólico_melaminico__de_correr_com_acabamento_liso_trilho_metálico">Planilha!#REF!</definedName>
    <definedName name="_xlnm.Print_Titles" localSheetId="3">Cronograma!$A:$C,Cronograma!$1:$10</definedName>
    <definedName name="_xlnm.Print_Titles" localSheetId="2">Planilha!$1:$11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3" l="1"/>
  <c r="C33" i="3"/>
  <c r="C32" i="3"/>
  <c r="C31" i="3"/>
  <c r="G349" i="2"/>
  <c r="G350" i="2" s="1"/>
  <c r="K43" i="2"/>
  <c r="D15" i="23" l="1"/>
  <c r="B14" i="23"/>
  <c r="D14" i="23" s="1"/>
  <c r="D16" i="23" s="1"/>
  <c r="E336" i="2" s="1"/>
  <c r="D13" i="23"/>
  <c r="D12" i="23"/>
  <c r="D11" i="23"/>
  <c r="E100" i="2" l="1"/>
  <c r="E115" i="2"/>
  <c r="E114" i="2"/>
  <c r="E106" i="2"/>
  <c r="B47" i="4" l="1"/>
  <c r="B51" i="4" l="1"/>
  <c r="B49" i="4"/>
  <c r="E60" i="2"/>
  <c r="E48" i="2"/>
  <c r="B45" i="4" l="1"/>
  <c r="E92" i="2" l="1"/>
  <c r="C27" i="3" l="1"/>
  <c r="C25" i="3"/>
  <c r="C30" i="3" l="1"/>
  <c r="C29" i="3"/>
  <c r="C28" i="3"/>
  <c r="C26" i="3"/>
  <c r="C24" i="3"/>
  <c r="C23" i="3"/>
  <c r="C22" i="3"/>
  <c r="C21" i="3"/>
  <c r="C20" i="3"/>
  <c r="C19" i="3"/>
  <c r="C18" i="3"/>
  <c r="C17" i="3"/>
  <c r="C16" i="3"/>
  <c r="C15" i="3"/>
  <c r="C14" i="3"/>
  <c r="B43" i="4" l="1"/>
  <c r="B41" i="4"/>
  <c r="C7" i="3" l="1"/>
  <c r="C6" i="3" l="1"/>
  <c r="C44" i="3" l="1"/>
  <c r="D34" i="3" l="1"/>
  <c r="D25" i="3"/>
  <c r="C51" i="4" l="1"/>
  <c r="D39" i="3"/>
  <c r="D40" i="3" s="1"/>
  <c r="B7" i="4"/>
  <c r="B6" i="4"/>
  <c r="A7" i="4"/>
  <c r="A6" i="4"/>
  <c r="A6" i="3"/>
  <c r="C56" i="4" l="1"/>
  <c r="C57" i="4" s="1"/>
  <c r="C58" i="4" s="1"/>
  <c r="D20" i="3"/>
  <c r="D19" i="3"/>
  <c r="D18" i="3"/>
  <c r="D16" i="3"/>
  <c r="D17" i="3"/>
  <c r="D23" i="3" l="1"/>
  <c r="D24" i="3"/>
  <c r="D26" i="3" l="1"/>
  <c r="D22" i="3" l="1"/>
  <c r="D21" i="3" l="1"/>
  <c r="B37" i="4" l="1"/>
  <c r="B33" i="4"/>
  <c r="B29" i="4"/>
  <c r="B25" i="4"/>
  <c r="B21" i="4"/>
  <c r="B17" i="4"/>
  <c r="B11" i="4"/>
  <c r="B39" i="4"/>
  <c r="B35" i="4"/>
  <c r="B31" i="4"/>
  <c r="B27" i="4"/>
  <c r="B23" i="4"/>
  <c r="B19" i="4"/>
  <c r="B15" i="4"/>
  <c r="B13" i="4"/>
  <c r="D29" i="3" l="1"/>
  <c r="D14" i="3"/>
  <c r="C29" i="4" l="1"/>
  <c r="C25" i="4"/>
  <c r="C17" i="4"/>
  <c r="C21" i="4"/>
  <c r="C11" i="4"/>
  <c r="C23" i="4"/>
  <c r="C19" i="4"/>
  <c r="C33" i="4"/>
  <c r="C31" i="4" l="1"/>
  <c r="C27" i="4"/>
  <c r="C15" i="4" l="1"/>
  <c r="D27" i="3" l="1"/>
  <c r="L43" i="2" l="1"/>
  <c r="D28" i="3"/>
  <c r="C39" i="4" s="1"/>
  <c r="C35" i="4"/>
  <c r="D15" i="3" l="1"/>
  <c r="G345" i="2"/>
  <c r="C37" i="4"/>
  <c r="C13" i="4" l="1"/>
  <c r="D30" i="3"/>
  <c r="C41" i="4" s="1"/>
  <c r="G351" i="2" l="1"/>
  <c r="C43" i="4"/>
  <c r="G346" i="2"/>
  <c r="G347" i="2" l="1"/>
  <c r="G353" i="2" s="1"/>
  <c r="G356" i="2" l="1"/>
  <c r="H351" i="2"/>
  <c r="H347" i="2"/>
  <c r="D33" i="3"/>
  <c r="C49" i="4" s="1"/>
  <c r="D32" i="3"/>
  <c r="C47" i="4" s="1"/>
  <c r="D31" i="3"/>
  <c r="H353" i="2" l="1"/>
  <c r="D35" i="3"/>
  <c r="C45" i="4"/>
  <c r="C53" i="4" s="1"/>
  <c r="C54" i="4" l="1"/>
  <c r="C55" i="4" s="1"/>
  <c r="C59" i="4" s="1"/>
  <c r="D36" i="3"/>
  <c r="D37" i="3" l="1"/>
  <c r="D41" i="3" l="1"/>
  <c r="D43" i="3" s="1"/>
</calcChain>
</file>

<file path=xl/sharedStrings.xml><?xml version="1.0" encoding="utf-8"?>
<sst xmlns="http://schemas.openxmlformats.org/spreadsheetml/2006/main" count="1330" uniqueCount="945">
  <si>
    <t>un</t>
  </si>
  <si>
    <t>01.21.010</t>
  </si>
  <si>
    <t>m</t>
  </si>
  <si>
    <t>02.03.120</t>
  </si>
  <si>
    <t>02.05.060</t>
  </si>
  <si>
    <t>02.05.090</t>
  </si>
  <si>
    <t>02.08.020</t>
  </si>
  <si>
    <t>03.02.040</t>
  </si>
  <si>
    <t>04.02.070</t>
  </si>
  <si>
    <t>04.03.040</t>
  </si>
  <si>
    <t>04.08.020</t>
  </si>
  <si>
    <t>04.09.020</t>
  </si>
  <si>
    <t>09.01.020</t>
  </si>
  <si>
    <t>09.01.030</t>
  </si>
  <si>
    <t>10.01.040</t>
  </si>
  <si>
    <t>11.16</t>
  </si>
  <si>
    <t>11.16.040</t>
  </si>
  <si>
    <t>11.16.060</t>
  </si>
  <si>
    <t>11.18</t>
  </si>
  <si>
    <t>11.18.040</t>
  </si>
  <si>
    <t>Lastro de pedra britada</t>
  </si>
  <si>
    <t>Lona plástica</t>
  </si>
  <si>
    <t>11.20</t>
  </si>
  <si>
    <t>14.20.010</t>
  </si>
  <si>
    <t>15.03.030</t>
  </si>
  <si>
    <t>16.10</t>
  </si>
  <si>
    <t>16.12</t>
  </si>
  <si>
    <t>16.13</t>
  </si>
  <si>
    <t>16.16</t>
  </si>
  <si>
    <t>16.20</t>
  </si>
  <si>
    <t>16.30</t>
  </si>
  <si>
    <t>16.32</t>
  </si>
  <si>
    <t>16.33</t>
  </si>
  <si>
    <t>16.40</t>
  </si>
  <si>
    <t>17.01.020</t>
  </si>
  <si>
    <t>17.02.020</t>
  </si>
  <si>
    <t>17.02.120</t>
  </si>
  <si>
    <t>17.02.220</t>
  </si>
  <si>
    <t>17.10</t>
  </si>
  <si>
    <t>17.12</t>
  </si>
  <si>
    <t>17.20</t>
  </si>
  <si>
    <t>17.40</t>
  </si>
  <si>
    <t>22.02.030</t>
  </si>
  <si>
    <t>23.08.040</t>
  </si>
  <si>
    <t>23.08.060</t>
  </si>
  <si>
    <t>23.08.080</t>
  </si>
  <si>
    <t>25.01.040</t>
  </si>
  <si>
    <t>25.01.080</t>
  </si>
  <si>
    <t>26.04.030</t>
  </si>
  <si>
    <t>28.01.020</t>
  </si>
  <si>
    <t>29.01.020</t>
  </si>
  <si>
    <t>30.04.030</t>
  </si>
  <si>
    <t>30.04.070</t>
  </si>
  <si>
    <t>30.08.060</t>
  </si>
  <si>
    <t>32.16.010</t>
  </si>
  <si>
    <t>33.02.060</t>
  </si>
  <si>
    <t>33.02.080</t>
  </si>
  <si>
    <t>33.07.140</t>
  </si>
  <si>
    <t>33.10.030</t>
  </si>
  <si>
    <t>37.01.080</t>
  </si>
  <si>
    <t>37.10.010</t>
  </si>
  <si>
    <t>37.13.660</t>
  </si>
  <si>
    <t>37.20.080</t>
  </si>
  <si>
    <t>38.01.040</t>
  </si>
  <si>
    <t>38.01.060</t>
  </si>
  <si>
    <t>38.07.050</t>
  </si>
  <si>
    <t>38.07.130</t>
  </si>
  <si>
    <t>38.07.200</t>
  </si>
  <si>
    <t>38.07.300</t>
  </si>
  <si>
    <t>39.04.080</t>
  </si>
  <si>
    <t>39.10.130</t>
  </si>
  <si>
    <t>39.26.080</t>
  </si>
  <si>
    <t>40.04.096</t>
  </si>
  <si>
    <t>40.04.450</t>
  </si>
  <si>
    <t>40.04.460</t>
  </si>
  <si>
    <t>40.05.020</t>
  </si>
  <si>
    <t>40.07.010</t>
  </si>
  <si>
    <t>40.07.020</t>
  </si>
  <si>
    <t>42.05.210</t>
  </si>
  <si>
    <t>42.05.300</t>
  </si>
  <si>
    <t>42.05.310</t>
  </si>
  <si>
    <t>42.20.080</t>
  </si>
  <si>
    <t>44.01.050</t>
  </si>
  <si>
    <t>44.03.310</t>
  </si>
  <si>
    <t>44.03.360</t>
  </si>
  <si>
    <t>44.20.200</t>
  </si>
  <si>
    <t>44.20.220</t>
  </si>
  <si>
    <t>44.20.650</t>
  </si>
  <si>
    <t>46.01.020</t>
  </si>
  <si>
    <t>46.01.030</t>
  </si>
  <si>
    <t>46.01.050</t>
  </si>
  <si>
    <t>46.02.010</t>
  </si>
  <si>
    <t>46.03.050</t>
  </si>
  <si>
    <t>46.27.090</t>
  </si>
  <si>
    <t>46.27.100</t>
  </si>
  <si>
    <t>47.02.020</t>
  </si>
  <si>
    <t>47.02.050</t>
  </si>
  <si>
    <t>48.05.010</t>
  </si>
  <si>
    <t>49.01.016</t>
  </si>
  <si>
    <t>49.03.020</t>
  </si>
  <si>
    <t>50.10.100</t>
  </si>
  <si>
    <t>Limpeza de obra</t>
  </si>
  <si>
    <t>55.01.020</t>
  </si>
  <si>
    <t>SECRETARIA DE ESTADO DA SAÚDE</t>
  </si>
  <si>
    <t>COORDENADORIA GERAL DE ADMINISTRAÇÃO</t>
  </si>
  <si>
    <t>GRUPO TÉCNICO DE EDIFICAÇÕES</t>
  </si>
  <si>
    <t>ITEM</t>
  </si>
  <si>
    <t>DESCRIÇÃO DOS SERVIÇOS</t>
  </si>
  <si>
    <t>UNID</t>
  </si>
  <si>
    <t>QTDE</t>
  </si>
  <si>
    <t xml:space="preserve"> Vlr. Unit. </t>
  </si>
  <si>
    <t xml:space="preserve"> Vlr. Total </t>
  </si>
  <si>
    <t>% do  Item</t>
  </si>
  <si>
    <t>1.0</t>
  </si>
  <si>
    <t xml:space="preserve">Serviço técnico especializado </t>
  </si>
  <si>
    <t>1.1</t>
  </si>
  <si>
    <t>1.2</t>
  </si>
  <si>
    <t>1.3</t>
  </si>
  <si>
    <t>1.4</t>
  </si>
  <si>
    <t>1.5</t>
  </si>
  <si>
    <t>2.0</t>
  </si>
  <si>
    <t>Início, apoio e administração da obra</t>
  </si>
  <si>
    <t>2.1</t>
  </si>
  <si>
    <t>3.0</t>
  </si>
  <si>
    <t>4.0</t>
  </si>
  <si>
    <t>5.0</t>
  </si>
  <si>
    <t>Alvenaria e elemento divisor</t>
  </si>
  <si>
    <t>6.0</t>
  </si>
  <si>
    <t>7.0</t>
  </si>
  <si>
    <t>Revestimentos</t>
  </si>
  <si>
    <t>8.0</t>
  </si>
  <si>
    <t>Forro</t>
  </si>
  <si>
    <t>8.1</t>
  </si>
  <si>
    <t>8.2</t>
  </si>
  <si>
    <t>9.0</t>
  </si>
  <si>
    <t>10.0</t>
  </si>
  <si>
    <t>10.1</t>
  </si>
  <si>
    <t>10.2</t>
  </si>
  <si>
    <t>10.3</t>
  </si>
  <si>
    <t>11.0</t>
  </si>
  <si>
    <t>Pintura</t>
  </si>
  <si>
    <t>11.1</t>
  </si>
  <si>
    <t>12.0</t>
  </si>
  <si>
    <t>Instalações Elétricas, Elétricas Especiais</t>
  </si>
  <si>
    <t>13.0</t>
  </si>
  <si>
    <t>13.3</t>
  </si>
  <si>
    <t>14.0</t>
  </si>
  <si>
    <t>Instalações Hidráulicas</t>
  </si>
  <si>
    <t>15.0</t>
  </si>
  <si>
    <t>16.0</t>
  </si>
  <si>
    <t>17.0</t>
  </si>
  <si>
    <t>Comunicação visual</t>
  </si>
  <si>
    <t>17.2</t>
  </si>
  <si>
    <t>17.4</t>
  </si>
  <si>
    <t>RESUMO DA PLANILHA</t>
  </si>
  <si>
    <t xml:space="preserve">Item </t>
  </si>
  <si>
    <t>Descrição dos Serviços</t>
  </si>
  <si>
    <t>Valor Total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</si>
  <si>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</si>
  <si>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</si>
  <si>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</si>
  <si>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</si>
  <si>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</si>
  <si>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</si>
  <si>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</si>
  <si>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</si>
  <si>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</si>
  <si>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</si>
  <si>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</si>
  <si>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</si>
  <si>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</t>
  </si>
  <si>
    <t>01.17.031</t>
  </si>
  <si>
    <t>01.17.051</t>
  </si>
  <si>
    <t>01.17.071</t>
  </si>
  <si>
    <t>01.17.111</t>
  </si>
  <si>
    <t>Código</t>
  </si>
  <si>
    <t>17.3</t>
  </si>
  <si>
    <t>18.0</t>
  </si>
  <si>
    <t>Objeto:</t>
  </si>
  <si>
    <t>Esmalte à base de água em madeira, inclusive preparo</t>
  </si>
  <si>
    <t>41.02.551</t>
  </si>
  <si>
    <t>02.05.202</t>
  </si>
  <si>
    <t>02.05.212</t>
  </si>
  <si>
    <t>Planilha Orçamentária Analítica</t>
  </si>
  <si>
    <t>1.6</t>
  </si>
  <si>
    <t>5.1</t>
  </si>
  <si>
    <t>5.2</t>
  </si>
  <si>
    <t>5.3</t>
  </si>
  <si>
    <t>5.4</t>
  </si>
  <si>
    <t>5.5</t>
  </si>
  <si>
    <t>6.1</t>
  </si>
  <si>
    <t>12.1</t>
  </si>
  <si>
    <t>18.1</t>
  </si>
  <si>
    <t>16.1</t>
  </si>
  <si>
    <t>13.4</t>
  </si>
  <si>
    <t>7.1</t>
  </si>
  <si>
    <t>7.2</t>
  </si>
  <si>
    <t>7.3</t>
  </si>
  <si>
    <t>7.4</t>
  </si>
  <si>
    <t>7.5</t>
  </si>
  <si>
    <t>7.6</t>
  </si>
  <si>
    <t>6.4</t>
  </si>
  <si>
    <t>6.5</t>
  </si>
  <si>
    <t>1.7</t>
  </si>
  <si>
    <t>1.8</t>
  </si>
  <si>
    <t>2.2</t>
  </si>
  <si>
    <t>2.3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</si>
  <si>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</si>
  <si>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</si>
  <si>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</si>
  <si>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</si>
  <si>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</si>
  <si>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</si>
  <si>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</si>
  <si>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</si>
  <si>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</si>
  <si>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</si>
  <si>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</si>
  <si>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</si>
  <si>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</si>
  <si>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</si>
  <si>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</si>
  <si>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</si>
  <si>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4.1</t>
  </si>
  <si>
    <t>4.2</t>
  </si>
  <si>
    <t>4.3</t>
  </si>
  <si>
    <t>4.4</t>
  </si>
  <si>
    <t>4.5</t>
  </si>
  <si>
    <t>9.1</t>
  </si>
  <si>
    <t>9.2</t>
  </si>
  <si>
    <t>11.2</t>
  </si>
  <si>
    <t>11.3</t>
  </si>
  <si>
    <t>12.2</t>
  </si>
  <si>
    <t>12.3</t>
  </si>
  <si>
    <t>12.4</t>
  </si>
  <si>
    <t>14.1</t>
  </si>
  <si>
    <t>19.0</t>
  </si>
  <si>
    <t>1.9</t>
  </si>
  <si>
    <t>5.6</t>
  </si>
  <si>
    <t>6.2</t>
  </si>
  <si>
    <t>13.1</t>
  </si>
  <si>
    <t>13.2</t>
  </si>
  <si>
    <t>14.2</t>
  </si>
  <si>
    <t>14.3</t>
  </si>
  <si>
    <t>14.4</t>
  </si>
  <si>
    <t>2.4</t>
  </si>
  <si>
    <t>2.5</t>
  </si>
  <si>
    <t>2.6</t>
  </si>
  <si>
    <t>43.01.012</t>
  </si>
  <si>
    <t>01.23.030</t>
  </si>
  <si>
    <t>01.17.151</t>
  </si>
  <si>
    <t>01.21.110</t>
  </si>
  <si>
    <t>01.23.060</t>
  </si>
  <si>
    <t>01.23.020</t>
  </si>
  <si>
    <t>01.23.040</t>
  </si>
  <si>
    <t>01.23.200</t>
  </si>
  <si>
    <t>01.23.221</t>
  </si>
  <si>
    <t>01.23.222</t>
  </si>
  <si>
    <t>01.23.223</t>
  </si>
  <si>
    <t>11.20.120</t>
  </si>
  <si>
    <t>11.20.130</t>
  </si>
  <si>
    <t>1.10</t>
  </si>
  <si>
    <t>1.11</t>
  </si>
  <si>
    <t>1.12</t>
  </si>
  <si>
    <t>1.13</t>
  </si>
  <si>
    <t>1.14</t>
  </si>
  <si>
    <t>1.15</t>
  </si>
  <si>
    <t>1.16</t>
  </si>
  <si>
    <t>1.17</t>
  </si>
  <si>
    <t>CPU</t>
  </si>
  <si>
    <t>Administração local-Acordão 2622/2013</t>
  </si>
  <si>
    <t>02.02.130</t>
  </si>
  <si>
    <t>02.02.140</t>
  </si>
  <si>
    <t>02.02.150</t>
  </si>
  <si>
    <t>vb</t>
  </si>
  <si>
    <t>03.01.020</t>
  </si>
  <si>
    <t>03.01.040</t>
  </si>
  <si>
    <t>03.03.040</t>
  </si>
  <si>
    <t>04.11.020</t>
  </si>
  <si>
    <t>04.17.020</t>
  </si>
  <si>
    <t>06.11.040</t>
  </si>
  <si>
    <t>06.14.020</t>
  </si>
  <si>
    <t>05.10.026</t>
  </si>
  <si>
    <t>07.10.020</t>
  </si>
  <si>
    <t>Serviço manual em solo e rocha</t>
  </si>
  <si>
    <t>2.10</t>
  </si>
  <si>
    <t>Demolição, retiradas  e remoção</t>
  </si>
  <si>
    <t>06.02.020</t>
  </si>
  <si>
    <t>11.18.020</t>
  </si>
  <si>
    <t>09.01.160</t>
  </si>
  <si>
    <t>08.02.020</t>
  </si>
  <si>
    <t>10.02.020</t>
  </si>
  <si>
    <t>11.01.130</t>
  </si>
  <si>
    <t>11.01.321</t>
  </si>
  <si>
    <t>11.03.090</t>
  </si>
  <si>
    <t>11.16.020</t>
  </si>
  <si>
    <t>14.04.210</t>
  </si>
  <si>
    <t>14.04.220</t>
  </si>
  <si>
    <t>16.33.052</t>
  </si>
  <si>
    <t>33.11.050</t>
  </si>
  <si>
    <t>18.11.042</t>
  </si>
  <si>
    <t>18.08.062</t>
  </si>
  <si>
    <t>18.08.180</t>
  </si>
  <si>
    <t>19.01.064</t>
  </si>
  <si>
    <t>33.10.100</t>
  </si>
  <si>
    <t>17.03.080</t>
  </si>
  <si>
    <t>21.03.010</t>
  </si>
  <si>
    <t>21.03.151</t>
  </si>
  <si>
    <t>21.20.410</t>
  </si>
  <si>
    <t>Esquadrias, Portas, Marcenaria</t>
  </si>
  <si>
    <t>23.04.100</t>
  </si>
  <si>
    <t>23.04.110</t>
  </si>
  <si>
    <t>23.20.110</t>
  </si>
  <si>
    <t>8.3</t>
  </si>
  <si>
    <t>8.4</t>
  </si>
  <si>
    <t>8.5</t>
  </si>
  <si>
    <t>8.6</t>
  </si>
  <si>
    <t>26.01.040</t>
  </si>
  <si>
    <t>Acessibilidade</t>
  </si>
  <si>
    <t>30.01.080</t>
  </si>
  <si>
    <t>30.01.090</t>
  </si>
  <si>
    <t>30.01.130</t>
  </si>
  <si>
    <t>30.04.060</t>
  </si>
  <si>
    <t>Impermeabilização</t>
  </si>
  <si>
    <t>32.15.040</t>
  </si>
  <si>
    <t>32.20.020</t>
  </si>
  <si>
    <t>33.12.011</t>
  </si>
  <si>
    <t>Paisagismo e fechamento</t>
  </si>
  <si>
    <t>34.02.040</t>
  </si>
  <si>
    <t>34.05.260</t>
  </si>
  <si>
    <t>35.04.120</t>
  </si>
  <si>
    <t>34.05.300</t>
  </si>
  <si>
    <t>Portão de correr em grade de aço galvanizado eletrofundida, malha 65 x 132 mm, e pintura eletrostática</t>
  </si>
  <si>
    <t>37.03.220</t>
  </si>
  <si>
    <t>37.13.600</t>
  </si>
  <si>
    <t>37.13.630</t>
  </si>
  <si>
    <t>38.01.080</t>
  </si>
  <si>
    <t>38.06.040</t>
  </si>
  <si>
    <t>38.06.060</t>
  </si>
  <si>
    <t>38.21.920</t>
  </si>
  <si>
    <t>38.22.620</t>
  </si>
  <si>
    <t>38.23.020</t>
  </si>
  <si>
    <t>39.02.016</t>
  </si>
  <si>
    <t>39.02.030</t>
  </si>
  <si>
    <t>39.26.060</t>
  </si>
  <si>
    <t>39.26.100</t>
  </si>
  <si>
    <t>39.10.200</t>
  </si>
  <si>
    <t>39.09.060</t>
  </si>
  <si>
    <t>39.18.126</t>
  </si>
  <si>
    <t>40.07.040</t>
  </si>
  <si>
    <t>40.06.060</t>
  </si>
  <si>
    <t>39.11.090</t>
  </si>
  <si>
    <t>39.11.020</t>
  </si>
  <si>
    <t>41.31.087</t>
  </si>
  <si>
    <t>41.10.400</t>
  </si>
  <si>
    <t>41.11.721</t>
  </si>
  <si>
    <t>42.01.086</t>
  </si>
  <si>
    <t>42.05.250</t>
  </si>
  <si>
    <t>42.05.100</t>
  </si>
  <si>
    <t>42.05.270</t>
  </si>
  <si>
    <t>42.05.380</t>
  </si>
  <si>
    <t>44.01.160</t>
  </si>
  <si>
    <t>44.03.130</t>
  </si>
  <si>
    <t>44.03.315</t>
  </si>
  <si>
    <t>44.03.380</t>
  </si>
  <si>
    <t>44.06.360</t>
  </si>
  <si>
    <t>44.20.100</t>
  </si>
  <si>
    <t>44.20.620</t>
  </si>
  <si>
    <t>46.01.040</t>
  </si>
  <si>
    <t>46.03.038</t>
  </si>
  <si>
    <t>46.03.040</t>
  </si>
  <si>
    <t>46.08.070</t>
  </si>
  <si>
    <t>47.02.040</t>
  </si>
  <si>
    <t>47.02.110</t>
  </si>
  <si>
    <t>47.04.030</t>
  </si>
  <si>
    <t>47.05.390</t>
  </si>
  <si>
    <t>48.02.204</t>
  </si>
  <si>
    <t>49.01.030</t>
  </si>
  <si>
    <t>49.06.030</t>
  </si>
  <si>
    <t>50.01.330</t>
  </si>
  <si>
    <t>50.10.120</t>
  </si>
  <si>
    <t>43.02.080</t>
  </si>
  <si>
    <t>43.07.300</t>
  </si>
  <si>
    <t>43.07.320</t>
  </si>
  <si>
    <t xml:space="preserve">BDI </t>
  </si>
  <si>
    <t>03.04.020</t>
  </si>
  <si>
    <t>04.11.030</t>
  </si>
  <si>
    <t>05.07.050</t>
  </si>
  <si>
    <t>14.40.070</t>
  </si>
  <si>
    <t>12.01.041</t>
  </si>
  <si>
    <t>COBERTURA</t>
  </si>
  <si>
    <t>16.13.070</t>
  </si>
  <si>
    <t>16.12.200</t>
  </si>
  <si>
    <t>18.07.160</t>
  </si>
  <si>
    <t>18.07.170</t>
  </si>
  <si>
    <t>18.07.220</t>
  </si>
  <si>
    <t>9.3</t>
  </si>
  <si>
    <t>23.04.130</t>
  </si>
  <si>
    <t>28.01.171</t>
  </si>
  <si>
    <t>34.01.010</t>
  </si>
  <si>
    <t>39.02.020</t>
  </si>
  <si>
    <t>EQUIPAMETOS ELÉTRICOS,HIDRÁULICOS E CLIMATIZAÇÃO</t>
  </si>
  <si>
    <t>55.01.100</t>
  </si>
  <si>
    <t>61.14.050</t>
  </si>
  <si>
    <t>61.14.100</t>
  </si>
  <si>
    <t>17.1</t>
  </si>
  <si>
    <t>17.5</t>
  </si>
  <si>
    <t>17.6</t>
  </si>
  <si>
    <t>17.7</t>
  </si>
  <si>
    <t>1.18</t>
  </si>
  <si>
    <t>01.02.071</t>
  </si>
  <si>
    <t>03.01.060</t>
  </si>
  <si>
    <t>cotação</t>
  </si>
  <si>
    <t>Equipamentos de cozinha</t>
  </si>
  <si>
    <t>gl</t>
  </si>
  <si>
    <t>12.05.010</t>
  </si>
  <si>
    <t>12.05.030</t>
  </si>
  <si>
    <t>11.18.060</t>
  </si>
  <si>
    <t>13.02.170</t>
  </si>
  <si>
    <t>11.16.220</t>
  </si>
  <si>
    <t>11.20.050</t>
  </si>
  <si>
    <t>14.11.271</t>
  </si>
  <si>
    <t>14.30.010</t>
  </si>
  <si>
    <t>6.3</t>
  </si>
  <si>
    <t>6.6</t>
  </si>
  <si>
    <t>16.02.060</t>
  </si>
  <si>
    <t>16.02.230</t>
  </si>
  <si>
    <t>23.04.570</t>
  </si>
  <si>
    <t>26.03.090</t>
  </si>
  <si>
    <t>28.01.070</t>
  </si>
  <si>
    <t>28.20.810</t>
  </si>
  <si>
    <t>28.20.590</t>
  </si>
  <si>
    <t>28.20.600</t>
  </si>
  <si>
    <t>28.20.650</t>
  </si>
  <si>
    <t>27.04.060</t>
  </si>
  <si>
    <t>97.02.190</t>
  </si>
  <si>
    <t>97.02.193</t>
  </si>
  <si>
    <t>97.02.198</t>
  </si>
  <si>
    <t>97.02.210</t>
  </si>
  <si>
    <t>18.2</t>
  </si>
  <si>
    <t>22.20.090</t>
  </si>
  <si>
    <t>44.01.270</t>
  </si>
  <si>
    <t>44.02.062</t>
  </si>
  <si>
    <t>44.02.200</t>
  </si>
  <si>
    <t>44.03.030</t>
  </si>
  <si>
    <t>44.03.050</t>
  </si>
  <si>
    <t>15.1</t>
  </si>
  <si>
    <t>15.2</t>
  </si>
  <si>
    <t>15.3</t>
  </si>
  <si>
    <t>15.4</t>
  </si>
  <si>
    <t>16.2</t>
  </si>
  <si>
    <t>16.3</t>
  </si>
  <si>
    <t>16.4</t>
  </si>
  <si>
    <t>16.5</t>
  </si>
  <si>
    <t>19.1</t>
  </si>
  <si>
    <t>19.2</t>
  </si>
  <si>
    <t>TOTAL GERAL</t>
  </si>
  <si>
    <t>3.14</t>
  </si>
  <si>
    <t>3.15</t>
  </si>
  <si>
    <t>3.16</t>
  </si>
  <si>
    <t>05.09.007</t>
  </si>
  <si>
    <t>05.04.060</t>
  </si>
  <si>
    <t>4.6</t>
  </si>
  <si>
    <t>Fundação e estrutura</t>
  </si>
  <si>
    <t>04.08.060</t>
  </si>
  <si>
    <t>03.05.020</t>
  </si>
  <si>
    <t>33.10.050</t>
  </si>
  <si>
    <t>21.02.060</t>
  </si>
  <si>
    <t>46.10.010</t>
  </si>
  <si>
    <t>46.10.020</t>
  </si>
  <si>
    <t>46.10.030</t>
  </si>
  <si>
    <t>46.10.040</t>
  </si>
  <si>
    <t>46.10.050</t>
  </si>
  <si>
    <t>46.10.060</t>
  </si>
  <si>
    <t>47.01.170</t>
  </si>
  <si>
    <t>47.01.180</t>
  </si>
  <si>
    <t>47.01.190</t>
  </si>
  <si>
    <t>47.01.191</t>
  </si>
  <si>
    <t>47.01.210</t>
  </si>
  <si>
    <t>20.0</t>
  </si>
  <si>
    <t>20.1</t>
  </si>
  <si>
    <t>20.2</t>
  </si>
  <si>
    <t>3.17</t>
  </si>
  <si>
    <t>3.18</t>
  </si>
  <si>
    <t>3.19</t>
  </si>
  <si>
    <t>3.20</t>
  </si>
  <si>
    <t>3.21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</si>
  <si>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</si>
  <si>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</si>
  <si>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</si>
  <si>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</si>
  <si>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</si>
  <si>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</si>
  <si>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</si>
  <si>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</si>
  <si>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</si>
  <si>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</si>
  <si>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AUMENTO DAS PORTAS DA UTI</t>
  </si>
  <si>
    <t>9.4</t>
  </si>
  <si>
    <t>9.5</t>
  </si>
  <si>
    <t>9.6</t>
  </si>
  <si>
    <t>9.7</t>
  </si>
  <si>
    <t>9.8</t>
  </si>
  <si>
    <t>12.5</t>
  </si>
  <si>
    <t>12.6</t>
  </si>
  <si>
    <t>12.7</t>
  </si>
  <si>
    <t>17.8</t>
  </si>
  <si>
    <t>17.9</t>
  </si>
  <si>
    <t>17.11</t>
  </si>
  <si>
    <t>17.13</t>
  </si>
  <si>
    <t>17.14</t>
  </si>
  <si>
    <t>17.15</t>
  </si>
  <si>
    <t>17.16</t>
  </si>
  <si>
    <t>17.17</t>
  </si>
  <si>
    <t>17.18</t>
  </si>
  <si>
    <t>17.19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</si>
  <si>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</si>
  <si>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</si>
  <si>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</si>
  <si>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</si>
  <si>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</si>
  <si>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</si>
  <si>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</si>
  <si>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</si>
  <si>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17.29</t>
  </si>
  <si>
    <t>17.30</t>
  </si>
  <si>
    <t>17.31</t>
  </si>
  <si>
    <t>17.32</t>
  </si>
  <si>
    <t>17.33</t>
  </si>
  <si>
    <t>17.34</t>
  </si>
  <si>
    <t>17.35</t>
  </si>
  <si>
    <t>17.36</t>
  </si>
  <si>
    <t>17.37</t>
  </si>
  <si>
    <t>17.38</t>
  </si>
  <si>
    <t>17.39</t>
  </si>
  <si>
    <t>17.41</t>
  </si>
  <si>
    <t>17.42</t>
  </si>
  <si>
    <t>17.43</t>
  </si>
  <si>
    <t>17.44</t>
  </si>
  <si>
    <t>17.45</t>
  </si>
  <si>
    <t>17.46</t>
  </si>
  <si>
    <t>17.47</t>
  </si>
  <si>
    <t>17.48</t>
  </si>
  <si>
    <t>17.49</t>
  </si>
  <si>
    <t>17.50</t>
  </si>
  <si>
    <t>17.51</t>
  </si>
  <si>
    <t>17.52</t>
  </si>
  <si>
    <t>17.53</t>
  </si>
  <si>
    <t>19.3</t>
  </si>
  <si>
    <t>21.0</t>
  </si>
  <si>
    <t>21.1</t>
  </si>
  <si>
    <t>21.2</t>
  </si>
  <si>
    <t>Painel de alarme de Gases Medicinais (2 O2, 2 Vc, 2 Ar compr)</t>
  </si>
  <si>
    <t>Local:</t>
  </si>
  <si>
    <t>19.4</t>
  </si>
  <si>
    <t>Com001</t>
  </si>
  <si>
    <t>Central duplex de ar comprimido automatizada + tratamento</t>
  </si>
  <si>
    <t>Cenrtal duplex de vácuo clínico automatizada</t>
  </si>
  <si>
    <t>Arremate lateral em tabica metálica lisa branca 48x40x3000mm</t>
  </si>
  <si>
    <t>Parecer técnico de fundações, contenções e recomendações gerais, para empreendimentos com área construída até 1.000 m²</t>
  </si>
  <si>
    <t>UN</t>
  </si>
  <si>
    <t>Projeto executivo de arquitetura em formato A1</t>
  </si>
  <si>
    <t>Projeto executivo de estrutura em formato A1</t>
  </si>
  <si>
    <t>Projeto executivo de instalações hidráulicas em formato A1</t>
  </si>
  <si>
    <t>Projeto executivo de instalações elétricas em formato A1</t>
  </si>
  <si>
    <t>Projeto executivo de climatização em formato A1</t>
  </si>
  <si>
    <t>TX</t>
  </si>
  <si>
    <t>M2</t>
  </si>
  <si>
    <t>Taxa de mobilização e desmobilização de equipamentos para execução de sondagem</t>
  </si>
  <si>
    <t>M</t>
  </si>
  <si>
    <t>Sondagem do terreno à percussão (mínimo de 30 m)</t>
  </si>
  <si>
    <t>Limpeza de armadura com escova de aço</t>
  </si>
  <si>
    <t>Preparo de ponte de aderência com adesivo a base de epóxi</t>
  </si>
  <si>
    <t>Tratamento de armadura com produto anticorrosivo a base de zinco</t>
  </si>
  <si>
    <t>Corte de concreto deteriorado inclusive remoção dos detritos</t>
  </si>
  <si>
    <t>M3</t>
  </si>
  <si>
    <t>Taxa de mobilização e desmobilização de equipamentos para execução de perfuração em concreto</t>
  </si>
  <si>
    <t>Furação para até 10mm x 100mm em concreto armado, inclusive colagem de armadura (para até 8mm)</t>
  </si>
  <si>
    <t>Furação para 12,5mm x 100mm em concreto armado, inclusive colagem de armadura (para 10mm)</t>
  </si>
  <si>
    <t>Furação para 16mm x 100mm em concreto armado, inclusive colagem de armadura (para 12,5mm)</t>
  </si>
  <si>
    <t>CJ</t>
  </si>
  <si>
    <t>UNMES</t>
  </si>
  <si>
    <t>Locação de container tipo escritório com 1 vaso sanitário, 1 lavatório e 1 ponto para chuveiro - área mínima de 13,80 m²</t>
  </si>
  <si>
    <t>Locação de container tipo sanitário com 2 vasos sanitários, 2 lavatórios, 2 mictórios e 4 pontos para chuveiro - área mínima de 13,80 m²</t>
  </si>
  <si>
    <t>Locação de container tipo depósito - área mínima de 13,80 m²</t>
  </si>
  <si>
    <t>Tapume fixo para fechamento de áreas, com portão</t>
  </si>
  <si>
    <t>M2MES</t>
  </si>
  <si>
    <t>Montagem e desmontagem de andaime torre metálica com altura até 10 m</t>
  </si>
  <si>
    <t>Montagem e desmontagem de andaime tubular fachadeiro com altura até 10 m</t>
  </si>
  <si>
    <t>Andaime torre metálico (1,5 x 1,5 m) com piso metálico</t>
  </si>
  <si>
    <t>MXMES</t>
  </si>
  <si>
    <t>Andaime tubular fachadeiro com piso metálico e sapatas ajustáveis</t>
  </si>
  <si>
    <t>Placa de identificação para obra</t>
  </si>
  <si>
    <t>Demolição manual de concreto simples</t>
  </si>
  <si>
    <t>Demolição manual de concreto armado</t>
  </si>
  <si>
    <t>Demolição manual de lajes pré-moldadas, incluindo revestimento</t>
  </si>
  <si>
    <t>Demolição manual de alvenaria de elevação ou elemento vazado, incluindo revestimento</t>
  </si>
  <si>
    <t>Demolição manual de revestimento em massa de parede ou teto</t>
  </si>
  <si>
    <t>Demolição manual de revestimento cerâmico, incluindo a base</t>
  </si>
  <si>
    <t>Demolição manual de revestimento sintético, incluindo a base</t>
  </si>
  <si>
    <t>Retirada de estrutura em madeira tesoura - telhas perfil qualquer</t>
  </si>
  <si>
    <t>KG</t>
  </si>
  <si>
    <t>Retirada de telhamento perfil e material qualquer, exceto barro</t>
  </si>
  <si>
    <t>Retirada de folha de esquadria em madeira</t>
  </si>
  <si>
    <t>Retirada de batente com guarnição e peças lineares em madeira, chumbados</t>
  </si>
  <si>
    <t>Retirada de esquadria metálica em geral</t>
  </si>
  <si>
    <t>Retirada de aparelho sanitário incluindo acessórios</t>
  </si>
  <si>
    <t>Retirada de bancada incluindo pertences</t>
  </si>
  <si>
    <t>Remoção de aparelho de iluminação ou projetor fixo em teto, piso ou parede</t>
  </si>
  <si>
    <t>Transporte manual horizontal e/ou vertical de entulho até o local de despejo - ensacado</t>
  </si>
  <si>
    <t>Remoção de entulho de obra com caçamba metálica - material volumoso e misturado por alvenaria, terra, madeira, papel, plástico e metal</t>
  </si>
  <si>
    <t>M3XKM</t>
  </si>
  <si>
    <t>Taxa de destinação de resíduo sólido em aterro, tipo solo/terra</t>
  </si>
  <si>
    <t>Transporte de solo de 1ª e 2ª categoria por caminhão para distâncias superiores ao 20° km</t>
  </si>
  <si>
    <t>Escavação manual em solo de 1ª e 2ª categoria em vala ou cava até 1,5 m</t>
  </si>
  <si>
    <t>Reaterro manual apiloado sem controle de compactação</t>
  </si>
  <si>
    <t>Carga manual de solo</t>
  </si>
  <si>
    <t>Espalhamento de solo em bota-fora com compactação sem controle</t>
  </si>
  <si>
    <t>Cimbramento em madeira com estroncas de eucalipto</t>
  </si>
  <si>
    <t>Forma em madeira comum para fundação</t>
  </si>
  <si>
    <t>Forma em madeira comum para estrutura</t>
  </si>
  <si>
    <t>Desmontagem de forma em madeira para estrutura de vigas, com tábuas</t>
  </si>
  <si>
    <t>Armadura em barra de aço CA-50 (A ou B) fyk = 500 MPa</t>
  </si>
  <si>
    <t>Armadura em tela soldada de aço</t>
  </si>
  <si>
    <t>Concreto usinado, fck = 25 MPa</t>
  </si>
  <si>
    <t>Concreto usinado, fck = 35 MPa - para bombeamento</t>
  </si>
  <si>
    <t>Concreto preparado no local, fck = 20 MPa</t>
  </si>
  <si>
    <t>Lançamento, espalhamento e adensamento de concreto ou massa em lastro e/ou enchimento</t>
  </si>
  <si>
    <t>Lançamento e adensamento de concreto ou massa em fundação</t>
  </si>
  <si>
    <t>Lançamento e adensamento de concreto ou massa em estrutura</t>
  </si>
  <si>
    <t>Nivelamento de piso em concreto com acabadora de superfície</t>
  </si>
  <si>
    <t>Lastro de areia</t>
  </si>
  <si>
    <t>Corte de junta de dilatação, com serra de disco diamantado para pisos</t>
  </si>
  <si>
    <t>Reparo superficial com argamassa polimérica (tixotrópica), bicomponente</t>
  </si>
  <si>
    <t>Tratamento de fissuras estáveis (não ativas) em elementos de concreto</t>
  </si>
  <si>
    <t>Broca em concreto armado diâmetro de 25 cm - completa</t>
  </si>
  <si>
    <t>Taxa de mobilização e desmobilização de equipamentos para execução de estaca escavada</t>
  </si>
  <si>
    <t>Estaca escavada mecanicamente, diâmetro de 30 cm até 30 t</t>
  </si>
  <si>
    <t>Laje pré-fabricada mista vigota protendida/lajota cerâmica - LP 16 (12+4) e capa com concreto de 25 MPa</t>
  </si>
  <si>
    <t>Alvenaria de bloco cerâmico de vedação, uso revestido, de 14 cm</t>
  </si>
  <si>
    <t>Alvenaria de bloco cerâmico de vedação, uso revestido, de 19 cm</t>
  </si>
  <si>
    <t>Alvenaria de bloco de concreto estrutural 19 x 19 x 39 cm - classe A</t>
  </si>
  <si>
    <t>Vergas, contravergas e pilaretes de concreto armado</t>
  </si>
  <si>
    <t>Divisória em placas de granito com espessura de 3 cm</t>
  </si>
  <si>
    <t>Tela galvanizada para fixação de alvenaria com dimensão de 7,5x50cm</t>
  </si>
  <si>
    <t>Fornecimento e montagem de estrutura em aço ASTM-A36, sem pintura</t>
  </si>
  <si>
    <t>Telha de barro tipo plan</t>
  </si>
  <si>
    <t>Cumeeira de barro emboçado tipos: plan, romana, italiana, francesa e paulistinha</t>
  </si>
  <si>
    <t>Cumeeira em chapa de aço pré-pintada com epóxi e poliéster, perfil trapezoidal, com espessura de 0,50 mm</t>
  </si>
  <si>
    <t>Telhamento em chapa de aço pré-pintada com epóxi e poliéster, tipo sanduíche, espessura de 0,50 mm, com poliuretano</t>
  </si>
  <si>
    <t>Calha, rufo, afins em chapa galvanizada nº 24 - corte 0,50 m</t>
  </si>
  <si>
    <t>Argamassa de regularização e/ou proteção</t>
  </si>
  <si>
    <t>Chapisco</t>
  </si>
  <si>
    <t>Emboço comum</t>
  </si>
  <si>
    <t>Reboco</t>
  </si>
  <si>
    <t>Cimentado semi-áspero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</si>
  <si>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</si>
  <si>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</si>
  <si>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Rejuntamento em placa cerâmica extrudada antiácida, espessura de 14 mm, com argamassa industrializada bicomponente, à base de resina furânica, juntas acima de 3 até 6 mm</t>
  </si>
  <si>
    <t>Revestimento em porcelanato esmaltado polido para área interna e ambiente com tráfego médio, grupo de absorção BIa, assentado com argamassa colante industrializada, rejuntado</t>
  </si>
  <si>
    <t>Rodapé em porcelanato técnico polido para área interna e ambiente de médio tráfego, grupo de absorção BIa, assentado com argamassa colante industrializada, rejuntado</t>
  </si>
  <si>
    <t>Revestimento em placa cerâmica esmaltada de 20x20 cm, tipo monocolor, assentado e rejuntado com argamassa industrializada</t>
  </si>
  <si>
    <t>Peitoril e/ou soleira em granito, espessura de 2 cm e largura de 21 cm até 30 cm, acabamento polido</t>
  </si>
  <si>
    <t>Revestimento vinílico, espessura de 3,2 mm, para tráfego intenso, com impermeabilizante acrílico</t>
  </si>
  <si>
    <t>Revestimento em aço inoxidável AISI 304, liga 18,8, chapa 20, espessura de 1 mm, acabamento escovado com grana especial</t>
  </si>
  <si>
    <t>Revestimento em placas de alumínio composto "ACM", espessura de 4 mm e acabamento em PVDF</t>
  </si>
  <si>
    <t>Cantoneira de sobrepor em PVC de 4 x 4 cm</t>
  </si>
  <si>
    <t>Forro em painéis de gesso acartonado, espessura de 12,5 mm, fixo</t>
  </si>
  <si>
    <t>Abertura para vão de luminária em forro de PVC modular</t>
  </si>
  <si>
    <t>Porta em laminado fenólico melamínico com acabamento liso, batente de madeira sem revestimento - 80 x 210 cm</t>
  </si>
  <si>
    <t>Porta em laminado fenólico melamínico com acabamento liso, batente de madeira sem revestimento - 90 x 210 cm</t>
  </si>
  <si>
    <t>Porta em laminado fenólico melamínico com acabamento liso, batente de madeira sem revestimento - 140 x 210 cm</t>
  </si>
  <si>
    <t>Porta em laminado melamínico estrutural com acabamento texturizado, batente em alumínio com ferragens - 60 x 180 cm</t>
  </si>
  <si>
    <t>Armário/gabinete embutido em MDF sob medida, revestido em laminado melamínico, com portas e prateleiras</t>
  </si>
  <si>
    <t>Tampo sob medida em compensado, revestido na face superior em laminado fenólico melamínico</t>
  </si>
  <si>
    <t>Prateleira sob medida em compensado, revestida nas duas faces em laminado fenólico melamínico</t>
  </si>
  <si>
    <t>Visor fixo e requadro de madeira para porta, para receber vidro</t>
  </si>
  <si>
    <t>Caixilho em alumínio basculante, sob medida</t>
  </si>
  <si>
    <t>Caixilho em alumínio de correr, sob medida</t>
  </si>
  <si>
    <t>Vidro liso transparente de 4 mm</t>
  </si>
  <si>
    <t>Vidro laminado temperado jateado de 8 mm</t>
  </si>
  <si>
    <t>Espelho comum de 3 mm com moldura em alumínio</t>
  </si>
  <si>
    <t>Bate-maca ou protetor de parede curvo em PVC, com amortecimento à impacto, altura de 200 mm</t>
  </si>
  <si>
    <t>Ferragem completa com maçaneta tipo alavanca, para porta externa com 1 folha</t>
  </si>
  <si>
    <t>Ferragem completa para porta de box de WC tipo livre/ocupado</t>
  </si>
  <si>
    <t>Mola aérea para porta, com esforço acima de 60 kg até 80 kg</t>
  </si>
  <si>
    <t>Contra fechadura de centro para porta em vidro temperado</t>
  </si>
  <si>
    <t>Fechadura de centro com cilindro para porta em vidro temperado</t>
  </si>
  <si>
    <t>Puxador duplo em aço inoxidável, para porta de madeira, alumínio ou vidro, de 350 mm</t>
  </si>
  <si>
    <t>Equipamento automatizador telescópico unilateral de portas deslizantes para folha dupla</t>
  </si>
  <si>
    <t>Cantoneira em alumínio perfil sextavado</t>
  </si>
  <si>
    <t>Barra de apoio reta, para pessoas com mobilidade reduzida, em tubo de alumínio, comprimento de 800 mm, acabamento com pintura epóxi</t>
  </si>
  <si>
    <t>Barra de apoio em ângulo de 90°, para pessoas com mobilidade reduzida, em tubo de alumínio de 800 x 800 mm, acabamento com pintura epóxi</t>
  </si>
  <si>
    <t>Barra de proteção para lavatório, para pessoas com mobilidade reduzida, em tubo de alumínio acabamento com pintura epóxi</t>
  </si>
  <si>
    <t>Piso em ladrilho hidráulico podotátil várias cores (25x25x2,5cm), assentado com argamassa mista</t>
  </si>
  <si>
    <t>Revestimento em chapa de aço inoxidável para proteção de portas, altura de 40 cm</t>
  </si>
  <si>
    <t>Rejuntamento de piso em ladrilho hidráulico (25x25x2,5cm) com argamassa industrializada para rejunte, juntas de 2 mm</t>
  </si>
  <si>
    <t>Bacia sifonada de louça para pessoas com mobilidade reduzida - capacidade de 6 litros</t>
  </si>
  <si>
    <t>Impermeabilização em manta asfáltica com armadura, tipo III-B, espessura de 4 mm</t>
  </si>
  <si>
    <t>Impermeabilização em pintura de asfalto oxidado com solventes orgânicos, sobre massa</t>
  </si>
  <si>
    <t>Aplicação de papel Kraft</t>
  </si>
  <si>
    <t>Massa corrida a base de PVA</t>
  </si>
  <si>
    <t>Massa corrida à base de resina acrílica</t>
  </si>
  <si>
    <t>Pintura com esmalte alquídico em estrutura metálica</t>
  </si>
  <si>
    <t>Tinta acrílica antimofo em massa, inclusive preparo</t>
  </si>
  <si>
    <t>Tinta acrílica em massa, inclusive preparo</t>
  </si>
  <si>
    <t>Textura acrílica para uso interno / externo, inclusive preparo</t>
  </si>
  <si>
    <t>Esmalte à base água em superfície metálica, inclusive preparo</t>
  </si>
  <si>
    <t>Terra vegetal orgânica comum</t>
  </si>
  <si>
    <t>Plantio de grama batatais em placas (jardins e canteiros)</t>
  </si>
  <si>
    <t>Gradil em aço galvanizado eletrofundido, malha 65 x 132 mm e pintura eletrostática</t>
  </si>
  <si>
    <t>Banco em concreto pré-moldado, comprimento 150 cm</t>
  </si>
  <si>
    <t>Quadro Telebrás de embutir de 400 x 400 x 120 mm</t>
  </si>
  <si>
    <t>Quadro de distribuição universal de embutir, para disjuntores 34 DIN / 24 Bolt-on - 150 A - sem componentes</t>
  </si>
  <si>
    <t>Barramento de cobre nu</t>
  </si>
  <si>
    <t>Disjuntor termomagnético, unipolar 127/220 V, corrente de 10 A até 30 A</t>
  </si>
  <si>
    <t>Disjuntor termomagnético, bipolar 220/380 V, corrente de 10 A até 50 A</t>
  </si>
  <si>
    <t>Disjuntor termomagnético, tripolar 220/380 V, corrente de 60 A até 100 A</t>
  </si>
  <si>
    <t>Barra de neutro e/ou terra</t>
  </si>
  <si>
    <t>Eletroduto de PVC rígido roscável de 3/4´ - com acessórios</t>
  </si>
  <si>
    <t>Eletroduto de PVC rígido roscável de 1´ - com acessórios</t>
  </si>
  <si>
    <t>Eletroduto de PVC rígido roscável de 1 1/4´ - com acessórios</t>
  </si>
  <si>
    <t>Eletroduto galvanizado a quente conforme NBR5598 - 3/4´ com acessórios</t>
  </si>
  <si>
    <t>Eletroduto galvanizado a quente conforme NBR5598 - 1´ com acessórios</t>
  </si>
  <si>
    <t>Tampa de pressão para perfilado de 38 x 38 mm</t>
  </si>
  <si>
    <t>Saída lateral simples, diâmetro de 3/4´</t>
  </si>
  <si>
    <t>Vergalhão com rosca, porca e arruela de diâmetro 3/8´ (tirante)</t>
  </si>
  <si>
    <t>Perfilado perfurado 38 x 38 mm em chapa 14 pré-zincada, com acessórios</t>
  </si>
  <si>
    <t>Eletrocalha perfurada galvanizada a fogo, 100 x 50 mm, com acessórios</t>
  </si>
  <si>
    <t>Tampa de encaixe para eletrocalha, galvanizada a fogo, L= 100mm</t>
  </si>
  <si>
    <t>Suporte para eletrocalha, galvanizado a fogo, 100x50mm</t>
  </si>
  <si>
    <t>Cabo de cobre de 2,5 mm², isolamento 750 V - isolação em PVC 70°C</t>
  </si>
  <si>
    <t>Cabo de cobre de 4 mm², isolamento 750 V - isolação em PVC 70°C</t>
  </si>
  <si>
    <t>Cabo de cobre de 6 mm², isolamento 750 V - isolação em PVC 70°C</t>
  </si>
  <si>
    <t>Cabo de cobre nu, têmpera mole, classe 2, de 50 mm²</t>
  </si>
  <si>
    <t>Conector split-bolt para cabo de 50 mm², latão, simples</t>
  </si>
  <si>
    <t>Terminal de pressão/compressão para cabo de 35 mm²</t>
  </si>
  <si>
    <t>Terminal de pressão/compressão para cabo de 70 mm²</t>
  </si>
  <si>
    <t>Cabo telefônico CI, com 10 pares de 0,50 mm, para centrais telefônicas, equipamentos e rede interna</t>
  </si>
  <si>
    <t>Fio telefônico tipo FI-60, para ligação de aparelhos telefônicos</t>
  </si>
  <si>
    <t>Cabo para rede 24 AWG com 4 pares, categoria 6</t>
  </si>
  <si>
    <t>Cabo de cobre flexível de 16 mm², isolamento 0,6/1 kV - isolação HEPR 90°C - baixa emissão de fumaça e gases</t>
  </si>
  <si>
    <t>Cabo de cobre flexível de 35 mm², isolamento 0,6/1 kV - isolação HEPR 90°C - baixa emissão de fumaça e gases</t>
  </si>
  <si>
    <t>Cabo de cobre flexível de 70 mm², isolamento 0,6/1 kV - isolação HEPR 90°C - baixa emissão de fumaça e gases</t>
  </si>
  <si>
    <t>Tomada RJ 45 para rede de dados, com placa</t>
  </si>
  <si>
    <t>Tomada 2P+T de 10 A - 250 V, completa</t>
  </si>
  <si>
    <t>Tomada 2P+T de 20 A - 250 V, completa</t>
  </si>
  <si>
    <t>Interruptor com 1 tecla simples e placa</t>
  </si>
  <si>
    <t>Condulete metálico de 1´</t>
  </si>
  <si>
    <t>Caixa em PVC de 4´ x 2´</t>
  </si>
  <si>
    <t>Caixa em PVC de 4´ x 4´</t>
  </si>
  <si>
    <t>Caixa em PVC octogonal de 4´ x 4´</t>
  </si>
  <si>
    <t>Lâmpada LED tubular T8 com base G13, de 1850 até 2000 Im - 18 a 20W</t>
  </si>
  <si>
    <t>Poste telecônico em aço SAE 1010/1020 galvanizado a fogo, com espera para uma luminária, altura de 3,00 m</t>
  </si>
  <si>
    <t>Luminária LED retangular para poste de 6250 até 6674 lm, eficiência mínima 113 lm/W</t>
  </si>
  <si>
    <t>Luminária LED redonda de sobrepor com difusor recuado translucido, 4000 K, fluxo luminoso de 1900 a 2000 lm, potência de 17 a 19 W</t>
  </si>
  <si>
    <t>Captor tipo terminal aéreo, h= 300 mm em alumínio</t>
  </si>
  <si>
    <t>Caixa de inspeção suspensa</t>
  </si>
  <si>
    <t>Haste de aterramento de 5/8'' x 3 m</t>
  </si>
  <si>
    <t>Barra condutora chata em alumínio de 3/4´ x 1/4´, inclusive acessórios de fixação</t>
  </si>
  <si>
    <t>Conector em latão estanhado para cabos de 16 a 50 mm² e vergalhões até 3/8"</t>
  </si>
  <si>
    <t>Tampa para caixa de inspeção cilíndrica, aço galvanizado</t>
  </si>
  <si>
    <t>Caixa de inspeção do terra cilíndrica em PVC rígido, diâmetro de 300 mm - h= 250 mm</t>
  </si>
  <si>
    <t>Caixa de equalização, de embutir, em aço com barramento, de 200 x 200 mm e tampa</t>
  </si>
  <si>
    <t>Solda exotérmica conexão cabo-cabo horizontal em X, bitola do cabo de 16-16mm² a 35-35mm²</t>
  </si>
  <si>
    <t>Purificador de pressão elétrico em chapa eletrozincado pré-pintada e tampo em aço inoxidável, tipo coluna, capacidade de refrigeração de 2 l/h - simples</t>
  </si>
  <si>
    <t>Chuveiro elétrico de 6.500W / 220V com resistência blindada</t>
  </si>
  <si>
    <t>Ar condicionado a frio, tipo split cassete com capacidade de 18.000 BTU/h</t>
  </si>
  <si>
    <t>Ar condicionado a frio, tipo split cassete com capacidade de 36.000 BTU/h</t>
  </si>
  <si>
    <t>Bacia sifonada de louça sem tampa - 6 litros</t>
  </si>
  <si>
    <t>Lavatório de louça pequeno com coluna suspensa - linha especial</t>
  </si>
  <si>
    <t>Cuba de louça de embutir oval</t>
  </si>
  <si>
    <t>Tampo/bancada em granito, com frontão, espessura de 2 cm, acabamento polido</t>
  </si>
  <si>
    <t>Tampo/bancada em concreto armado, revestido em aço inoxidável fosco polido</t>
  </si>
  <si>
    <t>Dispenser toalheiro metálico esmaltado para bobina de 25cm x 50m, sem alavanca</t>
  </si>
  <si>
    <t>Dispenser papel higiênico em ABS para rolão 300 / 600 m, com visor</t>
  </si>
  <si>
    <t>Saboneteira tipo dispenser, para refil de 800 ml</t>
  </si>
  <si>
    <t>Torneira de mesa para lavatório, acionamento hidromecânico, com registro integrado regulador de vazão, em latão cromado, DN= 1/2´</t>
  </si>
  <si>
    <t>Torneira de mesa com bica móvel e alavanca</t>
  </si>
  <si>
    <t>Ducha higiênica cromada</t>
  </si>
  <si>
    <t>Torneira curta com rosca para uso geral, em latão fundido sem acabamento, DN= 3/4´</t>
  </si>
  <si>
    <t>Cuba em aço inoxidável simples de 500x400x200mm</t>
  </si>
  <si>
    <t>Engate flexível metálico DN= 1/2´</t>
  </si>
  <si>
    <t>Sifão de metal cromado de 1 1/2´ x 2´</t>
  </si>
  <si>
    <t>Sifão de metal cromado de 1´ x 1 1/2´</t>
  </si>
  <si>
    <t>Válvula americana</t>
  </si>
  <si>
    <t>Válvula de metal cromado de 1´</t>
  </si>
  <si>
    <t>Tubo de PVC rígido soldável marrom, DN= 25 mm, (3/4´), inclusive conexões</t>
  </si>
  <si>
    <t>Tubo de PVC rígido soldável marrom, DN= 32 mm, (1´), inclusive conexões</t>
  </si>
  <si>
    <t>Tubo de PVC rígido soldável marrom, DN= 40 mm, (1 1/4´), inclusive conexões</t>
  </si>
  <si>
    <t>Tubo de PVC rígido soldável marrom, DN= 50 mm, (1 1/2´), inclusive conexões</t>
  </si>
  <si>
    <t>Tubo de PVC rígido branco, pontas lisas, soldável, linha esgoto série normal, DN= 40 mm, inclusive conexões</t>
  </si>
  <si>
    <t>Tubo de PVC rígido PxB com virola e anel de borracha, linha esgoto série reforçada ´R´, DN= 50 mm, inclusive conexões</t>
  </si>
  <si>
    <t>Tubo de PVC rígido PxB com virola e anel de borracha, linha esgoto série reforçada ´R´, DN= 75 mm, inclusive conexões</t>
  </si>
  <si>
    <t>Tubo de PVC rígido PxB com virola e anel de borracha, linha esgoto série reforçada ´R´, DN= 100 mm, inclusive conexões</t>
  </si>
  <si>
    <t>Tubo galvanizado sem costura schedule 40, DN= 2 1/2´, inclusive conexões</t>
  </si>
  <si>
    <t>Tubo de cobre classe A, DN= 15mm (1/2´), inclusive conexões</t>
  </si>
  <si>
    <t>Tubo de cobre classe A, DN= 22mm (3/4´), inclusive conexões</t>
  </si>
  <si>
    <t>Tubo de cobre classe A, DN= 28mm (1´), inclusive conexões</t>
  </si>
  <si>
    <t>Tubo de cobre classe A, DN= 35mm (1 1/4´), inclusive conexões</t>
  </si>
  <si>
    <t>Tubo de cobre classe A, DN= 42mm (1 1/2´), inclusive conexões</t>
  </si>
  <si>
    <t>Tubo de cobre classe A, DN= 54mm (2´), inclusive conexões</t>
  </si>
  <si>
    <t>Tubo de cobre flexível, espessura 1/32" - diâmetro 1/2", inclusive conexões</t>
  </si>
  <si>
    <t>Tubo de cobre flexível, espessura 1/32" - diâmetro 5/8", inclusive conexões</t>
  </si>
  <si>
    <t>Válvula de esfera monobloco em latão, passagem plena, acionamento com alavanca, DN= 1/2´</t>
  </si>
  <si>
    <t>Válvula de esfera monobloco em latão, passagem plena, acionamento com alavanca, DN= 3/4´</t>
  </si>
  <si>
    <t>Válvula de esfera monobloco em latão, passagem plena, acionamento com alavanca, DN= 1´</t>
  </si>
  <si>
    <t>Válvula de esfera monobloco em latão, passagem plena, acionamento com alavanca, DN= 1.1/4´</t>
  </si>
  <si>
    <t>Válvula de esfera monobloco em latão, passagem plena, acionamento com alavanca, DN= 2´</t>
  </si>
  <si>
    <t>Registro de gaveta em latão fundido cromado com canopla, DN= 3/4´ - linha especial</t>
  </si>
  <si>
    <t>Registro de gaveta em latão fundido cromado com canopla, DN= 1 1/4´ - linha especial</t>
  </si>
  <si>
    <t>Registro de gaveta em latão fundido cromado com canopla, DN= 1 1/2´ - linha especial</t>
  </si>
  <si>
    <t>Registro de pressão em latão fundido cromado com canopla, DN= 3/4´ - linha especial</t>
  </si>
  <si>
    <t>Válvula de descarga com registro próprio, DN= 1 1/4´</t>
  </si>
  <si>
    <t>Válvula globo em bronze, classe 150 libras para vapor saturado e 300 libras para água, óleo e gás, DN= 2 1/2´</t>
  </si>
  <si>
    <t>Reservatório em polietileno com tampa de encaixar - capacidade de 2.000 litros</t>
  </si>
  <si>
    <t>Torneira de boia, DN= 3/4´</t>
  </si>
  <si>
    <t>Caixa sifonada de PVC rígido de 100 x 100 x 50 mm, com grelha</t>
  </si>
  <si>
    <t>Caixa sifonada de PVC rígido de 150 x 150 x 50 mm, com grelha</t>
  </si>
  <si>
    <t>Caixa de gordura em alvenaria, 600 x 600 x 600 mm</t>
  </si>
  <si>
    <t>Grelha hemisférica em ferro fundido de 3"</t>
  </si>
  <si>
    <t>Abrigo de hidrante de 2 1/2´ completo - inclusive mangueira de 30 m (2 x 15 m)</t>
  </si>
  <si>
    <t>Extintor manual de água pressurizada - capacidade de 10 litros</t>
  </si>
  <si>
    <t>Extintor manual de pó químico seco ABC - capacidade de 6 kg</t>
  </si>
  <si>
    <t>Limpeza final da obra</t>
  </si>
  <si>
    <t>Limpeza complementar e especial de vidros</t>
  </si>
  <si>
    <t>Caixa ventiladora com ventilador centrífugo, vazão 8.800 m³/h, pressão 35 mmCA - 220/380 V / 60Hz</t>
  </si>
  <si>
    <t>Ventilador centrífugo de dupla aspiração "limite-load", vazão 20.000 m³/h, pressão 50 mmCA - 380/660 V / 60 Hz</t>
  </si>
  <si>
    <t>Placa de identificação em acrílico com texto em vinil</t>
  </si>
  <si>
    <t>Placa de sinalização em PVC fotoluminescente (200x200mm), com indicação de equipamentos de alarme, detecção e extinção de incêndio</t>
  </si>
  <si>
    <t>Placa de sinalização em PVC, com indicação de proibição normativa</t>
  </si>
  <si>
    <t>Placa de sinalização em PVC para ambientes</t>
  </si>
  <si>
    <t>REFORMA GERAL DA COZINHA, REFORMA GERAL DO AMBULATÓRIO E TROCA DAS CENTRAIS DE GASES MEDICINAIS DE AR COMPRIMIDO E VÁCUO,   DO HOSPITAL GERAL PREFEITO MIGUEL MARTIN GUALDA</t>
  </si>
  <si>
    <t>AV. Gal. EURICO GASPAR DUTRA, 620- CENTRO- PROMISSÃO-SP</t>
  </si>
  <si>
    <t>11.11</t>
  </si>
  <si>
    <t>cozinha</t>
  </si>
  <si>
    <t>Área ext (em frente cozinha)</t>
  </si>
  <si>
    <t>Área efetiva</t>
  </si>
  <si>
    <t>Área computada</t>
  </si>
  <si>
    <t>Ambulatório</t>
  </si>
  <si>
    <t>Área ext (ambulatório)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</si>
  <si>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</si>
  <si>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</si>
  <si>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</si>
  <si>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</si>
  <si>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</si>
  <si>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</si>
  <si>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</si>
  <si>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</si>
  <si>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</si>
  <si>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</si>
  <si>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</si>
  <si>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</si>
  <si>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</si>
  <si>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</si>
  <si>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</si>
  <si>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8.7</t>
  </si>
  <si>
    <t>8.8</t>
  </si>
  <si>
    <t>9.9</t>
  </si>
  <si>
    <t>9.10</t>
  </si>
  <si>
    <t>9.11</t>
  </si>
  <si>
    <t>9.12</t>
  </si>
  <si>
    <t>9.13</t>
  </si>
  <si>
    <t>9.14</t>
  </si>
  <si>
    <t>9.15</t>
  </si>
  <si>
    <t>11.4</t>
  </si>
  <si>
    <t>11.5</t>
  </si>
  <si>
    <t>11.6</t>
  </si>
  <si>
    <t>11.7</t>
  </si>
  <si>
    <t>11.8</t>
  </si>
  <si>
    <t>11.9</t>
  </si>
  <si>
    <t>11.10</t>
  </si>
  <si>
    <t>11.12</t>
  </si>
  <si>
    <t>11.13</t>
  </si>
  <si>
    <t>11.14</t>
  </si>
  <si>
    <t>11.15</t>
  </si>
  <si>
    <t>11.17</t>
  </si>
  <si>
    <t>11.19</t>
  </si>
  <si>
    <t>11.21</t>
  </si>
  <si>
    <t>11.22</t>
  </si>
  <si>
    <t>15.5</t>
  </si>
  <si>
    <t>16.6</t>
  </si>
  <si>
    <t>16.7</t>
  </si>
  <si>
    <t>16.8</t>
  </si>
  <si>
    <t>16.9</t>
  </si>
  <si>
    <t>16.11</t>
  </si>
  <si>
    <t>16.14</t>
  </si>
  <si>
    <t>16.15</t>
  </si>
  <si>
    <t>16.17</t>
  </si>
  <si>
    <t>16.18</t>
  </si>
  <si>
    <t>16.19</t>
  </si>
  <si>
    <t>16.21</t>
  </si>
  <si>
    <t>16.22</t>
  </si>
  <si>
    <t>16.23</t>
  </si>
  <si>
    <t>16.24</t>
  </si>
  <si>
    <t>16.25</t>
  </si>
  <si>
    <t>16.26</t>
  </si>
  <si>
    <t>16.27</t>
  </si>
  <si>
    <t>16.28</t>
  </si>
  <si>
    <t>16.29</t>
  </si>
  <si>
    <t>16.31</t>
  </si>
  <si>
    <t>16.34</t>
  </si>
  <si>
    <t>16.35</t>
  </si>
  <si>
    <t>16.36</t>
  </si>
  <si>
    <t>16.37</t>
  </si>
  <si>
    <t>16.38</t>
  </si>
  <si>
    <t>16.39</t>
  </si>
  <si>
    <t>16.41</t>
  </si>
  <si>
    <t>16.42</t>
  </si>
  <si>
    <t>16.43</t>
  </si>
  <si>
    <t>16.44</t>
  </si>
  <si>
    <t>16.45</t>
  </si>
  <si>
    <t>16.46</t>
  </si>
  <si>
    <t>16.47</t>
  </si>
  <si>
    <t>16.48</t>
  </si>
  <si>
    <t>16.49</t>
  </si>
  <si>
    <t>16.50</t>
  </si>
  <si>
    <t>16.51</t>
  </si>
  <si>
    <t>16.52</t>
  </si>
  <si>
    <t>16.53</t>
  </si>
  <si>
    <t>17.54</t>
  </si>
  <si>
    <t>17.55</t>
  </si>
  <si>
    <t>INTERVENÇÃO NA UTI</t>
  </si>
  <si>
    <t>Equivalência</t>
  </si>
  <si>
    <t>DESCRIÇÃO</t>
  </si>
  <si>
    <t>SOMA</t>
  </si>
  <si>
    <t>18.4</t>
  </si>
  <si>
    <t>SUBTOTAL DO EMPREENDIMENTO</t>
  </si>
  <si>
    <t>TOTAL DO EMPREENDIMENTO</t>
  </si>
  <si>
    <t>SUBTOTAL DE EQUIPAMENTOS</t>
  </si>
  <si>
    <t>TOTAL DE EQUIPAMENTOS</t>
  </si>
  <si>
    <t>EQUIPAMENTOS</t>
  </si>
  <si>
    <t>18.3</t>
  </si>
  <si>
    <t>18.5</t>
  </si>
  <si>
    <t>18.6</t>
  </si>
  <si>
    <t>21.3</t>
  </si>
  <si>
    <t>21.4</t>
  </si>
  <si>
    <t>TOTAL GERAL ACUMULADO</t>
  </si>
  <si>
    <t xml:space="preserve">BDI obra - </t>
  </si>
  <si>
    <t>'''</t>
  </si>
  <si>
    <t xml:space="preserve">     (     )%</t>
  </si>
  <si>
    <t>(     )%</t>
  </si>
  <si>
    <t>Modelo Planilha Orçamentária Analítica</t>
  </si>
  <si>
    <t>Modelo Planilha Orçamentária - Resumo</t>
  </si>
  <si>
    <t>Modelo Cronograma físico -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</si>
</sst>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\ 00\ 00"/>
  </numFmts>
  <fonts count="5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sz val="11"/>
      <name val="Verdana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匠牥晩視敤††††††††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sz val="14"/>
      <name val="Verdana"/>
      <family val="2"/>
    </font>
    <font>
      <b/>
      <sz val="11"/>
      <color indexed="8"/>
      <name val="Calibri"/>
      <family val="2"/>
      <scheme val="minor"/>
    </font>
    <font>
      <b/>
      <sz val="10"/>
      <color theme="0"/>
      <name val="Verdana"/>
      <family val="2"/>
    </font>
    <font>
      <sz val="11"/>
      <color theme="0"/>
      <name val="Verdan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7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9" fillId="0" borderId="0" applyFont="0" applyFill="0" applyBorder="0" applyAlignment="0" applyProtection="0">
      <alignment vertical="center"/>
    </xf>
    <xf numFmtId="164" fontId="9" fillId="0" borderId="0" applyFont="0" applyFill="0" applyBorder="0" applyAlignment="0" applyProtection="0">
      <alignment vertical="center"/>
    </xf>
    <xf numFmtId="0" fontId="8" fillId="0" borderId="0"/>
    <xf numFmtId="44" fontId="8" fillId="0" borderId="0" applyFont="0" applyFill="0" applyBorder="0" applyAlignment="0" applyProtection="0"/>
    <xf numFmtId="0" fontId="9" fillId="0" borderId="0"/>
    <xf numFmtId="0" fontId="7" fillId="0" borderId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3" applyNumberFormat="0" applyFill="0" applyAlignment="0" applyProtection="0"/>
    <xf numFmtId="0" fontId="32" fillId="0" borderId="44" applyNumberFormat="0" applyFill="0" applyAlignment="0" applyProtection="0"/>
    <xf numFmtId="0" fontId="33" fillId="0" borderId="45" applyNumberFormat="0" applyFill="0" applyAlignment="0" applyProtection="0"/>
    <xf numFmtId="0" fontId="33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46" applyNumberFormat="0" applyAlignment="0" applyProtection="0"/>
    <xf numFmtId="0" fontId="38" fillId="15" borderId="47" applyNumberFormat="0" applyAlignment="0" applyProtection="0"/>
    <xf numFmtId="0" fontId="39" fillId="15" borderId="46" applyNumberFormat="0" applyAlignment="0" applyProtection="0"/>
    <xf numFmtId="0" fontId="40" fillId="0" borderId="48" applyNumberFormat="0" applyFill="0" applyAlignment="0" applyProtection="0"/>
    <xf numFmtId="0" fontId="41" fillId="16" borderId="4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51" applyNumberFormat="0" applyFill="0" applyAlignment="0" applyProtection="0"/>
    <xf numFmtId="0" fontId="44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44" fillId="41" borderId="0" applyNumberFormat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46" fillId="0" borderId="0"/>
    <xf numFmtId="0" fontId="45" fillId="0" borderId="0">
      <alignment vertical="center"/>
    </xf>
    <xf numFmtId="0" fontId="6" fillId="0" borderId="0"/>
    <xf numFmtId="0" fontId="6" fillId="17" borderId="50" applyNumberFormat="0" applyFont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17" borderId="50" applyNumberFormat="0" applyFont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17" borderId="50" applyNumberFormat="0" applyFont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17" borderId="50" applyNumberFormat="0" applyFont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47" fillId="0" borderId="0"/>
    <xf numFmtId="0" fontId="8" fillId="0" borderId="0"/>
    <xf numFmtId="0" fontId="2" fillId="0" borderId="0"/>
    <xf numFmtId="43" fontId="45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44">
    <xf numFmtId="0" fontId="0" fillId="0" borderId="0" xfId="0"/>
    <xf numFmtId="0" fontId="0" fillId="0" borderId="0" xfId="0" applyAlignment="1"/>
    <xf numFmtId="0" fontId="0" fillId="0" borderId="0" xfId="0" applyFill="1"/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64" fontId="18" fillId="3" borderId="5" xfId="4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64" fontId="19" fillId="0" borderId="5" xfId="4" applyFont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0" fontId="18" fillId="6" borderId="10" xfId="3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10" fontId="21" fillId="0" borderId="10" xfId="3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10" fontId="18" fillId="0" borderId="11" xfId="3" applyNumberFormat="1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10" fontId="18" fillId="6" borderId="15" xfId="3" applyNumberFormat="1" applyFont="1" applyFill="1" applyBorder="1" applyAlignment="1">
      <alignment horizontal="center" vertical="center" wrapText="1"/>
    </xf>
    <xf numFmtId="0" fontId="18" fillId="5" borderId="9" xfId="1" applyNumberFormat="1" applyFont="1" applyFill="1" applyBorder="1" applyAlignment="1">
      <alignment horizontal="center" vertical="center" wrapText="1"/>
    </xf>
    <xf numFmtId="0" fontId="18" fillId="0" borderId="9" xfId="1" applyNumberFormat="1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10" fontId="18" fillId="5" borderId="10" xfId="3" applyNumberFormat="1" applyFont="1" applyFill="1" applyBorder="1" applyAlignment="1">
      <alignment horizontal="center" vertical="center" wrapText="1"/>
    </xf>
    <xf numFmtId="0" fontId="18" fillId="7" borderId="9" xfId="1" applyNumberFormat="1" applyFont="1" applyFill="1" applyBorder="1" applyAlignment="1">
      <alignment horizontal="center" vertical="center" wrapText="1"/>
    </xf>
    <xf numFmtId="10" fontId="18" fillId="0" borderId="18" xfId="3" applyNumberFormat="1" applyFont="1" applyBorder="1" applyAlignment="1">
      <alignment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0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/>
    </xf>
    <xf numFmtId="0" fontId="17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14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22" fillId="5" borderId="1" xfId="4" applyNumberFormat="1" applyFont="1" applyFill="1" applyBorder="1" applyAlignment="1">
      <alignment horizontal="center" vertical="center" wrapText="1"/>
    </xf>
    <xf numFmtId="0" fontId="23" fillId="0" borderId="1" xfId="4" applyNumberFormat="1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/>
      <protection hidden="1"/>
    </xf>
    <xf numFmtId="165" fontId="12" fillId="0" borderId="0" xfId="0" applyNumberFormat="1" applyFont="1" applyAlignment="1" applyProtection="1">
      <alignment horizontal="center" vertical="center"/>
      <protection hidden="1"/>
    </xf>
    <xf numFmtId="44" fontId="24" fillId="0" borderId="0" xfId="2" applyFont="1" applyAlignment="1" applyProtection="1">
      <alignment horizontal="center" vertical="center"/>
      <protection hidden="1"/>
    </xf>
    <xf numFmtId="0" fontId="12" fillId="0" borderId="0" xfId="0" applyFont="1"/>
    <xf numFmtId="0" fontId="12" fillId="0" borderId="0" xfId="0" applyFont="1" applyProtection="1">
      <protection hidden="1"/>
    </xf>
    <xf numFmtId="0" fontId="12" fillId="0" borderId="0" xfId="0" applyFont="1" applyAlignme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44" fontId="24" fillId="0" borderId="0" xfId="2" applyFont="1" applyAlignment="1" applyProtection="1">
      <alignment horizontal="center"/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44" fontId="16" fillId="0" borderId="0" xfId="2" applyFont="1" applyAlignment="1" applyProtection="1">
      <alignment horizontal="center"/>
      <protection hidden="1"/>
    </xf>
    <xf numFmtId="44" fontId="16" fillId="0" borderId="0" xfId="2" applyFont="1" applyAlignment="1" applyProtection="1">
      <alignment horizontal="center" vertical="center"/>
      <protection hidden="1"/>
    </xf>
    <xf numFmtId="4" fontId="26" fillId="0" borderId="0" xfId="0" applyNumberFormat="1" applyFont="1" applyFill="1" applyBorder="1" applyAlignment="1" applyProtection="1">
      <alignment horizontal="left" vertical="center"/>
      <protection hidden="1"/>
    </xf>
    <xf numFmtId="49" fontId="26" fillId="0" borderId="0" xfId="0" applyNumberFormat="1" applyFont="1" applyFill="1" applyBorder="1" applyAlignment="1" applyProtection="1">
      <alignment horizontal="center" vertical="center"/>
      <protection hidden="1"/>
    </xf>
    <xf numFmtId="44" fontId="26" fillId="0" borderId="0" xfId="2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Protection="1"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2" fillId="0" borderId="0" xfId="0" applyFont="1" applyAlignment="1"/>
    <xf numFmtId="0" fontId="13" fillId="0" borderId="0" xfId="0" applyFont="1" applyAlignment="1" applyProtection="1">
      <alignment horizontal="left" vertic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44" fontId="18" fillId="0" borderId="4" xfId="2" applyFont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/>
    </xf>
    <xf numFmtId="44" fontId="18" fillId="9" borderId="19" xfId="2" applyFont="1" applyFill="1" applyBorder="1" applyAlignment="1" applyProtection="1">
      <alignment horizontal="center"/>
      <protection hidden="1"/>
    </xf>
    <xf numFmtId="44" fontId="18" fillId="9" borderId="22" xfId="2" applyFont="1" applyFill="1" applyBorder="1" applyAlignment="1" applyProtection="1">
      <alignment horizontal="center"/>
      <protection hidden="1"/>
    </xf>
    <xf numFmtId="44" fontId="18" fillId="2" borderId="18" xfId="2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2" fillId="0" borderId="0" xfId="0" applyFont="1" applyAlignment="1" applyProtection="1">
      <alignment wrapText="1"/>
      <protection hidden="1"/>
    </xf>
    <xf numFmtId="44" fontId="24" fillId="0" borderId="0" xfId="2" applyFont="1" applyAlignment="1" applyProtection="1">
      <alignment wrapText="1"/>
      <protection hidden="1"/>
    </xf>
    <xf numFmtId="44" fontId="25" fillId="0" borderId="0" xfId="2" applyFont="1" applyAlignment="1" applyProtection="1">
      <alignment wrapText="1"/>
      <protection hidden="1"/>
    </xf>
    <xf numFmtId="0" fontId="25" fillId="0" borderId="0" xfId="0" applyFont="1" applyAlignment="1" applyProtection="1">
      <alignment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44" fontId="16" fillId="0" borderId="0" xfId="2" applyFont="1" applyAlignment="1" applyProtection="1">
      <alignment wrapText="1"/>
      <protection hidden="1"/>
    </xf>
    <xf numFmtId="0" fontId="16" fillId="0" borderId="0" xfId="0" applyFont="1" applyAlignment="1" applyProtection="1">
      <alignment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26" fillId="0" borderId="0" xfId="0" applyFont="1" applyAlignment="1" applyProtection="1">
      <alignment wrapText="1"/>
      <protection hidden="1"/>
    </xf>
    <xf numFmtId="4" fontId="27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6" fillId="0" borderId="0" xfId="0" applyNumberFormat="1" applyFont="1" applyAlignment="1" applyProtection="1">
      <alignment horizontal="center" wrapText="1"/>
      <protection hidden="1"/>
    </xf>
    <xf numFmtId="44" fontId="26" fillId="0" borderId="0" xfId="2" applyFont="1" applyAlignment="1" applyProtection="1">
      <alignment horizontal="left" wrapText="1"/>
      <protection hidden="1"/>
    </xf>
    <xf numFmtId="0" fontId="26" fillId="0" borderId="0" xfId="0" applyFont="1" applyAlignment="1" applyProtection="1">
      <alignment horizontal="left" wrapText="1"/>
      <protection hidden="1"/>
    </xf>
    <xf numFmtId="0" fontId="28" fillId="0" borderId="18" xfId="0" applyFont="1" applyBorder="1" applyAlignment="1" applyProtection="1">
      <alignment horizontal="center" vertical="center" wrapText="1"/>
      <protection hidden="1"/>
    </xf>
    <xf numFmtId="44" fontId="18" fillId="9" borderId="27" xfId="2" applyFont="1" applyFill="1" applyBorder="1" applyAlignment="1" applyProtection="1">
      <alignment wrapText="1"/>
      <protection hidden="1"/>
    </xf>
    <xf numFmtId="0" fontId="14" fillId="0" borderId="0" xfId="0" applyFont="1" applyAlignment="1" applyProtection="1">
      <alignment horizontal="left"/>
      <protection hidden="1"/>
    </xf>
    <xf numFmtId="0" fontId="18" fillId="0" borderId="30" xfId="0" applyFont="1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44" fontId="18" fillId="0" borderId="31" xfId="2" applyFont="1" applyBorder="1" applyAlignment="1" applyProtection="1">
      <alignment horizontal="center" vertical="center" wrapText="1"/>
      <protection hidden="1"/>
    </xf>
    <xf numFmtId="0" fontId="14" fillId="0" borderId="38" xfId="0" applyFont="1" applyBorder="1" applyAlignment="1" applyProtection="1">
      <alignment horizontal="center" vertical="center" wrapText="1"/>
      <protection hidden="1"/>
    </xf>
    <xf numFmtId="0" fontId="14" fillId="0" borderId="39" xfId="0" applyFont="1" applyBorder="1" applyAlignment="1" applyProtection="1">
      <alignment horizontal="center" vertical="center" wrapText="1"/>
      <protection hidden="1"/>
    </xf>
    <xf numFmtId="0" fontId="14" fillId="0" borderId="34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0" fontId="18" fillId="0" borderId="10" xfId="3" applyNumberFormat="1" applyFont="1" applyFill="1" applyBorder="1" applyAlignment="1">
      <alignment horizontal="center" vertical="center" wrapText="1"/>
    </xf>
    <xf numFmtId="10" fontId="18" fillId="7" borderId="10" xfId="3" applyNumberFormat="1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4" borderId="1" xfId="0" applyNumberFormat="1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0" fontId="18" fillId="0" borderId="15" xfId="3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>
      <alignment horizontal="center" vertical="center"/>
    </xf>
    <xf numFmtId="164" fontId="19" fillId="7" borderId="11" xfId="4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8" borderId="1" xfId="6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/>
    </xf>
    <xf numFmtId="164" fontId="19" fillId="0" borderId="0" xfId="4" applyFont="1" applyFill="1" applyBorder="1" applyAlignment="1">
      <alignment vertical="center" wrapText="1"/>
    </xf>
    <xf numFmtId="43" fontId="16" fillId="0" borderId="0" xfId="1" applyFont="1" applyAlignment="1">
      <alignment horizontal="center" vertical="center" wrapText="1"/>
    </xf>
    <xf numFmtId="43" fontId="16" fillId="0" borderId="0" xfId="1" applyFont="1" applyAlignment="1">
      <alignment horizontal="right" vertical="center" wrapText="1"/>
    </xf>
    <xf numFmtId="43" fontId="18" fillId="0" borderId="0" xfId="1" applyFont="1" applyAlignment="1">
      <alignment horizontal="center" vertical="center" wrapText="1"/>
    </xf>
    <xf numFmtId="43" fontId="18" fillId="0" borderId="0" xfId="1" applyFont="1" applyAlignment="1">
      <alignment horizontal="right" vertical="center" wrapText="1"/>
    </xf>
    <xf numFmtId="43" fontId="18" fillId="0" borderId="3" xfId="1" applyFont="1" applyBorder="1" applyAlignment="1">
      <alignment horizontal="center" vertical="center" wrapText="1"/>
    </xf>
    <xf numFmtId="43" fontId="18" fillId="0" borderId="4" xfId="1" applyFont="1" applyBorder="1" applyAlignment="1">
      <alignment horizontal="center" vertical="center" wrapText="1"/>
    </xf>
    <xf numFmtId="43" fontId="16" fillId="0" borderId="7" xfId="1" applyFont="1" applyBorder="1" applyAlignment="1">
      <alignment horizontal="center" vertical="center" wrapText="1"/>
    </xf>
    <xf numFmtId="43" fontId="11" fillId="5" borderId="1" xfId="1" applyFont="1" applyFill="1" applyBorder="1" applyAlignment="1">
      <alignment horizontal="center" vertical="center" wrapText="1"/>
    </xf>
    <xf numFmtId="43" fontId="11" fillId="5" borderId="1" xfId="1" applyFont="1" applyFill="1" applyBorder="1" applyAlignment="1">
      <alignment horizontal="right" vertical="center" wrapText="1"/>
    </xf>
    <xf numFmtId="43" fontId="16" fillId="0" borderId="1" xfId="1" applyFont="1" applyFill="1" applyBorder="1" applyAlignment="1">
      <alignment horizontal="right" vertical="center" wrapText="1"/>
    </xf>
    <xf numFmtId="43" fontId="16" fillId="0" borderId="1" xfId="1" applyFont="1" applyFill="1" applyBorder="1" applyAlignment="1">
      <alignment horizontal="center" vertical="center" wrapText="1"/>
    </xf>
    <xf numFmtId="43" fontId="16" fillId="7" borderId="1" xfId="1" applyFont="1" applyFill="1" applyBorder="1" applyAlignment="1">
      <alignment horizontal="right" vertical="center" wrapText="1"/>
    </xf>
    <xf numFmtId="43" fontId="16" fillId="7" borderId="1" xfId="1" applyFont="1" applyFill="1" applyBorder="1" applyAlignment="1">
      <alignment horizontal="center" vertical="center" wrapText="1"/>
    </xf>
    <xf numFmtId="43" fontId="12" fillId="0" borderId="0" xfId="1" applyFont="1" applyAlignment="1">
      <alignment horizontal="center" vertical="center"/>
    </xf>
    <xf numFmtId="43" fontId="12" fillId="0" borderId="0" xfId="1" applyFont="1" applyAlignment="1">
      <alignment horizontal="right" vertical="center"/>
    </xf>
    <xf numFmtId="43" fontId="16" fillId="4" borderId="1" xfId="1" applyFont="1" applyFill="1" applyBorder="1" applyAlignment="1">
      <alignment horizontal="center" vertical="center" wrapText="1"/>
    </xf>
    <xf numFmtId="43" fontId="16" fillId="0" borderId="1" xfId="1" applyFont="1" applyBorder="1" applyAlignment="1" applyProtection="1">
      <alignment horizontal="center" vertical="center" wrapText="1"/>
      <protection locked="0"/>
    </xf>
    <xf numFmtId="43" fontId="16" fillId="0" borderId="1" xfId="1" applyFont="1" applyBorder="1" applyAlignment="1">
      <alignment horizontal="center" vertical="center" wrapText="1"/>
    </xf>
    <xf numFmtId="43" fontId="16" fillId="0" borderId="1" xfId="1" applyFont="1" applyBorder="1" applyAlignment="1" applyProtection="1">
      <alignment horizontal="center" vertical="center" wrapText="1"/>
    </xf>
    <xf numFmtId="43" fontId="16" fillId="0" borderId="1" xfId="1" applyFont="1" applyFill="1" applyBorder="1" applyAlignment="1" applyProtection="1">
      <alignment horizontal="center" vertical="center" wrapText="1"/>
    </xf>
    <xf numFmtId="43" fontId="16" fillId="0" borderId="1" xfId="1" applyFont="1" applyFill="1" applyBorder="1" applyAlignment="1" applyProtection="1">
      <alignment horizontal="center" vertical="center" wrapText="1"/>
      <protection locked="0"/>
    </xf>
    <xf numFmtId="43" fontId="16" fillId="7" borderId="1" xfId="1" applyFont="1" applyFill="1" applyBorder="1" applyAlignment="1" applyProtection="1">
      <alignment horizontal="center" vertical="center" wrapText="1"/>
      <protection locked="0"/>
    </xf>
    <xf numFmtId="43" fontId="16" fillId="7" borderId="1" xfId="1" applyFont="1" applyFill="1" applyBorder="1" applyAlignment="1" applyProtection="1">
      <alignment horizontal="center" vertical="center"/>
      <protection locked="0"/>
    </xf>
    <xf numFmtId="43" fontId="16" fillId="0" borderId="1" xfId="1" quotePrefix="1" applyFont="1" applyFill="1" applyBorder="1" applyAlignment="1" applyProtection="1">
      <alignment horizontal="center" vertical="center" wrapText="1"/>
    </xf>
    <xf numFmtId="43" fontId="16" fillId="7" borderId="13" xfId="1" applyFont="1" applyFill="1" applyBorder="1" applyAlignment="1" applyProtection="1">
      <alignment horizontal="center" vertical="center" wrapText="1"/>
      <protection locked="0"/>
    </xf>
    <xf numFmtId="43" fontId="16" fillId="7" borderId="1" xfId="1" applyFont="1" applyFill="1" applyBorder="1" applyAlignment="1" applyProtection="1">
      <alignment horizontal="center" vertical="center" wrapText="1"/>
    </xf>
    <xf numFmtId="43" fontId="16" fillId="0" borderId="14" xfId="1" applyFont="1" applyFill="1" applyBorder="1" applyAlignment="1" applyProtection="1">
      <alignment horizontal="center" vertical="center" wrapText="1"/>
    </xf>
    <xf numFmtId="43" fontId="16" fillId="7" borderId="14" xfId="1" applyFont="1" applyFill="1" applyBorder="1" applyAlignment="1" applyProtection="1">
      <alignment horizontal="center" vertical="center" wrapText="1"/>
    </xf>
    <xf numFmtId="43" fontId="16" fillId="4" borderId="14" xfId="1" applyFont="1" applyFill="1" applyBorder="1" applyAlignment="1" applyProtection="1">
      <alignment horizontal="center" vertical="center" wrapText="1"/>
    </xf>
    <xf numFmtId="43" fontId="19" fillId="0" borderId="1" xfId="1" applyFont="1" applyFill="1" applyBorder="1" applyAlignment="1">
      <alignment horizontal="center" vertical="center" wrapText="1"/>
    </xf>
    <xf numFmtId="43" fontId="18" fillId="5" borderId="1" xfId="1" applyFont="1" applyFill="1" applyBorder="1" applyAlignment="1">
      <alignment horizontal="center" vertical="center" wrapText="1"/>
    </xf>
    <xf numFmtId="43" fontId="16" fillId="0" borderId="13" xfId="1" applyFont="1" applyFill="1" applyBorder="1" applyAlignment="1" applyProtection="1">
      <alignment horizontal="center" vertical="center" wrapText="1"/>
    </xf>
    <xf numFmtId="43" fontId="16" fillId="0" borderId="8" xfId="1" applyFont="1" applyBorder="1" applyAlignment="1">
      <alignment horizontal="center" vertical="center" wrapText="1"/>
    </xf>
    <xf numFmtId="43" fontId="16" fillId="0" borderId="13" xfId="1" applyFont="1" applyBorder="1" applyAlignment="1">
      <alignment horizontal="center" vertical="center" wrapText="1"/>
    </xf>
    <xf numFmtId="43" fontId="13" fillId="5" borderId="1" xfId="1" applyFont="1" applyFill="1" applyBorder="1" applyAlignment="1">
      <alignment horizontal="center" vertical="center" wrapText="1"/>
    </xf>
    <xf numFmtId="43" fontId="16" fillId="0" borderId="14" xfId="1" applyFont="1" applyBorder="1" applyAlignment="1">
      <alignment horizontal="center" vertical="center" wrapText="1"/>
    </xf>
    <xf numFmtId="43" fontId="13" fillId="5" borderId="14" xfId="1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center" vertical="center"/>
    </xf>
    <xf numFmtId="43" fontId="18" fillId="0" borderId="18" xfId="1" applyFont="1" applyBorder="1" applyAlignment="1">
      <alignment horizontal="center" vertical="center" wrapText="1"/>
    </xf>
    <xf numFmtId="43" fontId="18" fillId="3" borderId="18" xfId="1" applyFont="1" applyFill="1" applyBorder="1" applyAlignment="1">
      <alignment horizontal="center" vertical="center" wrapText="1"/>
    </xf>
    <xf numFmtId="43" fontId="18" fillId="0" borderId="3" xfId="1" applyFont="1" applyBorder="1" applyAlignment="1">
      <alignment horizontal="right" vertical="center" wrapText="1"/>
    </xf>
    <xf numFmtId="43" fontId="16" fillId="0" borderId="7" xfId="1" applyFont="1" applyBorder="1" applyAlignment="1">
      <alignment horizontal="right" vertical="center" wrapText="1"/>
    </xf>
    <xf numFmtId="43" fontId="16" fillId="0" borderId="1" xfId="1" applyFont="1" applyFill="1" applyBorder="1" applyAlignment="1">
      <alignment horizontal="right" vertical="center"/>
    </xf>
    <xf numFmtId="43" fontId="16" fillId="5" borderId="1" xfId="1" applyFont="1" applyFill="1" applyBorder="1" applyAlignment="1">
      <alignment horizontal="right" vertical="center" wrapText="1"/>
    </xf>
    <xf numFmtId="43" fontId="16" fillId="0" borderId="13" xfId="1" applyFont="1" applyFill="1" applyBorder="1" applyAlignment="1">
      <alignment horizontal="right" vertical="center" wrapText="1"/>
    </xf>
    <xf numFmtId="43" fontId="16" fillId="0" borderId="14" xfId="1" applyFont="1" applyFill="1" applyBorder="1" applyAlignment="1">
      <alignment horizontal="right" vertical="center"/>
    </xf>
    <xf numFmtId="43" fontId="16" fillId="0" borderId="14" xfId="1" applyFont="1" applyFill="1" applyBorder="1" applyAlignment="1">
      <alignment horizontal="right" vertical="center" wrapText="1"/>
    </xf>
    <xf numFmtId="43" fontId="16" fillId="5" borderId="14" xfId="1" applyFont="1" applyFill="1" applyBorder="1" applyAlignment="1">
      <alignment horizontal="right" vertical="center" wrapText="1"/>
    </xf>
    <xf numFmtId="43" fontId="16" fillId="0" borderId="13" xfId="1" applyFont="1" applyFill="1" applyBorder="1" applyAlignment="1">
      <alignment horizontal="right" vertical="center"/>
    </xf>
    <xf numFmtId="43" fontId="12" fillId="0" borderId="1" xfId="1" applyFont="1" applyBorder="1" applyAlignment="1">
      <alignment horizontal="right" vertical="center"/>
    </xf>
    <xf numFmtId="44" fontId="18" fillId="9" borderId="10" xfId="2" applyFont="1" applyFill="1" applyBorder="1" applyAlignment="1" applyProtection="1">
      <alignment wrapText="1"/>
      <protection hidden="1"/>
    </xf>
    <xf numFmtId="44" fontId="18" fillId="10" borderId="10" xfId="2" applyFont="1" applyFill="1" applyBorder="1" applyAlignment="1" applyProtection="1">
      <alignment wrapText="1"/>
      <protection hidden="1"/>
    </xf>
    <xf numFmtId="44" fontId="18" fillId="10" borderId="25" xfId="2" applyFont="1" applyFill="1" applyBorder="1" applyAlignment="1" applyProtection="1">
      <alignment wrapText="1"/>
      <protection hidden="1"/>
    </xf>
    <xf numFmtId="44" fontId="16" fillId="0" borderId="20" xfId="2" applyFont="1" applyBorder="1" applyAlignment="1" applyProtection="1">
      <alignment horizontal="center" vertical="center"/>
      <protection hidden="1"/>
    </xf>
    <xf numFmtId="164" fontId="16" fillId="0" borderId="20" xfId="0" applyNumberFormat="1" applyFont="1" applyBorder="1" applyAlignment="1" applyProtection="1">
      <alignment vertical="center" wrapText="1"/>
      <protection hidden="1"/>
    </xf>
    <xf numFmtId="0" fontId="18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0" fontId="18" fillId="0" borderId="3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44" fontId="0" fillId="0" borderId="0" xfId="0" applyNumberFormat="1"/>
    <xf numFmtId="44" fontId="0" fillId="0" borderId="0" xfId="2" applyFont="1"/>
    <xf numFmtId="44" fontId="0" fillId="0" borderId="0" xfId="2" applyFont="1" applyAlignment="1">
      <alignment horizontal="center"/>
    </xf>
    <xf numFmtId="44" fontId="0" fillId="0" borderId="0" xfId="2" applyFont="1" applyFill="1"/>
    <xf numFmtId="44" fontId="42" fillId="0" borderId="0" xfId="0" applyNumberFormat="1" applyFont="1"/>
    <xf numFmtId="0" fontId="16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42" borderId="5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7" borderId="9" xfId="1" applyNumberFormat="1" applyFont="1" applyFill="1" applyBorder="1" applyAlignment="1">
      <alignment horizontal="center" vertical="center" wrapText="1"/>
    </xf>
    <xf numFmtId="0" fontId="16" fillId="7" borderId="12" xfId="1" applyNumberFormat="1" applyFont="1" applyFill="1" applyBorder="1" applyAlignment="1">
      <alignment horizontal="center" vertical="center" wrapText="1"/>
    </xf>
    <xf numFmtId="43" fontId="18" fillId="6" borderId="18" xfId="1" applyFont="1" applyFill="1" applyBorder="1" applyAlignment="1">
      <alignment horizontal="center" vertical="center" wrapText="1"/>
    </xf>
    <xf numFmtId="10" fontId="18" fillId="6" borderId="18" xfId="3" applyNumberFormat="1" applyFont="1" applyFill="1" applyBorder="1" applyAlignment="1">
      <alignment horizontal="center" vertical="center" wrapText="1"/>
    </xf>
    <xf numFmtId="10" fontId="12" fillId="0" borderId="0" xfId="3" applyNumberFormat="1" applyFont="1" applyAlignment="1">
      <alignment horizontal="center" vertical="center"/>
    </xf>
    <xf numFmtId="0" fontId="26" fillId="0" borderId="55" xfId="0" applyFont="1" applyBorder="1" applyAlignment="1" applyProtection="1">
      <alignment horizontal="left" wrapText="1"/>
      <protection hidden="1"/>
    </xf>
    <xf numFmtId="0" fontId="12" fillId="0" borderId="55" xfId="0" applyFont="1" applyBorder="1" applyAlignment="1" applyProtection="1">
      <alignment horizontal="center" wrapText="1"/>
      <protection hidden="1"/>
    </xf>
    <xf numFmtId="0" fontId="49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8" fillId="5" borderId="1" xfId="4" applyNumberFormat="1" applyFont="1" applyFill="1" applyBorder="1" applyAlignment="1">
      <alignment horizontal="justify" vertical="center" wrapText="1"/>
    </xf>
    <xf numFmtId="0" fontId="16" fillId="0" borderId="1" xfId="0" applyNumberFormat="1" applyFont="1" applyFill="1" applyBorder="1" applyAlignment="1">
      <alignment horizontal="justify" vertical="center" wrapText="1"/>
    </xf>
    <xf numFmtId="0" fontId="16" fillId="0" borderId="13" xfId="0" applyNumberFormat="1" applyFont="1" applyFill="1" applyBorder="1" applyAlignment="1">
      <alignment horizontal="justify" vertical="center" wrapText="1"/>
    </xf>
    <xf numFmtId="0" fontId="16" fillId="0" borderId="14" xfId="0" applyNumberFormat="1" applyFont="1" applyFill="1" applyBorder="1" applyAlignment="1">
      <alignment horizontal="justify" vertical="center" wrapText="1"/>
    </xf>
    <xf numFmtId="0" fontId="18" fillId="5" borderId="14" xfId="4" applyNumberFormat="1" applyFont="1" applyFill="1" applyBorder="1" applyAlignment="1">
      <alignment horizontal="justify" vertical="center" wrapText="1"/>
    </xf>
    <xf numFmtId="0" fontId="16" fillId="7" borderId="1" xfId="0" applyNumberFormat="1" applyFont="1" applyFill="1" applyBorder="1" applyAlignment="1">
      <alignment horizontal="justify" vertical="center" wrapText="1"/>
    </xf>
    <xf numFmtId="0" fontId="12" fillId="0" borderId="1" xfId="0" applyNumberFormat="1" applyFont="1" applyBorder="1" applyAlignment="1">
      <alignment horizontal="justify" vertical="center"/>
    </xf>
    <xf numFmtId="43" fontId="14" fillId="0" borderId="0" xfId="1" applyFont="1" applyAlignment="1">
      <alignment vertical="center" wrapText="1"/>
    </xf>
    <xf numFmtId="43" fontId="14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3" fontId="16" fillId="0" borderId="1" xfId="1" applyFont="1" applyFill="1" applyBorder="1" applyAlignment="1">
      <alignment horizontal="justify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0" fontId="14" fillId="0" borderId="0" xfId="3" applyNumberFormat="1" applyFont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9" fontId="14" fillId="0" borderId="0" xfId="3" applyFont="1" applyAlignment="1">
      <alignment vertical="center" wrapText="1"/>
    </xf>
    <xf numFmtId="43" fontId="13" fillId="0" borderId="0" xfId="1" applyFont="1" applyAlignment="1">
      <alignment vertical="center" wrapText="1"/>
    </xf>
    <xf numFmtId="43" fontId="14" fillId="0" borderId="0" xfId="1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43" fontId="14" fillId="0" borderId="1" xfId="1" applyFont="1" applyBorder="1" applyAlignment="1">
      <alignment vertical="center" wrapText="1"/>
    </xf>
    <xf numFmtId="9" fontId="14" fillId="0" borderId="1" xfId="3" applyFont="1" applyBorder="1" applyAlignment="1">
      <alignment horizontal="center" vertical="center" wrapText="1"/>
    </xf>
    <xf numFmtId="43" fontId="14" fillId="0" borderId="13" xfId="1" applyFont="1" applyBorder="1" applyAlignment="1">
      <alignment vertical="center" wrapText="1"/>
    </xf>
    <xf numFmtId="9" fontId="14" fillId="0" borderId="13" xfId="3" applyFont="1" applyBorder="1" applyAlignment="1">
      <alignment horizontal="center" vertical="center" wrapText="1"/>
    </xf>
    <xf numFmtId="43" fontId="13" fillId="0" borderId="56" xfId="1" applyFont="1" applyBorder="1" applyAlignment="1">
      <alignment vertical="center" wrapText="1"/>
    </xf>
    <xf numFmtId="43" fontId="14" fillId="0" borderId="14" xfId="1" applyFont="1" applyBorder="1" applyAlignment="1">
      <alignment vertical="center" wrapText="1"/>
    </xf>
    <xf numFmtId="9" fontId="14" fillId="0" borderId="14" xfId="3" applyFont="1" applyBorder="1" applyAlignment="1">
      <alignment vertical="center" wrapText="1"/>
    </xf>
    <xf numFmtId="43" fontId="13" fillId="0" borderId="2" xfId="1" applyFont="1" applyBorder="1" applyAlignment="1">
      <alignment horizontal="center" vertical="center" wrapText="1"/>
    </xf>
    <xf numFmtId="43" fontId="13" fillId="0" borderId="56" xfId="1" applyFont="1" applyBorder="1" applyAlignment="1">
      <alignment horizontal="center" vertical="center" wrapText="1"/>
    </xf>
    <xf numFmtId="43" fontId="16" fillId="7" borderId="13" xfId="1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43" fontId="18" fillId="0" borderId="17" xfId="1" applyFont="1" applyBorder="1" applyAlignment="1">
      <alignment vertical="center" wrapText="1"/>
    </xf>
    <xf numFmtId="10" fontId="18" fillId="0" borderId="4" xfId="3" applyNumberFormat="1" applyFont="1" applyFill="1" applyBorder="1" applyAlignment="1">
      <alignment vertical="center" wrapText="1"/>
    </xf>
    <xf numFmtId="14" fontId="17" fillId="0" borderId="0" xfId="0" applyNumberFormat="1" applyFont="1" applyAlignment="1">
      <alignment vertical="center"/>
    </xf>
    <xf numFmtId="14" fontId="16" fillId="0" borderId="0" xfId="0" applyNumberFormat="1" applyFont="1" applyAlignment="1">
      <alignment vertical="center"/>
    </xf>
    <xf numFmtId="43" fontId="16" fillId="0" borderId="0" xfId="1" applyFont="1" applyAlignment="1">
      <alignment vertical="center" wrapText="1"/>
    </xf>
    <xf numFmtId="10" fontId="18" fillId="3" borderId="18" xfId="3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 applyProtection="1">
      <protection hidden="1"/>
    </xf>
    <xf numFmtId="44" fontId="18" fillId="0" borderId="17" xfId="2" applyFont="1" applyFill="1" applyBorder="1" applyAlignment="1" applyProtection="1">
      <alignment horizontal="center"/>
      <protection hidden="1"/>
    </xf>
    <xf numFmtId="44" fontId="18" fillId="10" borderId="59" xfId="2" applyFont="1" applyFill="1" applyBorder="1" applyAlignment="1" applyProtection="1">
      <alignment wrapText="1"/>
      <protection hidden="1"/>
    </xf>
    <xf numFmtId="43" fontId="0" fillId="0" borderId="0" xfId="0" applyNumberFormat="1"/>
    <xf numFmtId="10" fontId="18" fillId="10" borderId="54" xfId="3" applyNumberFormat="1" applyFont="1" applyFill="1" applyBorder="1" applyAlignment="1" applyProtection="1">
      <alignment wrapText="1"/>
      <protection hidden="1"/>
    </xf>
    <xf numFmtId="164" fontId="18" fillId="10" borderId="41" xfId="0" applyNumberFormat="1" applyFont="1" applyFill="1" applyBorder="1" applyAlignment="1" applyProtection="1">
      <alignment wrapText="1"/>
      <protection hidden="1"/>
    </xf>
    <xf numFmtId="44" fontId="18" fillId="0" borderId="17" xfId="2" applyFont="1" applyFill="1" applyBorder="1" applyAlignment="1" applyProtection="1">
      <alignment wrapText="1"/>
      <protection hidden="1"/>
    </xf>
    <xf numFmtId="164" fontId="18" fillId="0" borderId="17" xfId="0" applyNumberFormat="1" applyFont="1" applyFill="1" applyBorder="1" applyAlignment="1" applyProtection="1">
      <alignment wrapText="1"/>
      <protection hidden="1"/>
    </xf>
    <xf numFmtId="9" fontId="29" fillId="7" borderId="1" xfId="0" applyNumberFormat="1" applyFont="1" applyFill="1" applyBorder="1" applyAlignment="1" applyProtection="1">
      <alignment horizontal="center" wrapText="1"/>
      <protection hidden="1"/>
    </xf>
    <xf numFmtId="164" fontId="29" fillId="7" borderId="1" xfId="0" applyNumberFormat="1" applyFont="1" applyFill="1" applyBorder="1" applyAlignment="1" applyProtection="1">
      <alignment horizontal="center" wrapText="1"/>
      <protection hidden="1"/>
    </xf>
    <xf numFmtId="164" fontId="29" fillId="7" borderId="13" xfId="0" applyNumberFormat="1" applyFont="1" applyFill="1" applyBorder="1" applyAlignment="1" applyProtection="1">
      <alignment horizontal="center" wrapText="1"/>
      <protection hidden="1"/>
    </xf>
    <xf numFmtId="164" fontId="51" fillId="10" borderId="35" xfId="0" applyNumberFormat="1" applyFont="1" applyFill="1" applyBorder="1" applyAlignment="1" applyProtection="1">
      <alignment wrapText="1"/>
      <protection hidden="1"/>
    </xf>
    <xf numFmtId="0" fontId="52" fillId="0" borderId="0" xfId="0" applyFont="1"/>
    <xf numFmtId="9" fontId="29" fillId="43" borderId="20" xfId="0" applyNumberFormat="1" applyFont="1" applyFill="1" applyBorder="1" applyAlignment="1" applyProtection="1">
      <alignment horizontal="right" wrapText="1"/>
      <protection hidden="1"/>
    </xf>
    <xf numFmtId="44" fontId="29" fillId="43" borderId="21" xfId="2" applyFont="1" applyFill="1" applyBorder="1" applyAlignment="1" applyProtection="1">
      <alignment horizontal="right" wrapText="1"/>
      <protection hidden="1"/>
    </xf>
    <xf numFmtId="43" fontId="51" fillId="43" borderId="18" xfId="1" applyFont="1" applyFill="1" applyBorder="1" applyAlignment="1" applyProtection="1">
      <alignment wrapText="1"/>
      <protection hidden="1"/>
    </xf>
    <xf numFmtId="9" fontId="29" fillId="7" borderId="23" xfId="0" applyNumberFormat="1" applyFont="1" applyFill="1" applyBorder="1" applyAlignment="1" applyProtection="1">
      <alignment horizontal="center" wrapText="1"/>
      <protection hidden="1"/>
    </xf>
    <xf numFmtId="9" fontId="29" fillId="7" borderId="26" xfId="0" applyNumberFormat="1" applyFont="1" applyFill="1" applyBorder="1" applyAlignment="1" applyProtection="1">
      <alignment horizontal="center" wrapText="1"/>
      <protection hidden="1"/>
    </xf>
    <xf numFmtId="9" fontId="29" fillId="7" borderId="5" xfId="0" applyNumberFormat="1" applyFont="1" applyFill="1" applyBorder="1" applyAlignment="1" applyProtection="1">
      <alignment horizontal="center" wrapText="1"/>
      <protection hidden="1"/>
    </xf>
    <xf numFmtId="164" fontId="29" fillId="7" borderId="9" xfId="0" applyNumberFormat="1" applyFont="1" applyFill="1" applyBorder="1" applyAlignment="1" applyProtection="1">
      <alignment horizontal="center" wrapText="1"/>
      <protection hidden="1"/>
    </xf>
    <xf numFmtId="164" fontId="29" fillId="7" borderId="10" xfId="0" applyNumberFormat="1" applyFont="1" applyFill="1" applyBorder="1" applyAlignment="1" applyProtection="1">
      <alignment horizontal="center" wrapText="1"/>
      <protection hidden="1"/>
    </xf>
    <xf numFmtId="9" fontId="29" fillId="7" borderId="9" xfId="0" applyNumberFormat="1" applyFont="1" applyFill="1" applyBorder="1" applyAlignment="1" applyProtection="1">
      <alignment horizontal="center" wrapText="1"/>
      <protection hidden="1"/>
    </xf>
    <xf numFmtId="9" fontId="29" fillId="7" borderId="10" xfId="0" applyNumberFormat="1" applyFont="1" applyFill="1" applyBorder="1" applyAlignment="1" applyProtection="1">
      <alignment horizontal="center" wrapText="1"/>
      <protection hidden="1"/>
    </xf>
    <xf numFmtId="0" fontId="29" fillId="7" borderId="9" xfId="0" applyFont="1" applyFill="1" applyBorder="1" applyAlignment="1" applyProtection="1">
      <alignment horizontal="center" wrapText="1"/>
      <protection hidden="1"/>
    </xf>
    <xf numFmtId="0" fontId="29" fillId="7" borderId="1" xfId="0" applyFont="1" applyFill="1" applyBorder="1" applyAlignment="1" applyProtection="1">
      <alignment horizontal="center" wrapText="1"/>
      <protection hidden="1"/>
    </xf>
    <xf numFmtId="0" fontId="29" fillId="7" borderId="10" xfId="0" applyFont="1" applyFill="1" applyBorder="1" applyAlignment="1" applyProtection="1">
      <alignment horizontal="center" wrapText="1"/>
      <protection hidden="1"/>
    </xf>
    <xf numFmtId="0" fontId="29" fillId="7" borderId="0" xfId="0" applyFont="1" applyFill="1"/>
    <xf numFmtId="0" fontId="29" fillId="7" borderId="1" xfId="0" applyFont="1" applyFill="1" applyBorder="1"/>
    <xf numFmtId="4" fontId="29" fillId="7" borderId="9" xfId="0" applyNumberFormat="1" applyFont="1" applyFill="1" applyBorder="1" applyAlignment="1" applyProtection="1">
      <alignment horizontal="center" wrapText="1"/>
      <protection hidden="1"/>
    </xf>
    <xf numFmtId="4" fontId="29" fillId="7" borderId="1" xfId="0" applyNumberFormat="1" applyFont="1" applyFill="1" applyBorder="1" applyAlignment="1" applyProtection="1">
      <alignment horizontal="center" wrapText="1"/>
      <protection hidden="1"/>
    </xf>
    <xf numFmtId="4" fontId="29" fillId="7" borderId="10" xfId="0" applyNumberFormat="1" applyFont="1" applyFill="1" applyBorder="1" applyAlignment="1" applyProtection="1">
      <alignment horizontal="center" wrapText="1"/>
      <protection hidden="1"/>
    </xf>
    <xf numFmtId="0" fontId="29" fillId="7" borderId="12" xfId="0" applyFont="1" applyFill="1" applyBorder="1" applyAlignment="1" applyProtection="1">
      <alignment horizontal="center" wrapText="1"/>
      <protection hidden="1"/>
    </xf>
    <xf numFmtId="0" fontId="29" fillId="7" borderId="13" xfId="0" applyFont="1" applyFill="1" applyBorder="1" applyAlignment="1" applyProtection="1">
      <alignment horizontal="center" wrapText="1"/>
      <protection hidden="1"/>
    </xf>
    <xf numFmtId="164" fontId="29" fillId="7" borderId="25" xfId="0" applyNumberFormat="1" applyFont="1" applyFill="1" applyBorder="1" applyAlignment="1" applyProtection="1">
      <alignment horizontal="center" wrapText="1"/>
      <protection hidden="1"/>
    </xf>
    <xf numFmtId="164" fontId="29" fillId="7" borderId="30" xfId="0" applyNumberFormat="1" applyFont="1" applyFill="1" applyBorder="1" applyAlignment="1" applyProtection="1">
      <alignment wrapText="1"/>
      <protection hidden="1"/>
    </xf>
    <xf numFmtId="164" fontId="29" fillId="7" borderId="19" xfId="0" applyNumberFormat="1" applyFont="1" applyFill="1" applyBorder="1" applyAlignment="1" applyProtection="1">
      <alignment wrapText="1"/>
      <protection hidden="1"/>
    </xf>
    <xf numFmtId="164" fontId="29" fillId="7" borderId="40" xfId="0" applyNumberFormat="1" applyFont="1" applyFill="1" applyBorder="1" applyAlignment="1" applyProtection="1">
      <alignment wrapText="1"/>
      <protection hidden="1"/>
    </xf>
    <xf numFmtId="164" fontId="29" fillId="7" borderId="21" xfId="0" applyNumberFormat="1" applyFont="1" applyFill="1" applyBorder="1" applyAlignment="1" applyProtection="1">
      <alignment wrapText="1"/>
      <protection hidden="1"/>
    </xf>
    <xf numFmtId="164" fontId="51" fillId="7" borderId="42" xfId="0" applyNumberFormat="1" applyFont="1" applyFill="1" applyBorder="1" applyAlignment="1" applyProtection="1">
      <alignment wrapText="1"/>
      <protection hidden="1"/>
    </xf>
    <xf numFmtId="164" fontId="51" fillId="7" borderId="54" xfId="0" applyNumberFormat="1" applyFont="1" applyFill="1" applyBorder="1" applyAlignment="1" applyProtection="1">
      <alignment wrapText="1"/>
      <protection hidden="1"/>
    </xf>
    <xf numFmtId="0" fontId="0" fillId="0" borderId="0" xfId="0" quotePrefix="1"/>
    <xf numFmtId="10" fontId="18" fillId="0" borderId="4" xfId="3" applyNumberFormat="1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hidden="1"/>
    </xf>
    <xf numFmtId="164" fontId="16" fillId="0" borderId="0" xfId="0" applyNumberFormat="1" applyFont="1" applyAlignment="1" applyProtection="1">
      <alignment vertical="center" wrapText="1"/>
      <protection hidden="1"/>
    </xf>
    <xf numFmtId="43" fontId="13" fillId="0" borderId="56" xfId="1" applyFont="1" applyBorder="1" applyAlignment="1">
      <alignment horizontal="center" vertical="center"/>
    </xf>
    <xf numFmtId="43" fontId="13" fillId="0" borderId="32" xfId="1" applyFont="1" applyBorder="1" applyAlignment="1">
      <alignment horizontal="center" vertic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3" fontId="14" fillId="0" borderId="13" xfId="1" applyFont="1" applyBorder="1" applyAlignment="1">
      <alignment vertical="center"/>
    </xf>
    <xf numFmtId="43" fontId="14" fillId="0" borderId="57" xfId="1" applyFont="1" applyBorder="1" applyAlignment="1">
      <alignment horizontal="center" vertical="center"/>
    </xf>
    <xf numFmtId="43" fontId="14" fillId="0" borderId="37" xfId="1" applyFont="1" applyBorder="1" applyAlignment="1">
      <alignment horizontal="center" vertical="center"/>
    </xf>
    <xf numFmtId="43" fontId="14" fillId="0" borderId="7" xfId="1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43" fontId="14" fillId="0" borderId="56" xfId="1" applyFont="1" applyBorder="1" applyAlignment="1">
      <alignment vertical="center"/>
    </xf>
    <xf numFmtId="43" fontId="14" fillId="0" borderId="32" xfId="1" applyFont="1" applyBorder="1" applyAlignment="1">
      <alignment vertical="center"/>
    </xf>
    <xf numFmtId="43" fontId="14" fillId="0" borderId="1" xfId="1" applyFont="1" applyBorder="1" applyAlignment="1">
      <alignment vertical="center"/>
    </xf>
    <xf numFmtId="0" fontId="18" fillId="2" borderId="2" xfId="0" applyFont="1" applyFill="1" applyBorder="1" applyAlignment="1" applyProtection="1">
      <protection hidden="1"/>
    </xf>
    <xf numFmtId="0" fontId="18" fillId="2" borderId="32" xfId="0" applyFont="1" applyFill="1" applyBorder="1" applyAlignment="1" applyProtection="1"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horizontal="left" vertical="center"/>
      <protection hidden="1"/>
    </xf>
    <xf numFmtId="0" fontId="14" fillId="0" borderId="0" xfId="0" applyNumberFormat="1" applyFont="1" applyFill="1" applyBorder="1" applyAlignment="1" applyProtection="1">
      <alignment horizontal="center"/>
      <protection hidden="1"/>
    </xf>
    <xf numFmtId="0" fontId="18" fillId="9" borderId="23" xfId="0" applyFont="1" applyFill="1" applyBorder="1" applyAlignment="1" applyProtection="1">
      <protection hidden="1"/>
    </xf>
    <xf numFmtId="0" fontId="18" fillId="9" borderId="5" xfId="0" applyFont="1" applyFill="1" applyBorder="1" applyAlignment="1" applyProtection="1">
      <protection hidden="1"/>
    </xf>
    <xf numFmtId="0" fontId="18" fillId="9" borderId="9" xfId="0" applyFont="1" applyFill="1" applyBorder="1" applyAlignment="1" applyProtection="1">
      <protection hidden="1"/>
    </xf>
    <xf numFmtId="0" fontId="18" fillId="9" borderId="10" xfId="0" applyFont="1" applyFill="1" applyBorder="1" applyAlignment="1" applyProtection="1">
      <protection hidden="1"/>
    </xf>
    <xf numFmtId="0" fontId="18" fillId="9" borderId="12" xfId="0" applyFont="1" applyFill="1" applyBorder="1" applyAlignment="1" applyProtection="1">
      <protection hidden="1"/>
    </xf>
    <xf numFmtId="0" fontId="18" fillId="9" borderId="11" xfId="0" applyFont="1" applyFill="1" applyBorder="1" applyAlignment="1" applyProtection="1">
      <protection hidden="1"/>
    </xf>
    <xf numFmtId="164" fontId="18" fillId="0" borderId="16" xfId="4" applyFont="1" applyBorder="1" applyAlignment="1">
      <alignment vertical="center" wrapText="1"/>
    </xf>
    <xf numFmtId="164" fontId="18" fillId="0" borderId="17" xfId="4" applyFont="1" applyBorder="1" applyAlignment="1">
      <alignment vertical="center" wrapText="1"/>
    </xf>
    <xf numFmtId="164" fontId="18" fillId="6" borderId="16" xfId="4" applyFont="1" applyFill="1" applyBorder="1" applyAlignment="1">
      <alignment vertical="center" wrapText="1"/>
    </xf>
    <xf numFmtId="164" fontId="18" fillId="6" borderId="17" xfId="4" applyFont="1" applyFill="1" applyBorder="1" applyAlignment="1">
      <alignment vertical="center" wrapText="1"/>
    </xf>
    <xf numFmtId="164" fontId="18" fillId="6" borderId="4" xfId="4" applyFont="1" applyFill="1" applyBorder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164" fontId="18" fillId="3" borderId="16" xfId="4" applyFont="1" applyFill="1" applyBorder="1" applyAlignment="1">
      <alignment vertical="center" wrapText="1"/>
    </xf>
    <xf numFmtId="164" fontId="18" fillId="3" borderId="17" xfId="4" applyFont="1" applyFill="1" applyBorder="1" applyAlignment="1">
      <alignment vertical="center" wrapText="1"/>
    </xf>
    <xf numFmtId="164" fontId="18" fillId="3" borderId="4" xfId="4" applyFont="1" applyFill="1" applyBorder="1" applyAlignment="1">
      <alignment vertical="center" wrapText="1"/>
    </xf>
    <xf numFmtId="164" fontId="16" fillId="0" borderId="22" xfId="0" applyNumberFormat="1" applyFont="1" applyBorder="1" applyAlignment="1" applyProtection="1">
      <alignment vertical="center" wrapText="1"/>
      <protection hidden="1"/>
    </xf>
    <xf numFmtId="0" fontId="14" fillId="0" borderId="20" xfId="0" applyFont="1" applyBorder="1" applyAlignment="1" applyProtection="1">
      <alignment vertical="center" wrapText="1"/>
      <protection hidden="1"/>
    </xf>
    <xf numFmtId="44" fontId="16" fillId="0" borderId="36" xfId="2" applyFont="1" applyBorder="1" applyAlignment="1" applyProtection="1">
      <alignment vertical="center" wrapText="1"/>
      <protection hidden="1"/>
    </xf>
    <xf numFmtId="44" fontId="16" fillId="0" borderId="37" xfId="2" applyFont="1" applyBorder="1" applyAlignment="1" applyProtection="1">
      <alignment vertical="center" wrapText="1"/>
      <protection hidden="1"/>
    </xf>
    <xf numFmtId="0" fontId="18" fillId="10" borderId="58" xfId="0" applyFont="1" applyFill="1" applyBorder="1" applyAlignment="1" applyProtection="1">
      <protection hidden="1"/>
    </xf>
    <xf numFmtId="0" fontId="18" fillId="10" borderId="59" xfId="0" applyFont="1" applyFill="1" applyBorder="1" applyAlignment="1" applyProtection="1">
      <protection hidden="1"/>
    </xf>
    <xf numFmtId="0" fontId="18" fillId="10" borderId="9" xfId="0" applyFont="1" applyFill="1" applyBorder="1" applyAlignment="1" applyProtection="1">
      <protection hidden="1"/>
    </xf>
    <xf numFmtId="0" fontId="18" fillId="10" borderId="10" xfId="0" applyFont="1" applyFill="1" applyBorder="1" applyAlignment="1" applyProtection="1">
      <protection hidden="1"/>
    </xf>
    <xf numFmtId="0" fontId="18" fillId="0" borderId="22" xfId="0" applyFont="1" applyBorder="1" applyAlignment="1" applyProtection="1">
      <alignment horizontal="center" vertical="center" wrapText="1"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14" fillId="0" borderId="33" xfId="0" applyFont="1" applyBorder="1" applyAlignment="1" applyProtection="1">
      <alignment vertical="center" wrapText="1"/>
      <protection hidden="1"/>
    </xf>
    <xf numFmtId="44" fontId="16" fillId="0" borderId="0" xfId="2" applyFont="1" applyBorder="1" applyAlignment="1" applyProtection="1">
      <alignment vertical="center" wrapText="1"/>
      <protection hidden="1"/>
    </xf>
    <xf numFmtId="0" fontId="18" fillId="0" borderId="28" xfId="0" applyFont="1" applyBorder="1" applyAlignment="1" applyProtection="1">
      <alignment horizontal="center" vertical="center" wrapText="1"/>
      <protection hidden="1"/>
    </xf>
    <xf numFmtId="0" fontId="14" fillId="0" borderId="29" xfId="0" applyFont="1" applyBorder="1" applyAlignment="1" applyProtection="1">
      <alignment horizontal="center" vertical="center" wrapText="1"/>
      <protection hidden="1"/>
    </xf>
    <xf numFmtId="44" fontId="18" fillId="10" borderId="60" xfId="2" applyFont="1" applyFill="1" applyBorder="1" applyAlignment="1" applyProtection="1">
      <alignment horizontal="center" vertical="center" wrapText="1"/>
      <protection hidden="1"/>
    </xf>
    <xf numFmtId="44" fontId="18" fillId="10" borderId="61" xfId="2" applyFont="1" applyFill="1" applyBorder="1" applyAlignment="1" applyProtection="1">
      <alignment horizontal="center" vertical="center" wrapText="1"/>
      <protection hidden="1"/>
    </xf>
    <xf numFmtId="0" fontId="18" fillId="10" borderId="24" xfId="0" applyFont="1" applyFill="1" applyBorder="1" applyAlignment="1" applyProtection="1">
      <protection hidden="1"/>
    </xf>
    <xf numFmtId="0" fontId="18" fillId="10" borderId="25" xfId="0" applyFont="1" applyFill="1" applyBorder="1" applyAlignment="1" applyProtection="1">
      <protection hidden="1"/>
    </xf>
    <xf numFmtId="0" fontId="18" fillId="10" borderId="60" xfId="0" applyFont="1" applyFill="1" applyBorder="1" applyAlignment="1" applyProtection="1">
      <alignment vertical="center"/>
      <protection hidden="1"/>
    </xf>
    <xf numFmtId="0" fontId="18" fillId="10" borderId="61" xfId="0" applyFont="1" applyFill="1" applyBorder="1" applyAlignment="1" applyProtection="1">
      <alignment vertical="center"/>
      <protection hidden="1"/>
    </xf>
  </cellXfs>
  <cellStyles count="137">
    <cellStyle name="20% - Ênfase1" xfId="28" builtinId="30" customBuiltin="1"/>
    <cellStyle name="20% - Ênfase1 2" xfId="62" xr:uid="{00000000-0005-0000-0000-000001000000}"/>
    <cellStyle name="20% - Ênfase1 2 2" xfId="101" xr:uid="{00000000-0005-0000-0000-000002000000}"/>
    <cellStyle name="20% - Ênfase1 3" xfId="82" xr:uid="{00000000-0005-0000-0000-000003000000}"/>
    <cellStyle name="20% - Ênfase2" xfId="32" builtinId="34" customBuiltin="1"/>
    <cellStyle name="20% - Ênfase2 2" xfId="63" xr:uid="{00000000-0005-0000-0000-000005000000}"/>
    <cellStyle name="20% - Ênfase2 2 2" xfId="102" xr:uid="{00000000-0005-0000-0000-000006000000}"/>
    <cellStyle name="20% - Ênfase2 3" xfId="84" xr:uid="{00000000-0005-0000-0000-000007000000}"/>
    <cellStyle name="20% - Ênfase3" xfId="36" builtinId="38" customBuiltin="1"/>
    <cellStyle name="20% - Ênfase3 2" xfId="64" xr:uid="{00000000-0005-0000-0000-000009000000}"/>
    <cellStyle name="20% - Ênfase3 2 2" xfId="103" xr:uid="{00000000-0005-0000-0000-00000A000000}"/>
    <cellStyle name="20% - Ênfase3 3" xfId="86" xr:uid="{00000000-0005-0000-0000-00000B000000}"/>
    <cellStyle name="20% - Ênfase4" xfId="40" builtinId="42" customBuiltin="1"/>
    <cellStyle name="20% - Ênfase4 2" xfId="65" xr:uid="{00000000-0005-0000-0000-00000D000000}"/>
    <cellStyle name="20% - Ênfase4 2 2" xfId="104" xr:uid="{00000000-0005-0000-0000-00000E000000}"/>
    <cellStyle name="20% - Ênfase4 3" xfId="88" xr:uid="{00000000-0005-0000-0000-00000F000000}"/>
    <cellStyle name="20% - Ênfase5" xfId="44" builtinId="46" customBuiltin="1"/>
    <cellStyle name="20% - Ênfase5 2" xfId="66" xr:uid="{00000000-0005-0000-0000-000011000000}"/>
    <cellStyle name="20% - Ênfase5 2 2" xfId="105" xr:uid="{00000000-0005-0000-0000-000012000000}"/>
    <cellStyle name="20% - Ênfase5 3" xfId="90" xr:uid="{00000000-0005-0000-0000-000013000000}"/>
    <cellStyle name="20% - Ênfase6" xfId="48" builtinId="50" customBuiltin="1"/>
    <cellStyle name="20% - Ênfase6 2" xfId="67" xr:uid="{00000000-0005-0000-0000-000015000000}"/>
    <cellStyle name="20% - Ênfase6 2 2" xfId="106" xr:uid="{00000000-0005-0000-0000-000016000000}"/>
    <cellStyle name="20% - Ênfase6 3" xfId="92" xr:uid="{00000000-0005-0000-0000-000017000000}"/>
    <cellStyle name="40% - Ênfase1" xfId="29" builtinId="31" customBuiltin="1"/>
    <cellStyle name="40% - Ênfase1 2" xfId="68" xr:uid="{00000000-0005-0000-0000-000019000000}"/>
    <cellStyle name="40% - Ênfase1 2 2" xfId="107" xr:uid="{00000000-0005-0000-0000-00001A000000}"/>
    <cellStyle name="40% - Ênfase1 3" xfId="83" xr:uid="{00000000-0005-0000-0000-00001B000000}"/>
    <cellStyle name="40% - Ênfase2" xfId="33" builtinId="35" customBuiltin="1"/>
    <cellStyle name="40% - Ênfase2 2" xfId="69" xr:uid="{00000000-0005-0000-0000-00001D000000}"/>
    <cellStyle name="40% - Ênfase2 2 2" xfId="108" xr:uid="{00000000-0005-0000-0000-00001E000000}"/>
    <cellStyle name="40% - Ênfase2 3" xfId="85" xr:uid="{00000000-0005-0000-0000-00001F000000}"/>
    <cellStyle name="40% - Ênfase3" xfId="37" builtinId="39" customBuiltin="1"/>
    <cellStyle name="40% - Ênfase3 2" xfId="70" xr:uid="{00000000-0005-0000-0000-000021000000}"/>
    <cellStyle name="40% - Ênfase3 2 2" xfId="109" xr:uid="{00000000-0005-0000-0000-000022000000}"/>
    <cellStyle name="40% - Ênfase3 3" xfId="87" xr:uid="{00000000-0005-0000-0000-000023000000}"/>
    <cellStyle name="40% - Ênfase4" xfId="41" builtinId="43" customBuiltin="1"/>
    <cellStyle name="40% - Ênfase4 2" xfId="71" xr:uid="{00000000-0005-0000-0000-000025000000}"/>
    <cellStyle name="40% - Ênfase4 2 2" xfId="110" xr:uid="{00000000-0005-0000-0000-000026000000}"/>
    <cellStyle name="40% - Ênfase4 3" xfId="89" xr:uid="{00000000-0005-0000-0000-000027000000}"/>
    <cellStyle name="40% - Ênfase5" xfId="45" builtinId="47" customBuiltin="1"/>
    <cellStyle name="40% - Ênfase5 2" xfId="72" xr:uid="{00000000-0005-0000-0000-000029000000}"/>
    <cellStyle name="40% - Ênfase5 2 2" xfId="111" xr:uid="{00000000-0005-0000-0000-00002A000000}"/>
    <cellStyle name="40% - Ênfase5 3" xfId="91" xr:uid="{00000000-0005-0000-0000-00002B000000}"/>
    <cellStyle name="40% - Ênfase6" xfId="49" builtinId="51" customBuiltin="1"/>
    <cellStyle name="40% - Ênfase6 2" xfId="73" xr:uid="{00000000-0005-0000-0000-00002D000000}"/>
    <cellStyle name="40% - Ênfase6 2 2" xfId="112" xr:uid="{00000000-0005-0000-0000-00002E000000}"/>
    <cellStyle name="40% - Ênfase6 3" xfId="93" xr:uid="{00000000-0005-0000-0000-00002F000000}"/>
    <cellStyle name="60% - Ênfase1" xfId="30" builtinId="32" customBuiltin="1"/>
    <cellStyle name="60% - Ênfase2" xfId="34" builtinId="36" customBuiltin="1"/>
    <cellStyle name="60% - Ênfase3" xfId="38" builtinId="40" customBuiltin="1"/>
    <cellStyle name="60% - Ênfase4" xfId="42" builtinId="44" customBuiltin="1"/>
    <cellStyle name="60% - Ênfase5" xfId="46" builtinId="48" customBuiltin="1"/>
    <cellStyle name="60% - Ênfase6" xfId="50" builtinId="52" customBuiltin="1"/>
    <cellStyle name="Bom" xfId="16" builtinId="26" customBuiltin="1"/>
    <cellStyle name="Cálculo" xfId="21" builtinId="22" customBuiltin="1"/>
    <cellStyle name="Célula de Verificação" xfId="23" builtinId="23" customBuiltin="1"/>
    <cellStyle name="Célula Vinculada" xfId="22" builtinId="24" customBuiltin="1"/>
    <cellStyle name="Ênfase1" xfId="27" builtinId="29" customBuiltin="1"/>
    <cellStyle name="Ênfase2" xfId="31" builtinId="33" customBuiltin="1"/>
    <cellStyle name="Ênfase3" xfId="35" builtinId="37" customBuiltin="1"/>
    <cellStyle name="Ênfase4" xfId="39" builtinId="41" customBuiltin="1"/>
    <cellStyle name="Ênfase5" xfId="43" builtinId="45" customBuiltin="1"/>
    <cellStyle name="Ênfase6" xfId="47" builtinId="49" customBuiltin="1"/>
    <cellStyle name="Entrada" xfId="19" builtinId="20" customBuiltin="1"/>
    <cellStyle name="Estilo 1" xfId="128" xr:uid="{00000000-0005-0000-0000-000041000000}"/>
    <cellStyle name="Moeda" xfId="2" builtinId="4"/>
    <cellStyle name="Moeda 2" xfId="7" xr:uid="{00000000-0005-0000-0000-000044000000}"/>
    <cellStyle name="Moeda 3" xfId="52" xr:uid="{00000000-0005-0000-0000-000045000000}"/>
    <cellStyle name="Moeda 3 2" xfId="95" xr:uid="{00000000-0005-0000-0000-000046000000}"/>
    <cellStyle name="Moeda 4" xfId="74" xr:uid="{00000000-0005-0000-0000-000047000000}"/>
    <cellStyle name="Moeda 4 2" xfId="113" xr:uid="{00000000-0005-0000-0000-000048000000}"/>
    <cellStyle name="Neutro" xfId="18" builtinId="28" customBuiltin="1"/>
    <cellStyle name="Normal" xfId="0" builtinId="0"/>
    <cellStyle name="Normal 10" xfId="136" xr:uid="{00000000-0005-0000-0000-00004B000000}"/>
    <cellStyle name="Normal 2" xfId="6" xr:uid="{00000000-0005-0000-0000-00004C000000}"/>
    <cellStyle name="Normal 2 2" xfId="53" xr:uid="{00000000-0005-0000-0000-00004D000000}"/>
    <cellStyle name="Normal 2 3" xfId="119" xr:uid="{00000000-0005-0000-0000-00004E000000}"/>
    <cellStyle name="Normal 3" xfId="8" xr:uid="{00000000-0005-0000-0000-00004F000000}"/>
    <cellStyle name="Normal 3 2" xfId="130" xr:uid="{00000000-0005-0000-0000-000050000000}"/>
    <cellStyle name="Normal 4" xfId="9" xr:uid="{00000000-0005-0000-0000-000051000000}"/>
    <cellStyle name="Normal 4 2" xfId="54" xr:uid="{00000000-0005-0000-0000-000052000000}"/>
    <cellStyle name="Normal 4 3" xfId="80" xr:uid="{00000000-0005-0000-0000-000053000000}"/>
    <cellStyle name="Normal 4 4" xfId="120" xr:uid="{00000000-0005-0000-0000-000054000000}"/>
    <cellStyle name="Normal 5" xfId="55" xr:uid="{00000000-0005-0000-0000-000055000000}"/>
    <cellStyle name="Normal 5 2" xfId="75" xr:uid="{00000000-0005-0000-0000-000056000000}"/>
    <cellStyle name="Normal 5 2 2" xfId="114" xr:uid="{00000000-0005-0000-0000-000057000000}"/>
    <cellStyle name="Normal 5 3" xfId="96" xr:uid="{00000000-0005-0000-0000-000058000000}"/>
    <cellStyle name="Normal 6" xfId="51" xr:uid="{00000000-0005-0000-0000-000059000000}"/>
    <cellStyle name="Normal 6 2" xfId="94" xr:uid="{00000000-0005-0000-0000-00005A000000}"/>
    <cellStyle name="Normal 6 3" xfId="121" xr:uid="{00000000-0005-0000-0000-00005B000000}"/>
    <cellStyle name="Normal 7" xfId="61" xr:uid="{00000000-0005-0000-0000-00005C000000}"/>
    <cellStyle name="Normal 7 2" xfId="100" xr:uid="{00000000-0005-0000-0000-00005D000000}"/>
    <cellStyle name="Normal 8" xfId="118" xr:uid="{00000000-0005-0000-0000-00005E000000}"/>
    <cellStyle name="Normal 9" xfId="129" xr:uid="{00000000-0005-0000-0000-00005F000000}"/>
    <cellStyle name="Normal 9 2" xfId="131" xr:uid="{00000000-0005-0000-0000-000060000000}"/>
    <cellStyle name="Nota 2" xfId="56" xr:uid="{00000000-0005-0000-0000-000061000000}"/>
    <cellStyle name="Nota 2 2" xfId="97" xr:uid="{00000000-0005-0000-0000-000062000000}"/>
    <cellStyle name="Nota 3" xfId="76" xr:uid="{00000000-0005-0000-0000-000063000000}"/>
    <cellStyle name="Nota 3 2" xfId="115" xr:uid="{00000000-0005-0000-0000-000064000000}"/>
    <cellStyle name="Porcentagem" xfId="3" builtinId="5"/>
    <cellStyle name="Porcentagem 2" xfId="10" xr:uid="{00000000-0005-0000-0000-000066000000}"/>
    <cellStyle name="Porcentagem 2 2" xfId="58" xr:uid="{00000000-0005-0000-0000-000067000000}"/>
    <cellStyle name="Porcentagem 2 3" xfId="81" xr:uid="{00000000-0005-0000-0000-000068000000}"/>
    <cellStyle name="Porcentagem 2 4" xfId="122" xr:uid="{00000000-0005-0000-0000-000069000000}"/>
    <cellStyle name="Porcentagem 3" xfId="57" xr:uid="{00000000-0005-0000-0000-00006A000000}"/>
    <cellStyle name="Porcentagem 3 2" xfId="98" xr:uid="{00000000-0005-0000-0000-00006B000000}"/>
    <cellStyle name="Porcentagem 4" xfId="77" xr:uid="{00000000-0005-0000-0000-00006C000000}"/>
    <cellStyle name="Porcentagem 4 2" xfId="116" xr:uid="{00000000-0005-0000-0000-00006D000000}"/>
    <cellStyle name="Ruim" xfId="17" builtinId="27" customBuiltin="1"/>
    <cellStyle name="Saída" xfId="20" builtinId="21" customBuiltin="1"/>
    <cellStyle name="Separador de milhares 2" xfId="123" xr:uid="{00000000-0005-0000-0000-00006F000000}"/>
    <cellStyle name="Separador de milhares 3" xfId="124" xr:uid="{00000000-0005-0000-0000-000070000000}"/>
    <cellStyle name="Separador de milhares 4" xfId="125" xr:uid="{00000000-0005-0000-0000-000071000000}"/>
    <cellStyle name="Texto de Aviso" xfId="24" builtinId="11" customBuiltin="1"/>
    <cellStyle name="Texto Explicativo" xfId="25" builtinId="53" customBuiltin="1"/>
    <cellStyle name="Título" xfId="11" builtinId="15" customBuiltin="1"/>
    <cellStyle name="Título 1" xfId="12" builtinId="16" customBuiltin="1"/>
    <cellStyle name="Título 2" xfId="13" builtinId="17" customBuiltin="1"/>
    <cellStyle name="Título 3" xfId="14" builtinId="18" customBuiltin="1"/>
    <cellStyle name="Título 4" xfId="15" builtinId="19" customBuiltin="1"/>
    <cellStyle name="Total" xfId="26" builtinId="25" customBuiltin="1"/>
    <cellStyle name="Vírgula" xfId="1" builtinId="3"/>
    <cellStyle name="Vírgula 10" xfId="135" xr:uid="{00000000-0005-0000-0000-00007B000000}"/>
    <cellStyle name="Vírgula 2" xfId="4" xr:uid="{00000000-0005-0000-0000-00007C000000}"/>
    <cellStyle name="Vírgula 2 2" xfId="79" xr:uid="{00000000-0005-0000-0000-00007D000000}"/>
    <cellStyle name="Vírgula 2 3" xfId="126" xr:uid="{00000000-0005-0000-0000-00007E000000}"/>
    <cellStyle name="Vírgula 2 4" xfId="133" xr:uid="{00000000-0005-0000-0000-00007F000000}"/>
    <cellStyle name="Vírgula 3" xfId="5" xr:uid="{00000000-0005-0000-0000-000080000000}"/>
    <cellStyle name="Vírgula 4" xfId="60" xr:uid="{00000000-0005-0000-0000-000081000000}"/>
    <cellStyle name="Vírgula 5" xfId="59" xr:uid="{00000000-0005-0000-0000-000082000000}"/>
    <cellStyle name="Vírgula 5 2" xfId="99" xr:uid="{00000000-0005-0000-0000-000083000000}"/>
    <cellStyle name="Vírgula 6" xfId="78" xr:uid="{00000000-0005-0000-0000-000084000000}"/>
    <cellStyle name="Vírgula 6 2" xfId="117" xr:uid="{00000000-0005-0000-0000-000085000000}"/>
    <cellStyle name="Vírgula 7" xfId="127" xr:uid="{00000000-0005-0000-0000-000086000000}"/>
    <cellStyle name="Vírgula 8" xfId="132" xr:uid="{00000000-0005-0000-0000-000087000000}"/>
    <cellStyle name="Vírgula 9" xfId="134" xr:uid="{00000000-0005-0000-0000-00008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6"/>
  <sheetViews>
    <sheetView workbookViewId="0">
      <selection activeCell="E14" sqref="E14:G14"/>
    </sheetView>
  </sheetViews>
  <sheetFormatPr defaultRowHeight="15"/>
  <cols>
    <col min="1" max="1" width="9.140625" style="3" customWidth="1"/>
    <col min="2" max="2" width="13.5703125" style="3" customWidth="1"/>
    <col min="3" max="3" width="14.28515625" style="3" customWidth="1"/>
    <col min="4" max="4" width="14.140625" style="3" customWidth="1"/>
    <col min="5" max="5" width="31.140625" style="3" bestFit="1" customWidth="1"/>
    <col min="6" max="16384" width="9.140625" style="3"/>
  </cols>
  <sheetData>
    <row r="1" spans="2:7">
      <c r="B1" s="5"/>
      <c r="C1" s="292" t="s">
        <v>183</v>
      </c>
      <c r="D1" s="292"/>
      <c r="E1" s="292"/>
      <c r="F1" s="125"/>
      <c r="G1" s="124"/>
    </row>
    <row r="2" spans="2:7">
      <c r="B2" s="5"/>
      <c r="C2" s="180"/>
      <c r="D2" s="221"/>
      <c r="E2" s="124"/>
      <c r="F2" s="125"/>
      <c r="G2" s="124"/>
    </row>
    <row r="3" spans="2:7">
      <c r="B3" s="221"/>
      <c r="C3" s="293" t="s">
        <v>104</v>
      </c>
      <c r="D3" s="293"/>
      <c r="E3" s="293"/>
      <c r="F3" s="125"/>
      <c r="G3" s="124"/>
    </row>
    <row r="4" spans="2:7">
      <c r="B4" s="221"/>
      <c r="C4" s="293" t="s">
        <v>105</v>
      </c>
      <c r="D4" s="293"/>
      <c r="E4" s="293"/>
      <c r="F4" s="125"/>
      <c r="G4" s="124"/>
    </row>
    <row r="5" spans="2:7">
      <c r="B5" s="5"/>
      <c r="C5" s="180"/>
      <c r="D5" s="221"/>
      <c r="E5" s="124"/>
      <c r="F5" s="125"/>
      <c r="G5" s="124"/>
    </row>
    <row r="6" spans="2:7" ht="33.75" customHeight="1">
      <c r="B6" s="220" t="s">
        <v>178</v>
      </c>
      <c r="C6" s="290" t="s">
        <v>832</v>
      </c>
      <c r="D6" s="290"/>
      <c r="E6" s="290"/>
      <c r="F6" s="290"/>
      <c r="G6" s="290"/>
    </row>
    <row r="7" spans="2:7">
      <c r="B7" s="220" t="s">
        <v>553</v>
      </c>
      <c r="C7" s="291" t="s">
        <v>833</v>
      </c>
      <c r="D7" s="291"/>
      <c r="E7" s="291"/>
      <c r="F7" s="291"/>
      <c r="G7" s="291"/>
    </row>
    <row r="8" spans="2:7" ht="15.75" thickBot="1"/>
    <row r="9" spans="2:7" s="225" customFormat="1" ht="39" thickBot="1">
      <c r="B9" s="233" t="s">
        <v>837</v>
      </c>
      <c r="C9" s="234" t="s">
        <v>923</v>
      </c>
      <c r="D9" s="234" t="s">
        <v>838</v>
      </c>
      <c r="E9" s="288" t="s">
        <v>924</v>
      </c>
      <c r="F9" s="288"/>
      <c r="G9" s="289"/>
    </row>
    <row r="10" spans="2:7" ht="15" customHeight="1">
      <c r="B10" s="231"/>
      <c r="C10" s="232"/>
      <c r="E10" s="295"/>
      <c r="F10" s="296"/>
      <c r="G10" s="297"/>
    </row>
    <row r="11" spans="2:7">
      <c r="B11" s="226">
        <v>334</v>
      </c>
      <c r="C11" s="227">
        <v>1</v>
      </c>
      <c r="D11" s="226">
        <f>+B11*C11</f>
        <v>334</v>
      </c>
      <c r="E11" s="302" t="s">
        <v>835</v>
      </c>
      <c r="F11" s="302"/>
      <c r="G11" s="302"/>
    </row>
    <row r="12" spans="2:7">
      <c r="B12" s="226">
        <v>900</v>
      </c>
      <c r="C12" s="227">
        <v>0.3</v>
      </c>
      <c r="D12" s="226">
        <f t="shared" ref="D12:D15" si="0">+B12*C12</f>
        <v>270</v>
      </c>
      <c r="E12" s="302" t="s">
        <v>836</v>
      </c>
      <c r="F12" s="302"/>
      <c r="G12" s="302"/>
    </row>
    <row r="13" spans="2:7">
      <c r="B13" s="226">
        <v>415</v>
      </c>
      <c r="C13" s="227">
        <v>1</v>
      </c>
      <c r="D13" s="226">
        <f t="shared" si="0"/>
        <v>415</v>
      </c>
      <c r="E13" s="302" t="s">
        <v>839</v>
      </c>
      <c r="F13" s="302"/>
      <c r="G13" s="302"/>
    </row>
    <row r="14" spans="2:7">
      <c r="B14" s="226">
        <f>756-415</f>
        <v>341</v>
      </c>
      <c r="C14" s="227">
        <v>0.3</v>
      </c>
      <c r="D14" s="226">
        <f t="shared" si="0"/>
        <v>102.3</v>
      </c>
      <c r="E14" s="302" t="s">
        <v>840</v>
      </c>
      <c r="F14" s="302"/>
      <c r="G14" s="302"/>
    </row>
    <row r="15" spans="2:7" ht="15.75" thickBot="1">
      <c r="B15" s="228">
        <v>175</v>
      </c>
      <c r="C15" s="229">
        <v>0.3</v>
      </c>
      <c r="D15" s="228">
        <f t="shared" si="0"/>
        <v>52.5</v>
      </c>
      <c r="E15" s="294" t="s">
        <v>922</v>
      </c>
      <c r="F15" s="294"/>
      <c r="G15" s="294"/>
    </row>
    <row r="16" spans="2:7" ht="15.75" thickBot="1">
      <c r="B16" s="298" t="s">
        <v>925</v>
      </c>
      <c r="C16" s="299"/>
      <c r="D16" s="230">
        <f>SUM(D11:D15)</f>
        <v>1173.8</v>
      </c>
      <c r="E16" s="300"/>
      <c r="F16" s="300"/>
      <c r="G16" s="301"/>
    </row>
  </sheetData>
  <mergeCells count="14">
    <mergeCell ref="E15:G15"/>
    <mergeCell ref="E10:G10"/>
    <mergeCell ref="B16:C16"/>
    <mergeCell ref="E16:G16"/>
    <mergeCell ref="E11:G11"/>
    <mergeCell ref="E12:G12"/>
    <mergeCell ref="E13:G13"/>
    <mergeCell ref="E14:G14"/>
    <mergeCell ref="E9:G9"/>
    <mergeCell ref="C6:G6"/>
    <mergeCell ref="C7:G7"/>
    <mergeCell ref="C1:E1"/>
    <mergeCell ref="C3:E3"/>
    <mergeCell ref="C4:E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8"/>
  <sheetViews>
    <sheetView view="pageBreakPreview" topLeftCell="A12" zoomScaleNormal="100" zoomScaleSheetLayoutView="100" workbookViewId="0">
      <selection activeCell="G16" sqref="G16"/>
    </sheetView>
  </sheetViews>
  <sheetFormatPr defaultRowHeight="15"/>
  <cols>
    <col min="1" max="1" width="6.5703125" customWidth="1"/>
    <col min="2" max="2" width="7.140625" customWidth="1"/>
    <col min="3" max="3" width="74.85546875" style="1" customWidth="1"/>
    <col min="4" max="4" width="24.85546875" bestFit="1" customWidth="1"/>
    <col min="7" max="8" width="15.7109375" style="185" customWidth="1"/>
    <col min="9" max="9" width="15.7109375" customWidth="1"/>
    <col min="10" max="10" width="14.28515625" bestFit="1" customWidth="1"/>
  </cols>
  <sheetData>
    <row r="1" spans="1:10">
      <c r="A1" s="48"/>
      <c r="B1" s="49"/>
      <c r="C1" s="70" t="s">
        <v>943</v>
      </c>
      <c r="D1" s="50"/>
      <c r="E1" s="51"/>
    </row>
    <row r="2" spans="1:10" ht="18" hidden="1">
      <c r="A2" s="52"/>
      <c r="B2" s="53"/>
      <c r="C2" s="54" t="s">
        <v>103</v>
      </c>
      <c r="D2" s="55"/>
      <c r="E2" s="51"/>
    </row>
    <row r="3" spans="1:10" hidden="1">
      <c r="A3" s="52"/>
      <c r="B3" s="56"/>
      <c r="C3" s="57" t="s">
        <v>104</v>
      </c>
      <c r="D3" s="58"/>
      <c r="E3" s="51"/>
    </row>
    <row r="4" spans="1:10" hidden="1">
      <c r="A4" s="52"/>
      <c r="B4" s="56"/>
      <c r="C4" s="57" t="s">
        <v>105</v>
      </c>
      <c r="D4" s="58"/>
      <c r="E4" s="51"/>
    </row>
    <row r="5" spans="1:10">
      <c r="A5" s="48"/>
      <c r="B5" s="49"/>
      <c r="C5" s="57"/>
      <c r="D5" s="59"/>
      <c r="E5" s="51"/>
    </row>
    <row r="6" spans="1:10" ht="38.25">
      <c r="A6" s="305" t="str">
        <f>Planilha!A6</f>
        <v>Objeto:</v>
      </c>
      <c r="B6" s="305"/>
      <c r="C6" s="287" t="str">
        <f>Planilha!C6</f>
        <v>REFORMA GERAL DA COZINHA, REFORMA GERAL DO AMBULATÓRIO E TROCA DAS CENTRAIS DE GASES MEDICINAIS DE AR COMPRIMIDO E VÁCUO,   DO HOSPITAL GERAL PREFEITO MIGUEL MARTIN GUALDA</v>
      </c>
      <c r="D6" s="59"/>
      <c r="E6" s="51"/>
    </row>
    <row r="7" spans="1:10">
      <c r="A7" s="305" t="s">
        <v>553</v>
      </c>
      <c r="B7" s="305"/>
      <c r="C7" s="306" t="str">
        <f>Planilha!C7</f>
        <v>AV. Gal. EURICO GASPAR DUTRA, 620- CENTRO- PROMISSÃO-SP</v>
      </c>
      <c r="D7" s="306"/>
      <c r="E7" s="51"/>
    </row>
    <row r="8" spans="1:10" hidden="1">
      <c r="A8" s="60"/>
      <c r="B8" s="60"/>
      <c r="C8" s="61"/>
      <c r="D8" s="62"/>
      <c r="E8" s="51"/>
    </row>
    <row r="9" spans="1:10">
      <c r="A9" s="307"/>
      <c r="B9" s="307"/>
      <c r="C9" s="307"/>
      <c r="D9" s="307"/>
      <c r="E9" s="51"/>
    </row>
    <row r="10" spans="1:10" ht="15.75" hidden="1">
      <c r="A10" s="63"/>
      <c r="B10" s="64"/>
      <c r="C10" s="65"/>
      <c r="D10" s="59"/>
      <c r="E10" s="51"/>
    </row>
    <row r="11" spans="1:10" ht="15.75" hidden="1">
      <c r="A11" s="52"/>
      <c r="B11" s="66"/>
      <c r="C11" s="67" t="s">
        <v>154</v>
      </c>
      <c r="D11" s="55"/>
      <c r="E11" s="51"/>
    </row>
    <row r="12" spans="1:10" ht="16.5" thickBot="1">
      <c r="A12" s="52"/>
      <c r="B12" s="66"/>
      <c r="C12" s="67"/>
      <c r="D12" s="55"/>
      <c r="E12" s="51"/>
    </row>
    <row r="13" spans="1:10" ht="15.75" thickBot="1">
      <c r="A13" s="52"/>
      <c r="B13" s="68" t="s">
        <v>155</v>
      </c>
      <c r="C13" s="71" t="s">
        <v>156</v>
      </c>
      <c r="D13" s="72" t="s">
        <v>157</v>
      </c>
      <c r="E13" s="51"/>
      <c r="G13" s="186"/>
      <c r="H13" s="186"/>
      <c r="I13" s="102"/>
    </row>
    <row r="14" spans="1:10" ht="26.25" customHeight="1">
      <c r="A14" s="52"/>
      <c r="B14" s="73" t="s">
        <v>113</v>
      </c>
      <c r="C14" s="178" t="str">
        <f>VLOOKUP(B14,Planilha!$A$13:$C$336,3,FALSE)</f>
        <v xml:space="preserve">Serviço técnico especializado </v>
      </c>
      <c r="D14" s="177">
        <f>VLOOKUP(C14,Planilha!C13:G336,5,FALSE)</f>
        <v>0</v>
      </c>
      <c r="E14" s="51"/>
      <c r="I14" s="188"/>
    </row>
    <row r="15" spans="1:10" ht="26.25" customHeight="1">
      <c r="A15" s="52"/>
      <c r="B15" s="74" t="s">
        <v>120</v>
      </c>
      <c r="C15" s="178" t="str">
        <f>VLOOKUP(B15,Planilha!$A$13:$C$336,3,FALSE)</f>
        <v>Início, apoio e administração da obra</v>
      </c>
      <c r="D15" s="177">
        <f>VLOOKUP(C15,Planilha!C14:G338,5,FALSE)</f>
        <v>0</v>
      </c>
      <c r="E15" s="51"/>
      <c r="I15" s="188"/>
    </row>
    <row r="16" spans="1:10" ht="26.25" customHeight="1">
      <c r="A16" s="52"/>
      <c r="B16" s="74" t="s">
        <v>123</v>
      </c>
      <c r="C16" s="178" t="str">
        <f>VLOOKUP(B16,Planilha!$A$13:$C$336,3,FALSE)</f>
        <v>AUMENTO DAS PORTAS DA UTI</v>
      </c>
      <c r="D16" s="177">
        <f>VLOOKUP(C16,Planilha!C16:G345,5,FALSE)</f>
        <v>0</v>
      </c>
      <c r="E16" s="51"/>
      <c r="I16" s="184"/>
      <c r="J16" s="184"/>
    </row>
    <row r="17" spans="1:10" ht="26.25" customHeight="1">
      <c r="A17" s="52"/>
      <c r="B17" s="74" t="s">
        <v>124</v>
      </c>
      <c r="C17" s="178" t="str">
        <f>VLOOKUP(B17,Planilha!$A$13:$C$336,3,FALSE)</f>
        <v>Demolição, retiradas  e remoção</v>
      </c>
      <c r="D17" s="177">
        <f>VLOOKUP(C17,Planilha!C17:G345,5,FALSE)</f>
        <v>0</v>
      </c>
      <c r="E17" s="51"/>
      <c r="I17" s="184"/>
      <c r="J17" s="184"/>
    </row>
    <row r="18" spans="1:10" ht="26.25" customHeight="1">
      <c r="A18" s="52"/>
      <c r="B18" s="74" t="s">
        <v>125</v>
      </c>
      <c r="C18" s="178" t="str">
        <f>VLOOKUP(B18,Planilha!$A$13:$C$336,3,FALSE)</f>
        <v>Serviço manual em solo e rocha</v>
      </c>
      <c r="D18" s="177">
        <f>VLOOKUP(C18,Planilha!C17:G345,5,FALSE)</f>
        <v>0</v>
      </c>
      <c r="E18" s="51"/>
      <c r="I18" s="184"/>
      <c r="J18" s="184"/>
    </row>
    <row r="19" spans="1:10" ht="26.25" customHeight="1">
      <c r="A19" s="52"/>
      <c r="B19" s="74" t="s">
        <v>127</v>
      </c>
      <c r="C19" s="178" t="str">
        <f>VLOOKUP(B19,Planilha!$A$13:$C$336,3,FALSE)</f>
        <v>Fundação e estrutura</v>
      </c>
      <c r="D19" s="177">
        <f>VLOOKUP(C19,Planilha!C32:G345,5,FALSE)</f>
        <v>0</v>
      </c>
      <c r="E19" s="51"/>
      <c r="I19" s="184"/>
      <c r="J19" s="184"/>
    </row>
    <row r="20" spans="1:10" ht="26.25" customHeight="1">
      <c r="A20" s="52"/>
      <c r="B20" s="74" t="s">
        <v>128</v>
      </c>
      <c r="C20" s="178" t="str">
        <f>VLOOKUP(B20,Planilha!$A$13:$C$336,3,FALSE)</f>
        <v>Alvenaria e elemento divisor</v>
      </c>
      <c r="D20" s="177">
        <f>VLOOKUP(C20,Planilha!C32:G345,5,FALSE)</f>
        <v>0</v>
      </c>
      <c r="E20" s="51"/>
      <c r="I20" s="184"/>
      <c r="J20" s="184"/>
    </row>
    <row r="21" spans="1:10" ht="26.25" customHeight="1">
      <c r="A21" s="52"/>
      <c r="B21" s="74" t="s">
        <v>130</v>
      </c>
      <c r="C21" s="178" t="str">
        <f>VLOOKUP(B21,Planilha!$A$13:$C$336,3,FALSE)</f>
        <v>COBERTURA</v>
      </c>
      <c r="D21" s="177">
        <f>VLOOKUP(C21,Planilha!C32:G345,5,FALSE)</f>
        <v>0</v>
      </c>
      <c r="E21" s="51"/>
      <c r="I21" s="184"/>
      <c r="J21" s="184"/>
    </row>
    <row r="22" spans="1:10" ht="26.25" customHeight="1">
      <c r="A22" s="52"/>
      <c r="B22" s="74" t="s">
        <v>134</v>
      </c>
      <c r="C22" s="178" t="str">
        <f>VLOOKUP(B22,Planilha!$A$13:$C$336,3,FALSE)</f>
        <v>Revestimentos</v>
      </c>
      <c r="D22" s="177">
        <f>VLOOKUP(C22,Planilha!C32:G345,5,FALSE)</f>
        <v>0</v>
      </c>
      <c r="E22" s="51"/>
      <c r="I22" s="184"/>
      <c r="J22" s="184"/>
    </row>
    <row r="23" spans="1:10" ht="26.25" customHeight="1">
      <c r="A23" s="52"/>
      <c r="B23" s="74" t="s">
        <v>135</v>
      </c>
      <c r="C23" s="178" t="str">
        <f>VLOOKUP(B23,Planilha!$A$13:$C$336,3,FALSE)</f>
        <v>Forro</v>
      </c>
      <c r="D23" s="177">
        <f>VLOOKUP(C23,Planilha!C33:G345,5,FALSE)</f>
        <v>0</v>
      </c>
      <c r="E23" s="51"/>
      <c r="I23" s="184"/>
      <c r="J23" s="184"/>
    </row>
    <row r="24" spans="1:10" ht="26.25" customHeight="1">
      <c r="A24" s="52"/>
      <c r="B24" s="74" t="s">
        <v>139</v>
      </c>
      <c r="C24" s="178" t="str">
        <f>VLOOKUP(B24,Planilha!$A$13:$C$336,3,FALSE)</f>
        <v>Esquadrias, Portas, Marcenaria</v>
      </c>
      <c r="D24" s="177">
        <f>VLOOKUP(C24,Planilha!C36:G345,5,FALSE)</f>
        <v>0</v>
      </c>
      <c r="E24" s="51"/>
      <c r="I24" s="184"/>
      <c r="J24" s="184"/>
    </row>
    <row r="25" spans="1:10" ht="26.25" customHeight="1">
      <c r="A25" s="52"/>
      <c r="B25" s="74" t="s">
        <v>142</v>
      </c>
      <c r="C25" s="178" t="str">
        <f>VLOOKUP(B25,Planilha!$A$13:$C$336,3,FALSE)</f>
        <v>Acessibilidade</v>
      </c>
      <c r="D25" s="177">
        <f>VLOOKUP(C25,Planilha!C36:G338,5,FALSE)</f>
        <v>0</v>
      </c>
      <c r="E25" s="51"/>
      <c r="I25" s="184"/>
      <c r="J25" s="184"/>
    </row>
    <row r="26" spans="1:10" ht="26.25" customHeight="1">
      <c r="A26" s="52"/>
      <c r="B26" s="74" t="s">
        <v>144</v>
      </c>
      <c r="C26" s="178" t="str">
        <f>VLOOKUP(B26,Planilha!$A$13:$C$336,3,FALSE)</f>
        <v>Impermeabilização</v>
      </c>
      <c r="D26" s="177">
        <f>VLOOKUP(C26,Planilha!C37:G345,5,FALSE)</f>
        <v>0</v>
      </c>
      <c r="E26" s="51"/>
      <c r="I26" s="184"/>
      <c r="J26" s="184"/>
    </row>
    <row r="27" spans="1:10" ht="26.25" customHeight="1">
      <c r="A27" s="52"/>
      <c r="B27" s="74" t="s">
        <v>146</v>
      </c>
      <c r="C27" s="178" t="str">
        <f>VLOOKUP(B27,Planilha!$A$13:$C$336,3,FALSE)</f>
        <v>Pintura</v>
      </c>
      <c r="D27" s="177">
        <f>VLOOKUP(C27,Planilha!C38:G346,5,FALSE)</f>
        <v>0</v>
      </c>
      <c r="E27" s="51"/>
      <c r="I27" s="184"/>
      <c r="J27" s="184"/>
    </row>
    <row r="28" spans="1:10" ht="26.25" customHeight="1">
      <c r="A28" s="52"/>
      <c r="B28" s="74" t="s">
        <v>148</v>
      </c>
      <c r="C28" s="178" t="str">
        <f>VLOOKUP(B28,Planilha!$A$13:$C$336,3,FALSE)</f>
        <v>Paisagismo e fechamento</v>
      </c>
      <c r="D28" s="177">
        <f>VLOOKUP(C28,Planilha!C39:G346,5,FALSE)</f>
        <v>0</v>
      </c>
      <c r="E28" s="51"/>
      <c r="I28" s="184"/>
      <c r="J28" s="184"/>
    </row>
    <row r="29" spans="1:10" ht="26.25" customHeight="1">
      <c r="A29" s="52"/>
      <c r="B29" s="74" t="s">
        <v>149</v>
      </c>
      <c r="C29" s="178" t="str">
        <f>VLOOKUP(B29,Planilha!$A$13:$C$336,3,FALSE)</f>
        <v>Instalações Elétricas, Elétricas Especiais</v>
      </c>
      <c r="D29" s="177">
        <f>VLOOKUP(C29,Planilha!C39:G347,5,FALSE)</f>
        <v>0</v>
      </c>
      <c r="E29" s="51"/>
      <c r="I29" s="184"/>
      <c r="J29" s="184"/>
    </row>
    <row r="30" spans="1:10" ht="26.25" customHeight="1">
      <c r="A30" s="52"/>
      <c r="B30" s="74" t="s">
        <v>150</v>
      </c>
      <c r="C30" s="178" t="str">
        <f>VLOOKUP(B30,Planilha!$A$13:$C$336,3,FALSE)</f>
        <v>Instalações Hidráulicas</v>
      </c>
      <c r="D30" s="177">
        <f>VLOOKUP(C30,Planilha!C39:G352,5,FALSE)</f>
        <v>0</v>
      </c>
      <c r="E30" s="51"/>
      <c r="I30" s="184"/>
      <c r="J30" s="184"/>
    </row>
    <row r="31" spans="1:10" ht="26.25" customHeight="1">
      <c r="A31" s="52"/>
      <c r="B31" s="74" t="s">
        <v>177</v>
      </c>
      <c r="C31" s="178" t="str">
        <f>Planilha!C321</f>
        <v>EQUIPAMETOS ELÉTRICOS,HIDRÁULICOS E CLIMATIZAÇÃO</v>
      </c>
      <c r="D31" s="177">
        <f>VLOOKUP(C31,Planilha!C40:G353,5,FALSE)</f>
        <v>0</v>
      </c>
      <c r="E31" s="51"/>
      <c r="I31" s="184"/>
      <c r="J31" s="184"/>
    </row>
    <row r="32" spans="1:10" ht="26.25" customHeight="1">
      <c r="A32" s="52"/>
      <c r="B32" s="74" t="s">
        <v>236</v>
      </c>
      <c r="C32" s="178" t="str">
        <f>Planilha!C329</f>
        <v>Comunicação visual</v>
      </c>
      <c r="D32" s="177">
        <f>VLOOKUP(C32,Planilha!C41:G354,5,FALSE)</f>
        <v>0</v>
      </c>
      <c r="E32" s="51"/>
      <c r="I32" s="184"/>
      <c r="J32" s="184"/>
    </row>
    <row r="33" spans="1:10" ht="26.25" customHeight="1">
      <c r="A33" s="52"/>
      <c r="B33" s="74" t="s">
        <v>479</v>
      </c>
      <c r="C33" s="178" t="str">
        <f>Planilha!C335</f>
        <v>Limpeza de obra</v>
      </c>
      <c r="D33" s="177">
        <f>VLOOKUP(C33,Planilha!C41:G354,5,FALSE)</f>
        <v>0</v>
      </c>
      <c r="E33" s="51"/>
      <c r="I33" s="184"/>
      <c r="J33" s="184"/>
    </row>
    <row r="34" spans="1:10" ht="26.25" customHeight="1" thickBot="1">
      <c r="A34" s="52"/>
      <c r="B34" s="74" t="s">
        <v>549</v>
      </c>
      <c r="C34" s="178" t="str">
        <f>Planilha!C339</f>
        <v>EQUIPAMENTOS</v>
      </c>
      <c r="D34" s="177">
        <f>VLOOKUP(C34,Planilha!C41:G354,5,FALSE)</f>
        <v>0</v>
      </c>
      <c r="E34" s="51"/>
      <c r="I34" s="184"/>
      <c r="J34" s="184"/>
    </row>
    <row r="35" spans="1:10">
      <c r="A35" s="52"/>
      <c r="B35" s="308" t="s">
        <v>927</v>
      </c>
      <c r="C35" s="309"/>
      <c r="D35" s="75">
        <f>SUM(D14:D33)</f>
        <v>0</v>
      </c>
      <c r="E35" s="51"/>
      <c r="F35" s="2"/>
      <c r="G35" s="187"/>
      <c r="H35" s="187"/>
      <c r="I35" s="187"/>
    </row>
    <row r="36" spans="1:10">
      <c r="A36" s="52"/>
      <c r="B36" s="310" t="s">
        <v>938</v>
      </c>
      <c r="C36" s="311"/>
      <c r="D36" s="76">
        <f>D35*0.2212</f>
        <v>0</v>
      </c>
      <c r="E36" s="51"/>
      <c r="F36" s="2"/>
      <c r="G36" s="187"/>
      <c r="H36" s="187"/>
      <c r="I36" s="187"/>
    </row>
    <row r="37" spans="1:10" ht="15.75" thickBot="1">
      <c r="A37" s="52"/>
      <c r="B37" s="312" t="s">
        <v>928</v>
      </c>
      <c r="C37" s="313"/>
      <c r="D37" s="76">
        <f>D35+D36</f>
        <v>0</v>
      </c>
      <c r="E37" s="51"/>
      <c r="F37" s="2"/>
      <c r="G37" s="187"/>
      <c r="H37" s="187"/>
      <c r="I37" s="187"/>
    </row>
    <row r="38" spans="1:10" ht="9" customHeight="1" thickBot="1">
      <c r="A38" s="52"/>
      <c r="B38" s="244"/>
      <c r="C38" s="244"/>
      <c r="D38" s="245"/>
      <c r="E38" s="51"/>
      <c r="F38" s="2"/>
      <c r="G38" s="187"/>
      <c r="H38" s="187"/>
      <c r="I38" s="187"/>
    </row>
    <row r="39" spans="1:10">
      <c r="A39" s="52"/>
      <c r="B39" s="308" t="s">
        <v>929</v>
      </c>
      <c r="C39" s="309"/>
      <c r="D39" s="75">
        <f>D34</f>
        <v>0</v>
      </c>
      <c r="E39" s="51"/>
      <c r="F39" s="2"/>
      <c r="G39" s="187"/>
      <c r="H39" s="187"/>
      <c r="I39" s="187"/>
    </row>
    <row r="40" spans="1:10">
      <c r="A40" s="52"/>
      <c r="B40" s="310" t="s">
        <v>938</v>
      </c>
      <c r="C40" s="311"/>
      <c r="D40" s="76">
        <f>+D39*0.1402</f>
        <v>0</v>
      </c>
      <c r="E40" s="51"/>
      <c r="F40" s="2"/>
      <c r="G40" s="187"/>
      <c r="H40" s="187"/>
      <c r="I40" s="187"/>
    </row>
    <row r="41" spans="1:10" ht="15.75" thickBot="1">
      <c r="A41" s="52"/>
      <c r="B41" s="312" t="s">
        <v>930</v>
      </c>
      <c r="C41" s="313"/>
      <c r="D41" s="76">
        <f>D39+D40</f>
        <v>0</v>
      </c>
      <c r="E41" s="51"/>
      <c r="F41" s="2"/>
      <c r="G41" s="187"/>
      <c r="H41" s="187"/>
      <c r="I41" s="187"/>
    </row>
    <row r="42" spans="1:10" ht="9" customHeight="1" thickBot="1">
      <c r="A42" s="52"/>
      <c r="B42" s="244"/>
      <c r="C42" s="244"/>
      <c r="D42" s="245"/>
      <c r="E42" s="51"/>
      <c r="F42" s="2"/>
      <c r="G42" s="187"/>
      <c r="H42" s="187"/>
      <c r="I42" s="187"/>
    </row>
    <row r="43" spans="1:10" ht="15.75" thickBot="1">
      <c r="A43" s="52"/>
      <c r="B43" s="303" t="s">
        <v>456</v>
      </c>
      <c r="C43" s="304"/>
      <c r="D43" s="77">
        <f>D37+D41</f>
        <v>0</v>
      </c>
      <c r="E43" s="51"/>
      <c r="F43" s="2"/>
      <c r="G43" s="187"/>
      <c r="H43" s="187"/>
      <c r="I43" s="187"/>
    </row>
    <row r="44" spans="1:10">
      <c r="A44" s="51"/>
      <c r="B44" s="51"/>
      <c r="C44" s="69">
        <f>Planilha!C352</f>
        <v>0</v>
      </c>
      <c r="D44" s="51"/>
      <c r="E44" s="51"/>
      <c r="F44" s="2"/>
      <c r="G44" s="187"/>
      <c r="H44" s="187"/>
    </row>
    <row r="45" spans="1:10">
      <c r="A45" s="51"/>
      <c r="B45" s="51"/>
      <c r="C45" s="69"/>
      <c r="D45" s="51"/>
      <c r="E45" s="51"/>
      <c r="F45" s="2"/>
      <c r="G45" s="187"/>
      <c r="H45" s="187"/>
    </row>
    <row r="46" spans="1:10">
      <c r="A46" s="51"/>
      <c r="B46" s="51"/>
      <c r="C46" s="69"/>
      <c r="D46" s="51"/>
      <c r="E46" s="51"/>
      <c r="F46" s="2"/>
      <c r="G46" s="187"/>
      <c r="H46" s="187"/>
    </row>
    <row r="47" spans="1:10">
      <c r="A47" s="51"/>
      <c r="B47" s="51"/>
      <c r="C47" s="69"/>
      <c r="D47" s="51"/>
      <c r="E47" s="51"/>
      <c r="F47" s="2"/>
      <c r="G47" s="187"/>
      <c r="H47" s="187"/>
    </row>
    <row r="48" spans="1:10">
      <c r="A48" s="51"/>
      <c r="B48" s="51"/>
      <c r="C48" s="69"/>
      <c r="D48" s="51"/>
      <c r="E48" s="51"/>
      <c r="F48" s="2"/>
      <c r="G48" s="187"/>
      <c r="H48" s="187"/>
    </row>
    <row r="49" spans="1:8">
      <c r="A49" s="51"/>
      <c r="B49" s="51"/>
      <c r="C49" s="69"/>
      <c r="D49" s="51"/>
      <c r="E49" s="51"/>
      <c r="F49" s="2"/>
      <c r="G49" s="187"/>
      <c r="H49" s="187"/>
    </row>
    <row r="50" spans="1:8">
      <c r="A50" s="51"/>
      <c r="B50" s="51"/>
      <c r="C50" s="69"/>
      <c r="D50" s="51"/>
      <c r="E50" s="51"/>
    </row>
    <row r="51" spans="1:8">
      <c r="A51" s="51"/>
      <c r="B51" s="51"/>
      <c r="C51" s="69"/>
      <c r="D51" s="51"/>
      <c r="E51" s="51"/>
    </row>
    <row r="52" spans="1:8">
      <c r="A52" s="51"/>
      <c r="B52" s="51"/>
      <c r="C52" s="69"/>
      <c r="D52" s="51"/>
      <c r="E52" s="51"/>
    </row>
    <row r="53" spans="1:8">
      <c r="A53" s="51"/>
      <c r="B53" s="51"/>
      <c r="C53" s="69"/>
      <c r="D53" s="51"/>
      <c r="E53" s="51"/>
    </row>
    <row r="54" spans="1:8">
      <c r="A54" s="51"/>
      <c r="B54" s="51"/>
      <c r="C54" s="69"/>
      <c r="D54" s="51"/>
      <c r="E54" s="51"/>
    </row>
    <row r="55" spans="1:8">
      <c r="A55" s="51"/>
      <c r="B55" s="51"/>
      <c r="C55" s="69"/>
      <c r="D55" s="51"/>
      <c r="E55" s="51"/>
    </row>
    <row r="56" spans="1:8">
      <c r="A56" s="51"/>
      <c r="B56" s="51"/>
      <c r="C56" s="69"/>
      <c r="D56" s="51"/>
      <c r="E56" s="51"/>
    </row>
    <row r="57" spans="1:8">
      <c r="A57" s="51"/>
      <c r="B57" s="51"/>
      <c r="C57" s="69"/>
      <c r="D57" s="51"/>
      <c r="E57" s="51"/>
    </row>
    <row r="58" spans="1:8">
      <c r="A58" s="51"/>
      <c r="B58" s="51"/>
      <c r="C58" s="69"/>
      <c r="D58" s="51"/>
      <c r="E58" s="51"/>
    </row>
  </sheetData>
  <mergeCells count="11">
    <mergeCell ref="B43:C43"/>
    <mergeCell ref="A6:B6"/>
    <mergeCell ref="A7:B7"/>
    <mergeCell ref="C7:D7"/>
    <mergeCell ref="A9:D9"/>
    <mergeCell ref="B35:C35"/>
    <mergeCell ref="B36:C36"/>
    <mergeCell ref="B37:C37"/>
    <mergeCell ref="B39:C39"/>
    <mergeCell ref="B40:C40"/>
    <mergeCell ref="B41:C41"/>
  </mergeCells>
  <pageMargins left="0.51181102362204722" right="0.51181102362204722" top="1.46" bottom="0.78740157480314965" header="0.31496062992125984" footer="0.31496062992125984"/>
  <pageSetup paperSize="9" scale="73" orientation="portrait" horizontalDpi="4294967294" verticalDpi="4294967294" r:id="rId1"/>
  <headerFooter>
    <oddHeader>&amp;C&amp;G</oddHeader>
    <oddFooter>&amp;L&amp;"Verdana,Negrito"&amp;9|Coordenadoria Geral de Administração   |Grupo Técnico de Edificações&amp;"Verdana,Normal"
Av. Dr. Enéas de Carvalho Aguiar, 188 | CEP 05403-000 |São Paulo - SP | Telefone: (11) 3066-8664&amp;8
&amp;6&amp;Z&amp;F&amp;R&amp;"Verdana,Normal"Página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62"/>
  <sheetViews>
    <sheetView tabSelected="1" zoomScaleNormal="100" zoomScaleSheetLayoutView="85" zoomScalePageLayoutView="70" workbookViewId="0">
      <selection activeCell="C1" sqref="C1"/>
    </sheetView>
  </sheetViews>
  <sheetFormatPr defaultRowHeight="14.25"/>
  <cols>
    <col min="1" max="1" width="8.28515625" style="121" customWidth="1"/>
    <col min="2" max="2" width="12.140625" style="121" customWidth="1"/>
    <col min="3" max="3" width="66.5703125" style="183" customWidth="1"/>
    <col min="4" max="4" width="13.42578125" style="121" bestFit="1" customWidth="1"/>
    <col min="5" max="5" width="12.42578125" style="137" bestFit="1" customWidth="1"/>
    <col min="6" max="6" width="13.7109375" style="138" bestFit="1" customWidth="1"/>
    <col min="7" max="7" width="18.140625" style="137" bestFit="1" customWidth="1"/>
    <col min="8" max="8" width="11.140625" style="120" customWidth="1"/>
    <col min="9" max="9" width="1.7109375" style="120" customWidth="1"/>
    <col min="10" max="10" width="13.7109375" style="213" bestFit="1" customWidth="1"/>
    <col min="11" max="11" width="15.28515625" style="213" bestFit="1" customWidth="1"/>
    <col min="12" max="12" width="18" style="213" bestFit="1" customWidth="1"/>
    <col min="13" max="13" width="39.7109375" style="214" customWidth="1"/>
    <col min="14" max="14" width="19" style="214" bestFit="1" customWidth="1"/>
    <col min="15" max="15" width="13.42578125" style="214" bestFit="1" customWidth="1"/>
    <col min="16" max="17" width="9.140625" style="215"/>
    <col min="18" max="16384" width="9.140625" style="120"/>
  </cols>
  <sheetData>
    <row r="1" spans="1:8">
      <c r="A1" s="4"/>
      <c r="B1" s="5"/>
      <c r="C1" s="179" t="s">
        <v>942</v>
      </c>
      <c r="D1" s="6"/>
      <c r="E1" s="124"/>
      <c r="F1" s="125"/>
      <c r="G1" s="124"/>
      <c r="H1" s="118"/>
    </row>
    <row r="2" spans="1:8" hidden="1">
      <c r="A2" s="4"/>
      <c r="B2" s="5"/>
      <c r="C2" s="180"/>
      <c r="D2" s="6"/>
      <c r="E2" s="124"/>
      <c r="F2" s="125"/>
      <c r="G2" s="124"/>
      <c r="H2" s="118"/>
    </row>
    <row r="3" spans="1:8" hidden="1">
      <c r="A3" s="4"/>
      <c r="B3" s="6"/>
      <c r="C3" s="180" t="s">
        <v>104</v>
      </c>
      <c r="D3" s="6"/>
      <c r="E3" s="124"/>
      <c r="F3" s="125"/>
      <c r="G3" s="124"/>
      <c r="H3" s="118"/>
    </row>
    <row r="4" spans="1:8" hidden="1">
      <c r="A4" s="4"/>
      <c r="B4" s="6"/>
      <c r="C4" s="180" t="s">
        <v>105</v>
      </c>
      <c r="D4" s="6"/>
      <c r="E4" s="124"/>
      <c r="F4" s="125"/>
      <c r="G4" s="124"/>
      <c r="H4" s="118"/>
    </row>
    <row r="5" spans="1:8" ht="9" customHeight="1">
      <c r="A5" s="4"/>
      <c r="B5" s="5"/>
      <c r="C5" s="180"/>
      <c r="D5" s="6"/>
      <c r="E5" s="124"/>
      <c r="F5" s="125"/>
      <c r="G5" s="124"/>
      <c r="H5" s="118"/>
    </row>
    <row r="6" spans="1:8" ht="33.75" customHeight="1">
      <c r="A6" s="319" t="s">
        <v>178</v>
      </c>
      <c r="B6" s="319"/>
      <c r="C6" s="320" t="s">
        <v>832</v>
      </c>
      <c r="D6" s="320"/>
      <c r="E6" s="320"/>
      <c r="F6" s="320"/>
      <c r="G6" s="320"/>
      <c r="H6" s="118"/>
    </row>
    <row r="7" spans="1:8">
      <c r="A7" s="319" t="s">
        <v>553</v>
      </c>
      <c r="B7" s="319"/>
      <c r="C7" s="320" t="s">
        <v>833</v>
      </c>
      <c r="D7" s="320"/>
      <c r="E7" s="320"/>
      <c r="F7" s="320"/>
      <c r="G7" s="320"/>
      <c r="H7" s="118"/>
    </row>
    <row r="8" spans="1:8" hidden="1">
      <c r="A8" s="4"/>
      <c r="B8" s="7"/>
      <c r="C8" s="179"/>
      <c r="D8" s="4"/>
      <c r="E8" s="126"/>
      <c r="F8" s="127"/>
      <c r="G8" s="126"/>
      <c r="H8" s="118"/>
    </row>
    <row r="9" spans="1:8">
      <c r="A9" s="293"/>
      <c r="B9" s="293"/>
      <c r="C9" s="293"/>
      <c r="D9" s="293"/>
      <c r="E9" s="293"/>
      <c r="F9" s="293"/>
      <c r="G9" s="293"/>
      <c r="H9" s="118"/>
    </row>
    <row r="10" spans="1:8" ht="9.75" customHeight="1" thickBot="1">
      <c r="A10" s="4"/>
      <c r="B10" s="5"/>
      <c r="C10" s="180"/>
      <c r="D10" s="6"/>
      <c r="E10" s="124"/>
      <c r="F10" s="125"/>
      <c r="G10" s="124"/>
      <c r="H10" s="118"/>
    </row>
    <row r="11" spans="1:8" ht="26.25" thickBot="1">
      <c r="A11" s="8" t="s">
        <v>106</v>
      </c>
      <c r="B11" s="9" t="s">
        <v>175</v>
      </c>
      <c r="C11" s="181" t="s">
        <v>107</v>
      </c>
      <c r="D11" s="10" t="s">
        <v>108</v>
      </c>
      <c r="E11" s="128" t="s">
        <v>109</v>
      </c>
      <c r="F11" s="164" t="s">
        <v>110</v>
      </c>
      <c r="G11" s="129" t="s">
        <v>111</v>
      </c>
      <c r="H11" s="11" t="s">
        <v>112</v>
      </c>
    </row>
    <row r="12" spans="1:8">
      <c r="A12" s="12"/>
      <c r="B12" s="13"/>
      <c r="C12" s="182"/>
      <c r="D12" s="14"/>
      <c r="E12" s="130"/>
      <c r="F12" s="165"/>
      <c r="G12" s="156"/>
      <c r="H12" s="15"/>
    </row>
    <row r="13" spans="1:8">
      <c r="A13" s="16" t="s">
        <v>113</v>
      </c>
      <c r="B13" s="17"/>
      <c r="C13" s="206" t="s">
        <v>114</v>
      </c>
      <c r="D13" s="18"/>
      <c r="E13" s="139"/>
      <c r="F13" s="132"/>
      <c r="G13" s="131"/>
      <c r="H13" s="19"/>
    </row>
    <row r="14" spans="1:8" ht="25.5">
      <c r="A14" s="189" t="s">
        <v>115</v>
      </c>
      <c r="B14" s="203" t="s">
        <v>410</v>
      </c>
      <c r="C14" s="207" t="s">
        <v>559</v>
      </c>
      <c r="D14" s="218" t="s">
        <v>560</v>
      </c>
      <c r="E14" s="134">
        <v>1</v>
      </c>
      <c r="F14" s="217"/>
      <c r="G14" s="141"/>
      <c r="H14" s="106"/>
    </row>
    <row r="15" spans="1:8">
      <c r="A15" s="189" t="s">
        <v>116</v>
      </c>
      <c r="B15" s="20" t="s">
        <v>171</v>
      </c>
      <c r="C15" s="207" t="s">
        <v>561</v>
      </c>
      <c r="D15" s="105" t="s">
        <v>560</v>
      </c>
      <c r="E15" s="134">
        <v>24</v>
      </c>
      <c r="F15" s="217"/>
      <c r="G15" s="141"/>
      <c r="H15" s="106"/>
    </row>
    <row r="16" spans="1:8">
      <c r="A16" s="189" t="s">
        <v>117</v>
      </c>
      <c r="B16" s="20" t="s">
        <v>172</v>
      </c>
      <c r="C16" s="207" t="s">
        <v>562</v>
      </c>
      <c r="D16" s="105" t="s">
        <v>560</v>
      </c>
      <c r="E16" s="134">
        <v>12</v>
      </c>
      <c r="F16" s="217"/>
      <c r="G16" s="141"/>
      <c r="H16" s="106"/>
    </row>
    <row r="17" spans="1:8">
      <c r="A17" s="189" t="s">
        <v>118</v>
      </c>
      <c r="B17" s="20" t="s">
        <v>173</v>
      </c>
      <c r="C17" s="207" t="s">
        <v>563</v>
      </c>
      <c r="D17" s="105" t="s">
        <v>560</v>
      </c>
      <c r="E17" s="134">
        <v>14</v>
      </c>
      <c r="F17" s="217"/>
      <c r="G17" s="141"/>
      <c r="H17" s="106"/>
    </row>
    <row r="18" spans="1:8">
      <c r="A18" s="189" t="s">
        <v>119</v>
      </c>
      <c r="B18" s="20" t="s">
        <v>174</v>
      </c>
      <c r="C18" s="207" t="s">
        <v>564</v>
      </c>
      <c r="D18" s="105" t="s">
        <v>560</v>
      </c>
      <c r="E18" s="134">
        <v>12</v>
      </c>
      <c r="F18" s="217"/>
      <c r="G18" s="141"/>
      <c r="H18" s="106"/>
    </row>
    <row r="19" spans="1:8">
      <c r="A19" s="189" t="s">
        <v>184</v>
      </c>
      <c r="B19" s="20" t="s">
        <v>250</v>
      </c>
      <c r="C19" s="207" t="s">
        <v>565</v>
      </c>
      <c r="D19" s="105" t="s">
        <v>560</v>
      </c>
      <c r="E19" s="134">
        <v>4</v>
      </c>
      <c r="F19" s="217"/>
      <c r="G19" s="141"/>
      <c r="H19" s="106"/>
    </row>
    <row r="20" spans="1:8" ht="25.5">
      <c r="A20" s="189" t="s">
        <v>203</v>
      </c>
      <c r="B20" s="20" t="s">
        <v>1</v>
      </c>
      <c r="C20" s="207" t="s">
        <v>568</v>
      </c>
      <c r="D20" s="105" t="s">
        <v>566</v>
      </c>
      <c r="E20" s="134">
        <v>2</v>
      </c>
      <c r="F20" s="217"/>
      <c r="G20" s="141"/>
      <c r="H20" s="106"/>
    </row>
    <row r="21" spans="1:8">
      <c r="A21" s="189" t="s">
        <v>204</v>
      </c>
      <c r="B21" s="20" t="s">
        <v>251</v>
      </c>
      <c r="C21" s="207" t="s">
        <v>570</v>
      </c>
      <c r="D21" s="105" t="s">
        <v>569</v>
      </c>
      <c r="E21" s="134">
        <v>60</v>
      </c>
      <c r="F21" s="217"/>
      <c r="G21" s="141"/>
      <c r="H21" s="106"/>
    </row>
    <row r="22" spans="1:8">
      <c r="A22" s="189" t="s">
        <v>237</v>
      </c>
      <c r="B22" s="20" t="s">
        <v>252</v>
      </c>
      <c r="C22" s="207" t="s">
        <v>574</v>
      </c>
      <c r="D22" s="105" t="s">
        <v>567</v>
      </c>
      <c r="E22" s="134">
        <v>60</v>
      </c>
      <c r="F22" s="217"/>
      <c r="G22" s="141"/>
      <c r="H22" s="106"/>
    </row>
    <row r="23" spans="1:8">
      <c r="A23" s="189" t="s">
        <v>261</v>
      </c>
      <c r="B23" s="20" t="s">
        <v>253</v>
      </c>
      <c r="C23" s="207" t="s">
        <v>571</v>
      </c>
      <c r="D23" s="105" t="s">
        <v>567</v>
      </c>
      <c r="E23" s="134">
        <v>60</v>
      </c>
      <c r="F23" s="217"/>
      <c r="G23" s="141"/>
      <c r="H23" s="106"/>
    </row>
    <row r="24" spans="1:8">
      <c r="A24" s="189" t="s">
        <v>262</v>
      </c>
      <c r="B24" s="20" t="s">
        <v>249</v>
      </c>
      <c r="C24" s="207" t="s">
        <v>572</v>
      </c>
      <c r="D24" s="105" t="s">
        <v>567</v>
      </c>
      <c r="E24" s="134">
        <v>60</v>
      </c>
      <c r="F24" s="217"/>
      <c r="G24" s="141"/>
      <c r="H24" s="106"/>
    </row>
    <row r="25" spans="1:8" ht="14.25" customHeight="1">
      <c r="A25" s="189" t="s">
        <v>263</v>
      </c>
      <c r="B25" s="20" t="s">
        <v>254</v>
      </c>
      <c r="C25" s="207" t="s">
        <v>573</v>
      </c>
      <c r="D25" s="105" t="s">
        <v>567</v>
      </c>
      <c r="E25" s="134">
        <v>60</v>
      </c>
      <c r="F25" s="217"/>
      <c r="G25" s="141"/>
      <c r="H25" s="106"/>
    </row>
    <row r="26" spans="1:8" ht="25.5">
      <c r="A26" s="189" t="s">
        <v>264</v>
      </c>
      <c r="B26" s="20" t="s">
        <v>255</v>
      </c>
      <c r="C26" s="207" t="s">
        <v>576</v>
      </c>
      <c r="D26" s="105" t="s">
        <v>566</v>
      </c>
      <c r="E26" s="134">
        <v>2</v>
      </c>
      <c r="F26" s="217"/>
      <c r="G26" s="141"/>
      <c r="H26" s="106"/>
    </row>
    <row r="27" spans="1:8" ht="25.5">
      <c r="A27" s="189" t="s">
        <v>265</v>
      </c>
      <c r="B27" s="20" t="s">
        <v>256</v>
      </c>
      <c r="C27" s="207" t="s">
        <v>577</v>
      </c>
      <c r="D27" s="105" t="s">
        <v>560</v>
      </c>
      <c r="E27" s="134">
        <v>300</v>
      </c>
      <c r="F27" s="217"/>
      <c r="G27" s="141"/>
      <c r="H27" s="106"/>
    </row>
    <row r="28" spans="1:8" ht="25.5">
      <c r="A28" s="189" t="s">
        <v>266</v>
      </c>
      <c r="B28" s="20" t="s">
        <v>257</v>
      </c>
      <c r="C28" s="207" t="s">
        <v>578</v>
      </c>
      <c r="D28" s="105" t="s">
        <v>560</v>
      </c>
      <c r="E28" s="134">
        <v>150</v>
      </c>
      <c r="F28" s="217"/>
      <c r="G28" s="141"/>
      <c r="H28" s="106"/>
    </row>
    <row r="29" spans="1:8" ht="25.5">
      <c r="A29" s="189" t="s">
        <v>267</v>
      </c>
      <c r="B29" s="20" t="s">
        <v>258</v>
      </c>
      <c r="C29" s="207" t="s">
        <v>579</v>
      </c>
      <c r="D29" s="105" t="s">
        <v>560</v>
      </c>
      <c r="E29" s="134">
        <v>80</v>
      </c>
      <c r="F29" s="217"/>
      <c r="G29" s="141"/>
      <c r="H29" s="106"/>
    </row>
    <row r="30" spans="1:8" ht="25.5">
      <c r="A30" s="189" t="s">
        <v>268</v>
      </c>
      <c r="B30" s="20" t="s">
        <v>259</v>
      </c>
      <c r="C30" s="207" t="s">
        <v>633</v>
      </c>
      <c r="D30" s="105" t="s">
        <v>575</v>
      </c>
      <c r="E30" s="134">
        <v>2.5</v>
      </c>
      <c r="F30" s="217"/>
      <c r="G30" s="141"/>
      <c r="H30" s="106"/>
    </row>
    <row r="31" spans="1:8" ht="25.5">
      <c r="A31" s="189" t="s">
        <v>409</v>
      </c>
      <c r="B31" s="20" t="s">
        <v>260</v>
      </c>
      <c r="C31" s="207" t="s">
        <v>634</v>
      </c>
      <c r="D31" s="105" t="s">
        <v>569</v>
      </c>
      <c r="E31" s="134">
        <v>150</v>
      </c>
      <c r="F31" s="217"/>
      <c r="G31" s="141"/>
      <c r="H31" s="106"/>
    </row>
    <row r="32" spans="1:8">
      <c r="A32" s="104"/>
      <c r="B32" s="103"/>
      <c r="C32" s="207"/>
      <c r="D32" s="105"/>
      <c r="E32" s="134"/>
      <c r="F32" s="166"/>
      <c r="G32" s="134"/>
      <c r="H32" s="106"/>
    </row>
    <row r="33" spans="1:12">
      <c r="A33" s="16" t="s">
        <v>120</v>
      </c>
      <c r="B33" s="38"/>
      <c r="C33" s="206" t="s">
        <v>121</v>
      </c>
      <c r="D33" s="21"/>
      <c r="E33" s="139"/>
      <c r="F33" s="167"/>
      <c r="G33" s="131"/>
      <c r="H33" s="19"/>
    </row>
    <row r="34" spans="1:12" ht="25.5">
      <c r="A34" s="189" t="s">
        <v>122</v>
      </c>
      <c r="B34" s="20" t="s">
        <v>271</v>
      </c>
      <c r="C34" s="207" t="s">
        <v>582</v>
      </c>
      <c r="D34" s="218" t="s">
        <v>581</v>
      </c>
      <c r="E34" s="140">
        <v>18</v>
      </c>
      <c r="F34" s="217"/>
      <c r="G34" s="134"/>
      <c r="H34" s="106"/>
    </row>
    <row r="35" spans="1:12" ht="38.25">
      <c r="A35" s="189" t="s">
        <v>205</v>
      </c>
      <c r="B35" s="20" t="s">
        <v>272</v>
      </c>
      <c r="C35" s="207" t="s">
        <v>583</v>
      </c>
      <c r="D35" s="218" t="s">
        <v>581</v>
      </c>
      <c r="E35" s="140">
        <v>18</v>
      </c>
      <c r="F35" s="217"/>
      <c r="G35" s="134"/>
      <c r="H35" s="106"/>
    </row>
    <row r="36" spans="1:12">
      <c r="A36" s="189" t="s">
        <v>206</v>
      </c>
      <c r="B36" s="20" t="s">
        <v>273</v>
      </c>
      <c r="C36" s="207" t="s">
        <v>584</v>
      </c>
      <c r="D36" s="218" t="s">
        <v>581</v>
      </c>
      <c r="E36" s="141">
        <v>18</v>
      </c>
      <c r="F36" s="217"/>
      <c r="G36" s="141"/>
      <c r="H36" s="106"/>
    </row>
    <row r="37" spans="1:12">
      <c r="A37" s="189" t="s">
        <v>245</v>
      </c>
      <c r="B37" s="20" t="s">
        <v>3</v>
      </c>
      <c r="C37" s="207" t="s">
        <v>585</v>
      </c>
      <c r="D37" s="218" t="s">
        <v>567</v>
      </c>
      <c r="E37" s="141">
        <v>176</v>
      </c>
      <c r="F37" s="217"/>
      <c r="G37" s="141"/>
      <c r="H37" s="106"/>
    </row>
    <row r="38" spans="1:12">
      <c r="A38" s="189" t="s">
        <v>246</v>
      </c>
      <c r="B38" s="20" t="s">
        <v>181</v>
      </c>
      <c r="C38" s="207" t="s">
        <v>589</v>
      </c>
      <c r="D38" s="218" t="s">
        <v>590</v>
      </c>
      <c r="E38" s="134">
        <v>2400</v>
      </c>
      <c r="F38" s="217"/>
      <c r="G38" s="141"/>
      <c r="H38" s="106"/>
    </row>
    <row r="39" spans="1:12">
      <c r="A39" s="189" t="s">
        <v>247</v>
      </c>
      <c r="B39" s="20" t="s">
        <v>182</v>
      </c>
      <c r="C39" s="207" t="s">
        <v>591</v>
      </c>
      <c r="D39" s="218" t="s">
        <v>586</v>
      </c>
      <c r="E39" s="134">
        <v>2000</v>
      </c>
      <c r="F39" s="217"/>
      <c r="G39" s="141"/>
      <c r="H39" s="106"/>
    </row>
    <row r="40" spans="1:12" ht="25.5">
      <c r="A40" s="189" t="s">
        <v>207</v>
      </c>
      <c r="B40" s="20" t="s">
        <v>4</v>
      </c>
      <c r="C40" s="207" t="s">
        <v>587</v>
      </c>
      <c r="D40" s="218" t="s">
        <v>569</v>
      </c>
      <c r="E40" s="134">
        <v>3200</v>
      </c>
      <c r="F40" s="217"/>
      <c r="G40" s="134"/>
      <c r="H40" s="106"/>
    </row>
    <row r="41" spans="1:12" ht="25.5">
      <c r="A41" s="189" t="s">
        <v>208</v>
      </c>
      <c r="B41" s="20" t="s">
        <v>5</v>
      </c>
      <c r="C41" s="207" t="s">
        <v>588</v>
      </c>
      <c r="D41" s="218" t="s">
        <v>567</v>
      </c>
      <c r="E41" s="134">
        <v>2600</v>
      </c>
      <c r="F41" s="217"/>
      <c r="G41" s="134"/>
      <c r="H41" s="106"/>
    </row>
    <row r="42" spans="1:12">
      <c r="A42" s="189" t="s">
        <v>209</v>
      </c>
      <c r="B42" s="20" t="s">
        <v>6</v>
      </c>
      <c r="C42" s="207" t="s">
        <v>592</v>
      </c>
      <c r="D42" s="218" t="s">
        <v>567</v>
      </c>
      <c r="E42" s="134">
        <v>18</v>
      </c>
      <c r="F42" s="217"/>
      <c r="G42" s="134"/>
      <c r="H42" s="106"/>
    </row>
    <row r="43" spans="1:12">
      <c r="A43" s="189" t="s">
        <v>285</v>
      </c>
      <c r="B43" s="109" t="s">
        <v>269</v>
      </c>
      <c r="C43" s="207" t="s">
        <v>270</v>
      </c>
      <c r="D43" s="105" t="s">
        <v>274</v>
      </c>
      <c r="E43" s="134">
        <v>1</v>
      </c>
      <c r="F43" s="166"/>
      <c r="G43" s="134"/>
      <c r="H43" s="106"/>
      <c r="K43" s="213">
        <f>G13+G34+G35+G36+G37+G38+G39+G40+G41+G42+G45+G68+G86+G94+G117+G125+G135+G152+G157+G181+G190+G196+G202+G209+G264+G321+G329+G335+G339</f>
        <v>0</v>
      </c>
      <c r="L43" s="213">
        <f>K43*0.0623</f>
        <v>0</v>
      </c>
    </row>
    <row r="44" spans="1:12">
      <c r="A44" s="189"/>
      <c r="B44" s="40"/>
      <c r="C44" s="207"/>
      <c r="D44" s="105"/>
      <c r="E44" s="140"/>
      <c r="F44" s="166"/>
      <c r="G44" s="134"/>
      <c r="H44" s="106"/>
    </row>
    <row r="45" spans="1:12">
      <c r="A45" s="32" t="s">
        <v>123</v>
      </c>
      <c r="B45" s="46"/>
      <c r="C45" s="206" t="s">
        <v>497</v>
      </c>
      <c r="D45" s="21"/>
      <c r="E45" s="154"/>
      <c r="F45" s="167"/>
      <c r="G45" s="158"/>
      <c r="H45" s="35"/>
    </row>
    <row r="46" spans="1:12" ht="25.5">
      <c r="A46" s="195" t="s">
        <v>210</v>
      </c>
      <c r="B46" s="203" t="s">
        <v>7</v>
      </c>
      <c r="C46" s="207" t="s">
        <v>596</v>
      </c>
      <c r="D46" s="218" t="s">
        <v>575</v>
      </c>
      <c r="E46" s="155">
        <v>12</v>
      </c>
      <c r="F46" s="217"/>
      <c r="G46" s="157"/>
      <c r="H46" s="117"/>
    </row>
    <row r="47" spans="1:12">
      <c r="A47" s="195" t="s">
        <v>211</v>
      </c>
      <c r="B47" s="203" t="s">
        <v>277</v>
      </c>
      <c r="C47" s="207" t="s">
        <v>597</v>
      </c>
      <c r="D47" s="218" t="s">
        <v>567</v>
      </c>
      <c r="E47" s="155">
        <v>20</v>
      </c>
      <c r="F47" s="217"/>
      <c r="G47" s="157"/>
      <c r="H47" s="117"/>
    </row>
    <row r="48" spans="1:12" ht="25.5">
      <c r="A48" s="195" t="s">
        <v>212</v>
      </c>
      <c r="B48" s="203" t="s">
        <v>464</v>
      </c>
      <c r="C48" s="207" t="s">
        <v>604</v>
      </c>
      <c r="D48" s="218" t="s">
        <v>569</v>
      </c>
      <c r="E48" s="155">
        <f>10*(1+2.1*2)</f>
        <v>52</v>
      </c>
      <c r="F48" s="217"/>
      <c r="G48" s="157"/>
      <c r="H48" s="117"/>
    </row>
    <row r="49" spans="1:8">
      <c r="A49" s="195" t="s">
        <v>213</v>
      </c>
      <c r="B49" s="203" t="s">
        <v>465</v>
      </c>
      <c r="C49" s="207" t="s">
        <v>599</v>
      </c>
      <c r="D49" s="218" t="s">
        <v>567</v>
      </c>
      <c r="E49" s="155">
        <v>60</v>
      </c>
      <c r="F49" s="217"/>
      <c r="G49" s="157"/>
      <c r="H49" s="117"/>
    </row>
    <row r="50" spans="1:8">
      <c r="A50" s="195" t="s">
        <v>214</v>
      </c>
      <c r="B50" s="203" t="s">
        <v>460</v>
      </c>
      <c r="C50" s="207" t="s">
        <v>612</v>
      </c>
      <c r="D50" s="218" t="s">
        <v>575</v>
      </c>
      <c r="E50" s="155">
        <v>20</v>
      </c>
      <c r="F50" s="217"/>
      <c r="G50" s="157"/>
      <c r="H50" s="117"/>
    </row>
    <row r="51" spans="1:8" ht="25.5">
      <c r="A51" s="195" t="s">
        <v>215</v>
      </c>
      <c r="B51" s="203" t="s">
        <v>461</v>
      </c>
      <c r="C51" s="207" t="s">
        <v>609</v>
      </c>
      <c r="D51" s="218" t="s">
        <v>575</v>
      </c>
      <c r="E51" s="155">
        <v>20</v>
      </c>
      <c r="F51" s="217"/>
      <c r="G51" s="157"/>
      <c r="H51" s="117"/>
    </row>
    <row r="52" spans="1:8" ht="38.25">
      <c r="A52" s="195" t="s">
        <v>216</v>
      </c>
      <c r="B52" s="203" t="s">
        <v>387</v>
      </c>
      <c r="C52" s="207" t="s">
        <v>610</v>
      </c>
      <c r="D52" s="218" t="s">
        <v>575</v>
      </c>
      <c r="E52" s="155">
        <v>20</v>
      </c>
      <c r="F52" s="217"/>
      <c r="G52" s="157"/>
      <c r="H52" s="117"/>
    </row>
    <row r="53" spans="1:8">
      <c r="A53" s="195" t="s">
        <v>217</v>
      </c>
      <c r="B53" s="203" t="s">
        <v>296</v>
      </c>
      <c r="C53" s="207" t="s">
        <v>639</v>
      </c>
      <c r="D53" s="218" t="s">
        <v>567</v>
      </c>
      <c r="E53" s="155">
        <v>14</v>
      </c>
      <c r="F53" s="217"/>
      <c r="G53" s="157"/>
      <c r="H53" s="117"/>
    </row>
    <row r="54" spans="1:8">
      <c r="A54" s="195" t="s">
        <v>218</v>
      </c>
      <c r="B54" s="203" t="s">
        <v>23</v>
      </c>
      <c r="C54" s="207" t="s">
        <v>642</v>
      </c>
      <c r="D54" s="218" t="s">
        <v>575</v>
      </c>
      <c r="E54" s="155">
        <v>0.5</v>
      </c>
      <c r="F54" s="217"/>
      <c r="G54" s="157"/>
      <c r="H54" s="117"/>
    </row>
    <row r="55" spans="1:8" ht="25.5">
      <c r="A55" s="195" t="s">
        <v>219</v>
      </c>
      <c r="B55" s="203" t="s">
        <v>388</v>
      </c>
      <c r="C55" s="207" t="s">
        <v>644</v>
      </c>
      <c r="D55" s="218" t="s">
        <v>560</v>
      </c>
      <c r="E55" s="155">
        <v>30</v>
      </c>
      <c r="F55" s="217"/>
      <c r="G55" s="157"/>
      <c r="H55" s="117"/>
    </row>
    <row r="56" spans="1:8">
      <c r="A56" s="195" t="s">
        <v>220</v>
      </c>
      <c r="B56" s="203" t="s">
        <v>35</v>
      </c>
      <c r="C56" s="207" t="s">
        <v>652</v>
      </c>
      <c r="D56" s="218" t="s">
        <v>567</v>
      </c>
      <c r="E56" s="155">
        <v>28</v>
      </c>
      <c r="F56" s="217"/>
      <c r="G56" s="157"/>
      <c r="H56" s="117"/>
    </row>
    <row r="57" spans="1:8">
      <c r="A57" s="195" t="s">
        <v>221</v>
      </c>
      <c r="B57" s="203" t="s">
        <v>36</v>
      </c>
      <c r="C57" s="207" t="s">
        <v>653</v>
      </c>
      <c r="D57" s="218" t="s">
        <v>567</v>
      </c>
      <c r="E57" s="155">
        <v>28</v>
      </c>
      <c r="F57" s="217"/>
      <c r="G57" s="157"/>
      <c r="H57" s="117"/>
    </row>
    <row r="58" spans="1:8">
      <c r="A58" s="195" t="s">
        <v>222</v>
      </c>
      <c r="B58" s="203" t="s">
        <v>37</v>
      </c>
      <c r="C58" s="207" t="s">
        <v>654</v>
      </c>
      <c r="D58" s="218" t="s">
        <v>567</v>
      </c>
      <c r="E58" s="155">
        <v>28</v>
      </c>
      <c r="F58" s="217"/>
      <c r="G58" s="157"/>
      <c r="H58" s="117"/>
    </row>
    <row r="59" spans="1:8">
      <c r="A59" s="195" t="s">
        <v>457</v>
      </c>
      <c r="B59" s="203" t="s">
        <v>56</v>
      </c>
      <c r="C59" s="207" t="s">
        <v>702</v>
      </c>
      <c r="D59" s="218" t="s">
        <v>567</v>
      </c>
      <c r="E59" s="155">
        <v>28</v>
      </c>
      <c r="F59" s="217"/>
      <c r="G59" s="157"/>
      <c r="H59" s="117"/>
    </row>
    <row r="60" spans="1:8">
      <c r="A60" s="195" t="s">
        <v>458</v>
      </c>
      <c r="B60" s="203" t="s">
        <v>326</v>
      </c>
      <c r="C60" s="207" t="s">
        <v>179</v>
      </c>
      <c r="D60" s="218" t="s">
        <v>567</v>
      </c>
      <c r="E60" s="155">
        <f>20*2.1*1*3</f>
        <v>126</v>
      </c>
      <c r="F60" s="217"/>
      <c r="G60" s="157"/>
      <c r="H60" s="117"/>
    </row>
    <row r="61" spans="1:8">
      <c r="A61" s="195" t="s">
        <v>459</v>
      </c>
      <c r="B61" s="203" t="s">
        <v>466</v>
      </c>
      <c r="C61" s="207" t="s">
        <v>705</v>
      </c>
      <c r="D61" s="218" t="s">
        <v>567</v>
      </c>
      <c r="E61" s="155">
        <v>1200</v>
      </c>
      <c r="F61" s="217"/>
      <c r="G61" s="157"/>
      <c r="H61" s="117"/>
    </row>
    <row r="62" spans="1:8" ht="25.5">
      <c r="A62" s="195" t="s">
        <v>482</v>
      </c>
      <c r="B62" s="203" t="s">
        <v>467</v>
      </c>
      <c r="C62" s="207" t="s">
        <v>663</v>
      </c>
      <c r="D62" s="218" t="s">
        <v>567</v>
      </c>
      <c r="E62" s="155">
        <v>60</v>
      </c>
      <c r="F62" s="217"/>
      <c r="G62" s="157"/>
      <c r="H62" s="117"/>
    </row>
    <row r="63" spans="1:8" ht="25.5">
      <c r="A63" s="195" t="s">
        <v>483</v>
      </c>
      <c r="B63" s="203" t="s">
        <v>303</v>
      </c>
      <c r="C63" s="207" t="s">
        <v>662</v>
      </c>
      <c r="D63" s="218" t="s">
        <v>569</v>
      </c>
      <c r="E63" s="155">
        <v>10</v>
      </c>
      <c r="F63" s="217"/>
      <c r="G63" s="157"/>
      <c r="H63" s="117"/>
    </row>
    <row r="64" spans="1:8" ht="25.5">
      <c r="A64" s="195" t="s">
        <v>484</v>
      </c>
      <c r="B64" s="203" t="s">
        <v>397</v>
      </c>
      <c r="C64" s="207" t="s">
        <v>671</v>
      </c>
      <c r="D64" s="218" t="s">
        <v>560</v>
      </c>
      <c r="E64" s="155">
        <v>7</v>
      </c>
      <c r="F64" s="217"/>
      <c r="G64" s="157"/>
      <c r="H64" s="117"/>
    </row>
    <row r="65" spans="1:8" ht="25.5">
      <c r="A65" s="195" t="s">
        <v>485</v>
      </c>
      <c r="B65" s="203" t="s">
        <v>49</v>
      </c>
      <c r="C65" s="207" t="s">
        <v>683</v>
      </c>
      <c r="D65" s="218" t="s">
        <v>580</v>
      </c>
      <c r="E65" s="155">
        <v>7</v>
      </c>
      <c r="F65" s="217"/>
      <c r="G65" s="157"/>
      <c r="H65" s="117"/>
    </row>
    <row r="66" spans="1:8">
      <c r="A66" s="195" t="s">
        <v>486</v>
      </c>
      <c r="B66" s="203" t="s">
        <v>102</v>
      </c>
      <c r="C66" s="207" t="s">
        <v>824</v>
      </c>
      <c r="D66" s="218" t="s">
        <v>567</v>
      </c>
      <c r="E66" s="155">
        <v>175</v>
      </c>
      <c r="F66" s="217"/>
      <c r="G66" s="157"/>
      <c r="H66" s="117"/>
    </row>
    <row r="67" spans="1:8">
      <c r="A67" s="195"/>
      <c r="B67" s="203"/>
      <c r="C67" s="208"/>
      <c r="D67" s="116"/>
      <c r="E67" s="155"/>
      <c r="F67" s="172"/>
      <c r="G67" s="157"/>
      <c r="H67" s="117"/>
    </row>
    <row r="68" spans="1:8">
      <c r="A68" s="16" t="s">
        <v>124</v>
      </c>
      <c r="B68" s="38"/>
      <c r="C68" s="206" t="s">
        <v>286</v>
      </c>
      <c r="D68" s="21"/>
      <c r="E68" s="139"/>
      <c r="F68" s="167"/>
      <c r="G68" s="131"/>
      <c r="H68" s="19"/>
    </row>
    <row r="69" spans="1:8">
      <c r="A69" s="190" t="s">
        <v>223</v>
      </c>
      <c r="B69" s="20" t="s">
        <v>275</v>
      </c>
      <c r="C69" s="207" t="s">
        <v>593</v>
      </c>
      <c r="D69" s="218" t="s">
        <v>575</v>
      </c>
      <c r="E69" s="142">
        <v>88</v>
      </c>
      <c r="F69" s="217"/>
      <c r="G69" s="141"/>
      <c r="H69" s="106"/>
    </row>
    <row r="70" spans="1:8">
      <c r="A70" s="190" t="s">
        <v>224</v>
      </c>
      <c r="B70" s="20" t="s">
        <v>276</v>
      </c>
      <c r="C70" s="207" t="s">
        <v>594</v>
      </c>
      <c r="D70" s="218" t="s">
        <v>575</v>
      </c>
      <c r="E70" s="142">
        <v>52.2</v>
      </c>
      <c r="F70" s="217"/>
      <c r="G70" s="141"/>
      <c r="H70" s="106"/>
    </row>
    <row r="71" spans="1:8">
      <c r="A71" s="190" t="s">
        <v>225</v>
      </c>
      <c r="B71" s="204" t="s">
        <v>411</v>
      </c>
      <c r="C71" s="207" t="s">
        <v>595</v>
      </c>
      <c r="D71" s="218" t="s">
        <v>567</v>
      </c>
      <c r="E71" s="142">
        <v>415</v>
      </c>
      <c r="F71" s="217"/>
      <c r="G71" s="141"/>
      <c r="H71" s="106"/>
    </row>
    <row r="72" spans="1:8" ht="25.5">
      <c r="A72" s="190" t="s">
        <v>226</v>
      </c>
      <c r="B72" s="20" t="s">
        <v>7</v>
      </c>
      <c r="C72" s="207" t="s">
        <v>596</v>
      </c>
      <c r="D72" s="218" t="s">
        <v>575</v>
      </c>
      <c r="E72" s="142">
        <v>279</v>
      </c>
      <c r="F72" s="217"/>
      <c r="G72" s="141"/>
      <c r="H72" s="106"/>
    </row>
    <row r="73" spans="1:8">
      <c r="A73" s="190" t="s">
        <v>227</v>
      </c>
      <c r="B73" s="20" t="s">
        <v>277</v>
      </c>
      <c r="C73" s="207" t="s">
        <v>597</v>
      </c>
      <c r="D73" s="218" t="s">
        <v>567</v>
      </c>
      <c r="E73" s="142">
        <v>2150</v>
      </c>
      <c r="F73" s="217"/>
      <c r="G73" s="141"/>
      <c r="H73" s="106"/>
    </row>
    <row r="74" spans="1:8">
      <c r="A74" s="190" t="s">
        <v>462</v>
      </c>
      <c r="B74" s="20" t="s">
        <v>8</v>
      </c>
      <c r="C74" s="207" t="s">
        <v>600</v>
      </c>
      <c r="D74" s="218" t="s">
        <v>567</v>
      </c>
      <c r="E74" s="143">
        <v>690</v>
      </c>
      <c r="F74" s="217"/>
      <c r="G74" s="141"/>
      <c r="H74" s="106"/>
    </row>
    <row r="75" spans="1:8">
      <c r="A75" s="190" t="s">
        <v>487</v>
      </c>
      <c r="B75" s="20" t="s">
        <v>9</v>
      </c>
      <c r="C75" s="207" t="s">
        <v>602</v>
      </c>
      <c r="D75" s="218" t="s">
        <v>567</v>
      </c>
      <c r="E75" s="144">
        <v>690</v>
      </c>
      <c r="F75" s="217"/>
      <c r="G75" s="141"/>
      <c r="H75" s="106"/>
    </row>
    <row r="76" spans="1:8">
      <c r="A76" s="190" t="s">
        <v>488</v>
      </c>
      <c r="B76" s="20" t="s">
        <v>10</v>
      </c>
      <c r="C76" s="207" t="s">
        <v>603</v>
      </c>
      <c r="D76" s="218" t="s">
        <v>560</v>
      </c>
      <c r="E76" s="144">
        <v>42</v>
      </c>
      <c r="F76" s="217"/>
      <c r="G76" s="141"/>
      <c r="H76" s="106"/>
    </row>
    <row r="77" spans="1:8">
      <c r="A77" s="190" t="s">
        <v>489</v>
      </c>
      <c r="B77" s="20" t="s">
        <v>11</v>
      </c>
      <c r="C77" s="207" t="s">
        <v>605</v>
      </c>
      <c r="D77" s="218" t="s">
        <v>567</v>
      </c>
      <c r="E77" s="144">
        <v>85</v>
      </c>
      <c r="F77" s="217"/>
      <c r="G77" s="141"/>
      <c r="H77" s="106"/>
    </row>
    <row r="78" spans="1:8">
      <c r="A78" s="190" t="s">
        <v>490</v>
      </c>
      <c r="B78" s="20" t="s">
        <v>278</v>
      </c>
      <c r="C78" s="207" t="s">
        <v>606</v>
      </c>
      <c r="D78" s="218" t="s">
        <v>560</v>
      </c>
      <c r="E78" s="144">
        <v>12</v>
      </c>
      <c r="F78" s="217"/>
      <c r="G78" s="141"/>
      <c r="H78" s="106"/>
    </row>
    <row r="79" spans="1:8" ht="25.5">
      <c r="A79" s="190" t="s">
        <v>491</v>
      </c>
      <c r="B79" s="20" t="s">
        <v>279</v>
      </c>
      <c r="C79" s="207" t="s">
        <v>608</v>
      </c>
      <c r="D79" s="218" t="s">
        <v>560</v>
      </c>
      <c r="E79" s="144">
        <v>110</v>
      </c>
      <c r="F79" s="217"/>
      <c r="G79" s="141"/>
      <c r="H79" s="106"/>
    </row>
    <row r="80" spans="1:8" ht="38.25">
      <c r="A80" s="190" t="s">
        <v>492</v>
      </c>
      <c r="B80" s="20" t="s">
        <v>387</v>
      </c>
      <c r="C80" s="207" t="s">
        <v>610</v>
      </c>
      <c r="D80" s="218" t="s">
        <v>575</v>
      </c>
      <c r="E80" s="144">
        <v>922.59</v>
      </c>
      <c r="F80" s="217"/>
      <c r="G80" s="141"/>
      <c r="H80" s="106"/>
    </row>
    <row r="81" spans="1:8">
      <c r="A81" s="190" t="s">
        <v>493</v>
      </c>
      <c r="B81" s="20" t="s">
        <v>385</v>
      </c>
      <c r="C81" s="207" t="s">
        <v>598</v>
      </c>
      <c r="D81" s="218" t="s">
        <v>567</v>
      </c>
      <c r="E81" s="144">
        <v>1000</v>
      </c>
      <c r="F81" s="217"/>
      <c r="G81" s="141"/>
      <c r="H81" s="106"/>
    </row>
    <row r="82" spans="1:8">
      <c r="A82" s="190" t="s">
        <v>494</v>
      </c>
      <c r="B82" s="20" t="s">
        <v>386</v>
      </c>
      <c r="C82" s="207" t="s">
        <v>607</v>
      </c>
      <c r="D82" s="218" t="s">
        <v>567</v>
      </c>
      <c r="E82" s="144">
        <v>40</v>
      </c>
      <c r="F82" s="217"/>
      <c r="G82" s="141"/>
      <c r="H82" s="106"/>
    </row>
    <row r="83" spans="1:8">
      <c r="A83" s="190" t="s">
        <v>495</v>
      </c>
      <c r="B83" s="20" t="s">
        <v>460</v>
      </c>
      <c r="C83" s="207" t="s">
        <v>612</v>
      </c>
      <c r="D83" s="218" t="s">
        <v>575</v>
      </c>
      <c r="E83" s="144">
        <v>922.59</v>
      </c>
      <c r="F83" s="217"/>
      <c r="G83" s="141"/>
      <c r="H83" s="106"/>
    </row>
    <row r="84" spans="1:8" ht="25.5">
      <c r="A84" s="190" t="s">
        <v>496</v>
      </c>
      <c r="B84" s="20" t="s">
        <v>461</v>
      </c>
      <c r="C84" s="207" t="s">
        <v>609</v>
      </c>
      <c r="D84" s="218" t="s">
        <v>575</v>
      </c>
      <c r="E84" s="144">
        <v>161</v>
      </c>
      <c r="F84" s="217"/>
      <c r="G84" s="141"/>
      <c r="H84" s="106"/>
    </row>
    <row r="85" spans="1:8">
      <c r="A85" s="190"/>
      <c r="B85" s="20"/>
      <c r="C85" s="207"/>
      <c r="D85" s="105"/>
      <c r="E85" s="144"/>
      <c r="F85" s="166"/>
      <c r="G85" s="141"/>
      <c r="H85" s="106"/>
    </row>
    <row r="86" spans="1:8">
      <c r="A86" s="16" t="s">
        <v>125</v>
      </c>
      <c r="B86" s="38"/>
      <c r="C86" s="206" t="s">
        <v>284</v>
      </c>
      <c r="D86" s="21"/>
      <c r="E86" s="139"/>
      <c r="F86" s="167"/>
      <c r="G86" s="131"/>
      <c r="H86" s="19"/>
    </row>
    <row r="87" spans="1:8" ht="25.5">
      <c r="A87" s="190" t="s">
        <v>185</v>
      </c>
      <c r="B87" s="20" t="s">
        <v>287</v>
      </c>
      <c r="C87" s="207" t="s">
        <v>614</v>
      </c>
      <c r="D87" s="218" t="s">
        <v>575</v>
      </c>
      <c r="E87" s="144">
        <v>124.4</v>
      </c>
      <c r="F87" s="217"/>
      <c r="G87" s="141"/>
      <c r="H87" s="106"/>
    </row>
    <row r="88" spans="1:8">
      <c r="A88" s="190" t="s">
        <v>186</v>
      </c>
      <c r="B88" s="20" t="s">
        <v>280</v>
      </c>
      <c r="C88" s="207" t="s">
        <v>615</v>
      </c>
      <c r="D88" s="218" t="s">
        <v>575</v>
      </c>
      <c r="E88" s="142">
        <v>59.6</v>
      </c>
      <c r="F88" s="217"/>
      <c r="G88" s="141"/>
      <c r="H88" s="106"/>
    </row>
    <row r="89" spans="1:8">
      <c r="A89" s="190" t="s">
        <v>187</v>
      </c>
      <c r="B89" s="20" t="s">
        <v>281</v>
      </c>
      <c r="C89" s="207" t="s">
        <v>616</v>
      </c>
      <c r="D89" s="218" t="s">
        <v>575</v>
      </c>
      <c r="E89" s="142">
        <v>94.48</v>
      </c>
      <c r="F89" s="217"/>
      <c r="G89" s="141"/>
      <c r="H89" s="106"/>
    </row>
    <row r="90" spans="1:8" ht="25.5">
      <c r="A90" s="190" t="s">
        <v>188</v>
      </c>
      <c r="B90" s="20" t="s">
        <v>282</v>
      </c>
      <c r="C90" s="207" t="s">
        <v>613</v>
      </c>
      <c r="D90" s="218" t="s">
        <v>611</v>
      </c>
      <c r="E90" s="143">
        <v>4889.6000000000004</v>
      </c>
      <c r="F90" s="217"/>
      <c r="G90" s="141"/>
      <c r="H90" s="106"/>
    </row>
    <row r="91" spans="1:8" ht="14.25" customHeight="1">
      <c r="A91" s="190" t="s">
        <v>189</v>
      </c>
      <c r="B91" s="20" t="s">
        <v>283</v>
      </c>
      <c r="C91" s="207" t="s">
        <v>617</v>
      </c>
      <c r="D91" s="218" t="s">
        <v>575</v>
      </c>
      <c r="E91" s="142">
        <v>94.48</v>
      </c>
      <c r="F91" s="217"/>
      <c r="G91" s="141"/>
      <c r="H91" s="106"/>
    </row>
    <row r="92" spans="1:8">
      <c r="A92" s="190" t="s">
        <v>238</v>
      </c>
      <c r="B92" s="20" t="s">
        <v>460</v>
      </c>
      <c r="C92" s="207" t="s">
        <v>612</v>
      </c>
      <c r="D92" s="218" t="s">
        <v>575</v>
      </c>
      <c r="E92" s="144">
        <f>E87</f>
        <v>124.4</v>
      </c>
      <c r="F92" s="217"/>
      <c r="G92" s="141"/>
      <c r="H92" s="106"/>
    </row>
    <row r="93" spans="1:8">
      <c r="A93" s="191"/>
      <c r="B93" s="20"/>
      <c r="C93" s="207"/>
      <c r="D93" s="105"/>
      <c r="E93" s="144"/>
      <c r="F93" s="166"/>
      <c r="G93" s="141"/>
      <c r="H93" s="106"/>
    </row>
    <row r="94" spans="1:8">
      <c r="A94" s="16" t="s">
        <v>127</v>
      </c>
      <c r="B94" s="38"/>
      <c r="C94" s="206" t="s">
        <v>463</v>
      </c>
      <c r="D94" s="21"/>
      <c r="E94" s="139"/>
      <c r="F94" s="167"/>
      <c r="G94" s="131"/>
      <c r="H94" s="19"/>
    </row>
    <row r="95" spans="1:8" ht="25.5">
      <c r="A95" s="192" t="s">
        <v>190</v>
      </c>
      <c r="B95" s="20" t="s">
        <v>415</v>
      </c>
      <c r="C95" s="207" t="s">
        <v>636</v>
      </c>
      <c r="D95" s="218" t="s">
        <v>566</v>
      </c>
      <c r="E95" s="144">
        <v>1</v>
      </c>
      <c r="F95" s="217"/>
      <c r="G95" s="141"/>
      <c r="H95" s="106"/>
    </row>
    <row r="96" spans="1:8">
      <c r="A96" s="192" t="s">
        <v>239</v>
      </c>
      <c r="B96" s="20" t="s">
        <v>416</v>
      </c>
      <c r="C96" s="207" t="s">
        <v>637</v>
      </c>
      <c r="D96" s="218" t="s">
        <v>569</v>
      </c>
      <c r="E96" s="144">
        <v>950</v>
      </c>
      <c r="F96" s="217"/>
      <c r="G96" s="141"/>
      <c r="H96" s="106"/>
    </row>
    <row r="97" spans="1:8">
      <c r="A97" s="192" t="s">
        <v>423</v>
      </c>
      <c r="B97" s="20" t="s">
        <v>389</v>
      </c>
      <c r="C97" s="207" t="s">
        <v>635</v>
      </c>
      <c r="D97" s="218" t="s">
        <v>569</v>
      </c>
      <c r="E97" s="144">
        <v>80</v>
      </c>
      <c r="F97" s="217"/>
      <c r="G97" s="141"/>
      <c r="H97" s="106"/>
    </row>
    <row r="98" spans="1:8">
      <c r="A98" s="192" t="s">
        <v>201</v>
      </c>
      <c r="B98" s="20" t="s">
        <v>288</v>
      </c>
      <c r="C98" s="207" t="s">
        <v>631</v>
      </c>
      <c r="D98" s="218" t="s">
        <v>575</v>
      </c>
      <c r="E98" s="142">
        <v>40</v>
      </c>
      <c r="F98" s="217"/>
      <c r="G98" s="141"/>
      <c r="H98" s="106"/>
    </row>
    <row r="99" spans="1:8">
      <c r="A99" s="192" t="s">
        <v>202</v>
      </c>
      <c r="B99" s="20" t="s">
        <v>19</v>
      </c>
      <c r="C99" s="207" t="s">
        <v>20</v>
      </c>
      <c r="D99" s="218" t="s">
        <v>575</v>
      </c>
      <c r="E99" s="143">
        <v>80</v>
      </c>
      <c r="F99" s="217"/>
      <c r="G99" s="141"/>
      <c r="H99" s="106"/>
    </row>
    <row r="100" spans="1:8">
      <c r="A100" s="192" t="s">
        <v>424</v>
      </c>
      <c r="B100" s="204" t="s">
        <v>417</v>
      </c>
      <c r="C100" s="207" t="s">
        <v>21</v>
      </c>
      <c r="D100" s="218" t="s">
        <v>567</v>
      </c>
      <c r="E100" s="144">
        <f>415+337.53</f>
        <v>752.53</v>
      </c>
      <c r="F100" s="217"/>
      <c r="G100" s="141"/>
      <c r="H100" s="106"/>
    </row>
    <row r="101" spans="1:8">
      <c r="A101" s="192" t="s">
        <v>841</v>
      </c>
      <c r="B101" s="20" t="s">
        <v>12</v>
      </c>
      <c r="C101" s="207" t="s">
        <v>619</v>
      </c>
      <c r="D101" s="218" t="s">
        <v>567</v>
      </c>
      <c r="E101" s="144">
        <v>248</v>
      </c>
      <c r="F101" s="217"/>
      <c r="G101" s="141"/>
      <c r="H101" s="106"/>
    </row>
    <row r="102" spans="1:8">
      <c r="A102" s="192" t="s">
        <v>842</v>
      </c>
      <c r="B102" s="20" t="s">
        <v>13</v>
      </c>
      <c r="C102" s="207" t="s">
        <v>620</v>
      </c>
      <c r="D102" s="218" t="s">
        <v>567</v>
      </c>
      <c r="E102" s="144">
        <v>608</v>
      </c>
      <c r="F102" s="217"/>
      <c r="G102" s="141"/>
      <c r="H102" s="106"/>
    </row>
    <row r="103" spans="1:8" ht="25.5">
      <c r="A103" s="192" t="s">
        <v>843</v>
      </c>
      <c r="B103" s="20" t="s">
        <v>289</v>
      </c>
      <c r="C103" s="207" t="s">
        <v>621</v>
      </c>
      <c r="D103" s="218" t="s">
        <v>567</v>
      </c>
      <c r="E103" s="144">
        <v>608</v>
      </c>
      <c r="F103" s="217"/>
      <c r="G103" s="141"/>
      <c r="H103" s="106"/>
    </row>
    <row r="104" spans="1:8">
      <c r="A104" s="192" t="s">
        <v>844</v>
      </c>
      <c r="B104" s="20" t="s">
        <v>290</v>
      </c>
      <c r="C104" s="207" t="s">
        <v>618</v>
      </c>
      <c r="D104" s="218" t="s">
        <v>575</v>
      </c>
      <c r="E104" s="144">
        <v>1395</v>
      </c>
      <c r="F104" s="217"/>
      <c r="G104" s="141"/>
      <c r="H104" s="106"/>
    </row>
    <row r="105" spans="1:8">
      <c r="A105" s="192" t="s">
        <v>845</v>
      </c>
      <c r="B105" s="20" t="s">
        <v>14</v>
      </c>
      <c r="C105" s="207" t="s">
        <v>622</v>
      </c>
      <c r="D105" s="218" t="s">
        <v>601</v>
      </c>
      <c r="E105" s="144">
        <v>8140</v>
      </c>
      <c r="F105" s="217"/>
      <c r="G105" s="141"/>
      <c r="H105" s="106"/>
    </row>
    <row r="106" spans="1:8">
      <c r="A106" s="192" t="s">
        <v>846</v>
      </c>
      <c r="B106" s="20" t="s">
        <v>291</v>
      </c>
      <c r="C106" s="207" t="s">
        <v>623</v>
      </c>
      <c r="D106" s="218" t="s">
        <v>601</v>
      </c>
      <c r="E106" s="144">
        <f>2720+4850</f>
        <v>7570</v>
      </c>
      <c r="F106" s="217"/>
      <c r="G106" s="141"/>
      <c r="H106" s="106"/>
    </row>
    <row r="107" spans="1:8">
      <c r="A107" s="192" t="s">
        <v>847</v>
      </c>
      <c r="B107" s="20" t="s">
        <v>292</v>
      </c>
      <c r="C107" s="207" t="s">
        <v>624</v>
      </c>
      <c r="D107" s="218" t="s">
        <v>575</v>
      </c>
      <c r="E107" s="144">
        <v>120</v>
      </c>
      <c r="F107" s="217"/>
      <c r="G107" s="141"/>
      <c r="H107" s="106"/>
    </row>
    <row r="108" spans="1:8">
      <c r="A108" s="192" t="s">
        <v>848</v>
      </c>
      <c r="B108" s="20" t="s">
        <v>293</v>
      </c>
      <c r="C108" s="207" t="s">
        <v>625</v>
      </c>
      <c r="D108" s="218" t="s">
        <v>575</v>
      </c>
      <c r="E108" s="144">
        <v>51.4</v>
      </c>
      <c r="F108" s="217"/>
      <c r="G108" s="141"/>
      <c r="H108" s="106"/>
    </row>
    <row r="109" spans="1:8">
      <c r="A109" s="192" t="s">
        <v>849</v>
      </c>
      <c r="B109" s="20" t="s">
        <v>16</v>
      </c>
      <c r="C109" s="207" t="s">
        <v>628</v>
      </c>
      <c r="D109" s="218" t="s">
        <v>575</v>
      </c>
      <c r="E109" s="144">
        <v>120</v>
      </c>
      <c r="F109" s="217"/>
      <c r="G109" s="141"/>
      <c r="H109" s="106"/>
    </row>
    <row r="110" spans="1:8">
      <c r="A110" s="192" t="s">
        <v>850</v>
      </c>
      <c r="B110" s="204" t="s">
        <v>17</v>
      </c>
      <c r="C110" s="207" t="s">
        <v>629</v>
      </c>
      <c r="D110" s="218" t="s">
        <v>575</v>
      </c>
      <c r="E110" s="144">
        <v>51.4</v>
      </c>
      <c r="F110" s="217"/>
      <c r="G110" s="141"/>
      <c r="H110" s="106"/>
    </row>
    <row r="111" spans="1:8">
      <c r="A111" s="192" t="s">
        <v>851</v>
      </c>
      <c r="B111" s="20" t="s">
        <v>294</v>
      </c>
      <c r="C111" s="207" t="s">
        <v>626</v>
      </c>
      <c r="D111" s="218" t="s">
        <v>575</v>
      </c>
      <c r="E111" s="144">
        <v>98</v>
      </c>
      <c r="F111" s="217"/>
      <c r="G111" s="141"/>
      <c r="H111" s="106"/>
    </row>
    <row r="112" spans="1:8" ht="25.5">
      <c r="A112" s="192" t="s">
        <v>852</v>
      </c>
      <c r="B112" s="20" t="s">
        <v>295</v>
      </c>
      <c r="C112" s="207" t="s">
        <v>627</v>
      </c>
      <c r="D112" s="218" t="s">
        <v>575</v>
      </c>
      <c r="E112" s="144">
        <v>98</v>
      </c>
      <c r="F112" s="217"/>
      <c r="G112" s="141"/>
      <c r="H112" s="106"/>
    </row>
    <row r="113" spans="1:8" ht="25.5">
      <c r="A113" s="192" t="s">
        <v>853</v>
      </c>
      <c r="B113" s="20" t="s">
        <v>418</v>
      </c>
      <c r="C113" s="207" t="s">
        <v>638</v>
      </c>
      <c r="D113" s="218" t="s">
        <v>567</v>
      </c>
      <c r="E113" s="144">
        <v>415</v>
      </c>
      <c r="F113" s="217"/>
      <c r="G113" s="141"/>
      <c r="H113" s="106"/>
    </row>
    <row r="114" spans="1:8">
      <c r="A114" s="192" t="s">
        <v>854</v>
      </c>
      <c r="B114" s="20" t="s">
        <v>419</v>
      </c>
      <c r="C114" s="207" t="s">
        <v>630</v>
      </c>
      <c r="D114" s="218" t="s">
        <v>567</v>
      </c>
      <c r="E114" s="144">
        <f>365+900</f>
        <v>1265</v>
      </c>
      <c r="F114" s="217"/>
      <c r="G114" s="141"/>
      <c r="H114" s="106"/>
    </row>
    <row r="115" spans="1:8" ht="25.5">
      <c r="A115" s="192" t="s">
        <v>855</v>
      </c>
      <c r="B115" s="204" t="s">
        <v>420</v>
      </c>
      <c r="C115" s="207" t="s">
        <v>632</v>
      </c>
      <c r="D115" s="218" t="s">
        <v>569</v>
      </c>
      <c r="E115" s="144">
        <f>120+240</f>
        <v>360</v>
      </c>
      <c r="F115" s="217"/>
      <c r="G115" s="141"/>
      <c r="H115" s="106"/>
    </row>
    <row r="116" spans="1:8">
      <c r="A116" s="104"/>
      <c r="B116" s="109"/>
      <c r="C116" s="207"/>
      <c r="D116" s="20"/>
      <c r="E116" s="145"/>
      <c r="F116" s="133"/>
      <c r="G116" s="141"/>
      <c r="H116" s="106"/>
    </row>
    <row r="117" spans="1:8">
      <c r="A117" s="16" t="s">
        <v>128</v>
      </c>
      <c r="B117" s="110"/>
      <c r="C117" s="206" t="s">
        <v>126</v>
      </c>
      <c r="D117" s="21"/>
      <c r="E117" s="139"/>
      <c r="F117" s="167"/>
      <c r="G117" s="131"/>
      <c r="H117" s="19"/>
    </row>
    <row r="118" spans="1:8">
      <c r="A118" s="193" t="s">
        <v>195</v>
      </c>
      <c r="B118" s="20" t="s">
        <v>296</v>
      </c>
      <c r="C118" s="207" t="s">
        <v>639</v>
      </c>
      <c r="D118" s="218" t="s">
        <v>567</v>
      </c>
      <c r="E118" s="144">
        <v>775</v>
      </c>
      <c r="F118" s="217"/>
      <c r="G118" s="141"/>
      <c r="H118" s="106"/>
    </row>
    <row r="119" spans="1:8">
      <c r="A119" s="193" t="s">
        <v>196</v>
      </c>
      <c r="B119" s="20" t="s">
        <v>297</v>
      </c>
      <c r="C119" s="207" t="s">
        <v>640</v>
      </c>
      <c r="D119" s="218" t="s">
        <v>567</v>
      </c>
      <c r="E119" s="144">
        <v>265</v>
      </c>
      <c r="F119" s="217"/>
      <c r="G119" s="141"/>
      <c r="H119" s="106"/>
    </row>
    <row r="120" spans="1:8" ht="25.5">
      <c r="A120" s="193" t="s">
        <v>197</v>
      </c>
      <c r="B120" s="20" t="s">
        <v>421</v>
      </c>
      <c r="C120" s="207" t="s">
        <v>641</v>
      </c>
      <c r="D120" s="218" t="s">
        <v>567</v>
      </c>
      <c r="E120" s="144">
        <v>240</v>
      </c>
      <c r="F120" s="217"/>
      <c r="G120" s="141"/>
      <c r="H120" s="106"/>
    </row>
    <row r="121" spans="1:8">
      <c r="A121" s="193" t="s">
        <v>198</v>
      </c>
      <c r="B121" s="20" t="s">
        <v>23</v>
      </c>
      <c r="C121" s="207" t="s">
        <v>642</v>
      </c>
      <c r="D121" s="218" t="s">
        <v>575</v>
      </c>
      <c r="E121" s="144">
        <v>4</v>
      </c>
      <c r="F121" s="217"/>
      <c r="G121" s="141"/>
      <c r="H121" s="106"/>
    </row>
    <row r="122" spans="1:8">
      <c r="A122" s="193" t="s">
        <v>199</v>
      </c>
      <c r="B122" s="20" t="s">
        <v>422</v>
      </c>
      <c r="C122" s="207" t="s">
        <v>643</v>
      </c>
      <c r="D122" s="218" t="s">
        <v>567</v>
      </c>
      <c r="E122" s="144">
        <v>27</v>
      </c>
      <c r="F122" s="217"/>
      <c r="G122" s="141"/>
      <c r="H122" s="106"/>
    </row>
    <row r="123" spans="1:8" ht="25.5">
      <c r="A123" s="193" t="s">
        <v>200</v>
      </c>
      <c r="B123" s="20" t="s">
        <v>388</v>
      </c>
      <c r="C123" s="207" t="s">
        <v>644</v>
      </c>
      <c r="D123" s="218" t="s">
        <v>560</v>
      </c>
      <c r="E123" s="144">
        <v>540</v>
      </c>
      <c r="F123" s="217"/>
      <c r="G123" s="141"/>
      <c r="H123" s="106"/>
    </row>
    <row r="124" spans="1:8">
      <c r="A124" s="22"/>
      <c r="B124" s="41"/>
      <c r="C124" s="207"/>
      <c r="D124" s="20"/>
      <c r="E124" s="144"/>
      <c r="F124" s="133"/>
      <c r="G124" s="141"/>
      <c r="H124" s="106"/>
    </row>
    <row r="125" spans="1:8">
      <c r="A125" s="16" t="s">
        <v>130</v>
      </c>
      <c r="B125" s="38"/>
      <c r="C125" s="206" t="s">
        <v>390</v>
      </c>
      <c r="D125" s="21"/>
      <c r="E125" s="139"/>
      <c r="F125" s="167"/>
      <c r="G125" s="131"/>
      <c r="H125" s="19"/>
    </row>
    <row r="126" spans="1:8" ht="25.5">
      <c r="A126" s="193" t="s">
        <v>132</v>
      </c>
      <c r="B126" s="20" t="s">
        <v>24</v>
      </c>
      <c r="C126" s="207" t="s">
        <v>645</v>
      </c>
      <c r="D126" s="218" t="s">
        <v>601</v>
      </c>
      <c r="E126" s="144">
        <v>18150</v>
      </c>
      <c r="F126" s="217"/>
      <c r="G126" s="141"/>
      <c r="H126" s="106"/>
    </row>
    <row r="127" spans="1:8">
      <c r="A127" s="193" t="s">
        <v>133</v>
      </c>
      <c r="B127" s="20" t="s">
        <v>425</v>
      </c>
      <c r="C127" s="207" t="s">
        <v>646</v>
      </c>
      <c r="D127" s="218" t="s">
        <v>567</v>
      </c>
      <c r="E127" s="144">
        <v>451</v>
      </c>
      <c r="F127" s="217"/>
      <c r="G127" s="141"/>
      <c r="H127" s="106"/>
    </row>
    <row r="128" spans="1:8" ht="25.5">
      <c r="A128" s="193" t="s">
        <v>313</v>
      </c>
      <c r="B128" s="20" t="s">
        <v>426</v>
      </c>
      <c r="C128" s="207" t="s">
        <v>647</v>
      </c>
      <c r="D128" s="218" t="s">
        <v>569</v>
      </c>
      <c r="E128" s="144">
        <v>46.1</v>
      </c>
      <c r="F128" s="217"/>
      <c r="G128" s="141"/>
      <c r="H128" s="106"/>
    </row>
    <row r="129" spans="1:8" ht="25.5">
      <c r="A129" s="193" t="s">
        <v>314</v>
      </c>
      <c r="B129" s="20" t="s">
        <v>391</v>
      </c>
      <c r="C129" s="207" t="s">
        <v>649</v>
      </c>
      <c r="D129" s="218" t="s">
        <v>567</v>
      </c>
      <c r="E129" s="144">
        <v>337.53</v>
      </c>
      <c r="F129" s="217"/>
      <c r="G129" s="141"/>
      <c r="H129" s="106"/>
    </row>
    <row r="130" spans="1:8" ht="25.5">
      <c r="A130" s="193" t="s">
        <v>315</v>
      </c>
      <c r="B130" s="20" t="s">
        <v>392</v>
      </c>
      <c r="C130" s="207" t="s">
        <v>648</v>
      </c>
      <c r="D130" s="218" t="s">
        <v>569</v>
      </c>
      <c r="E130" s="144">
        <v>40</v>
      </c>
      <c r="F130" s="217"/>
      <c r="G130" s="141"/>
      <c r="H130" s="23"/>
    </row>
    <row r="131" spans="1:8">
      <c r="A131" s="193" t="s">
        <v>316</v>
      </c>
      <c r="B131" s="20" t="s">
        <v>57</v>
      </c>
      <c r="C131" s="207" t="s">
        <v>703</v>
      </c>
      <c r="D131" s="218" t="s">
        <v>601</v>
      </c>
      <c r="E131" s="144">
        <v>18150</v>
      </c>
      <c r="F131" s="217"/>
      <c r="G131" s="141"/>
      <c r="H131" s="23"/>
    </row>
    <row r="132" spans="1:8">
      <c r="A132" s="193" t="s">
        <v>856</v>
      </c>
      <c r="B132" s="20" t="s">
        <v>298</v>
      </c>
      <c r="C132" s="207" t="s">
        <v>650</v>
      </c>
      <c r="D132" s="218" t="s">
        <v>569</v>
      </c>
      <c r="E132" s="144">
        <v>206.3</v>
      </c>
      <c r="F132" s="217"/>
      <c r="G132" s="141"/>
      <c r="H132" s="106"/>
    </row>
    <row r="133" spans="1:8">
      <c r="A133" s="193" t="s">
        <v>857</v>
      </c>
      <c r="B133" s="20" t="s">
        <v>299</v>
      </c>
      <c r="C133" s="207" t="s">
        <v>707</v>
      </c>
      <c r="D133" s="218" t="s">
        <v>567</v>
      </c>
      <c r="E133" s="144">
        <v>206.3</v>
      </c>
      <c r="F133" s="217"/>
      <c r="G133" s="141"/>
      <c r="H133" s="106"/>
    </row>
    <row r="134" spans="1:8">
      <c r="A134" s="22"/>
      <c r="B134" s="42"/>
      <c r="C134" s="207"/>
      <c r="D134" s="20"/>
      <c r="E134" s="144"/>
      <c r="F134" s="133"/>
      <c r="G134" s="141"/>
      <c r="H134" s="106"/>
    </row>
    <row r="135" spans="1:8">
      <c r="A135" s="16" t="s">
        <v>134</v>
      </c>
      <c r="B135" s="38"/>
      <c r="C135" s="206" t="s">
        <v>129</v>
      </c>
      <c r="D135" s="21"/>
      <c r="E135" s="139"/>
      <c r="F135" s="167"/>
      <c r="G135" s="131"/>
      <c r="H135" s="19"/>
    </row>
    <row r="136" spans="1:8">
      <c r="A136" s="34" t="s">
        <v>228</v>
      </c>
      <c r="B136" s="20" t="s">
        <v>35</v>
      </c>
      <c r="C136" s="207" t="s">
        <v>652</v>
      </c>
      <c r="D136" s="218" t="s">
        <v>567</v>
      </c>
      <c r="E136" s="145">
        <v>3200</v>
      </c>
      <c r="F136" s="217"/>
      <c r="G136" s="141"/>
      <c r="H136" s="106"/>
    </row>
    <row r="137" spans="1:8">
      <c r="A137" s="34" t="s">
        <v>229</v>
      </c>
      <c r="B137" s="20" t="s">
        <v>36</v>
      </c>
      <c r="C137" s="207" t="s">
        <v>653</v>
      </c>
      <c r="D137" s="218" t="s">
        <v>567</v>
      </c>
      <c r="E137" s="145">
        <v>3200</v>
      </c>
      <c r="F137" s="217"/>
      <c r="G137" s="141"/>
      <c r="H137" s="106"/>
    </row>
    <row r="138" spans="1:8">
      <c r="A138" s="34" t="s">
        <v>396</v>
      </c>
      <c r="B138" s="20" t="s">
        <v>37</v>
      </c>
      <c r="C138" s="207" t="s">
        <v>654</v>
      </c>
      <c r="D138" s="218" t="s">
        <v>567</v>
      </c>
      <c r="E138" s="145">
        <v>2200</v>
      </c>
      <c r="F138" s="217"/>
      <c r="G138" s="141"/>
      <c r="H138" s="106"/>
    </row>
    <row r="139" spans="1:8" ht="25.5">
      <c r="A139" s="34" t="s">
        <v>498</v>
      </c>
      <c r="B139" s="20" t="s">
        <v>300</v>
      </c>
      <c r="C139" s="207" t="s">
        <v>661</v>
      </c>
      <c r="D139" s="218" t="s">
        <v>567</v>
      </c>
      <c r="E139" s="145">
        <v>1000</v>
      </c>
      <c r="F139" s="217"/>
      <c r="G139" s="141"/>
      <c r="H139" s="106"/>
    </row>
    <row r="140" spans="1:8" ht="38.25">
      <c r="A140" s="34" t="s">
        <v>499</v>
      </c>
      <c r="B140" s="20" t="s">
        <v>301</v>
      </c>
      <c r="C140" s="207" t="s">
        <v>659</v>
      </c>
      <c r="D140" s="218" t="s">
        <v>567</v>
      </c>
      <c r="E140" s="145">
        <v>550</v>
      </c>
      <c r="F140" s="217"/>
      <c r="G140" s="141"/>
      <c r="H140" s="106"/>
    </row>
    <row r="141" spans="1:8" ht="38.25">
      <c r="A141" s="34" t="s">
        <v>500</v>
      </c>
      <c r="B141" s="20" t="s">
        <v>302</v>
      </c>
      <c r="C141" s="207" t="s">
        <v>660</v>
      </c>
      <c r="D141" s="218" t="s">
        <v>569</v>
      </c>
      <c r="E141" s="145">
        <v>570</v>
      </c>
      <c r="F141" s="217"/>
      <c r="G141" s="141"/>
      <c r="H141" s="106"/>
    </row>
    <row r="142" spans="1:8" ht="51">
      <c r="A142" s="34" t="s">
        <v>501</v>
      </c>
      <c r="B142" s="20" t="s">
        <v>393</v>
      </c>
      <c r="C142" s="207" t="s">
        <v>656</v>
      </c>
      <c r="D142" s="218" t="s">
        <v>567</v>
      </c>
      <c r="E142" s="145">
        <v>140</v>
      </c>
      <c r="F142" s="217"/>
      <c r="G142" s="141"/>
      <c r="H142" s="106"/>
    </row>
    <row r="143" spans="1:8" ht="51">
      <c r="A143" s="34" t="s">
        <v>502</v>
      </c>
      <c r="B143" s="20" t="s">
        <v>394</v>
      </c>
      <c r="C143" s="207" t="s">
        <v>657</v>
      </c>
      <c r="D143" s="218" t="s">
        <v>569</v>
      </c>
      <c r="E143" s="145">
        <v>120</v>
      </c>
      <c r="F143" s="217"/>
      <c r="G143" s="141"/>
      <c r="H143" s="106"/>
    </row>
    <row r="144" spans="1:8" ht="38.25">
      <c r="A144" s="34" t="s">
        <v>858</v>
      </c>
      <c r="B144" s="20" t="s">
        <v>395</v>
      </c>
      <c r="C144" s="207" t="s">
        <v>658</v>
      </c>
      <c r="D144" s="218" t="s">
        <v>567</v>
      </c>
      <c r="E144" s="145">
        <v>140</v>
      </c>
      <c r="F144" s="217"/>
      <c r="G144" s="141"/>
      <c r="H144" s="106"/>
    </row>
    <row r="145" spans="1:8" ht="25.5">
      <c r="A145" s="34" t="s">
        <v>859</v>
      </c>
      <c r="B145" s="20" t="s">
        <v>303</v>
      </c>
      <c r="C145" s="207" t="s">
        <v>662</v>
      </c>
      <c r="D145" s="218" t="s">
        <v>569</v>
      </c>
      <c r="E145" s="145">
        <v>85</v>
      </c>
      <c r="F145" s="217"/>
      <c r="G145" s="141"/>
      <c r="H145" s="106"/>
    </row>
    <row r="146" spans="1:8">
      <c r="A146" s="34" t="s">
        <v>860</v>
      </c>
      <c r="B146" s="20" t="s">
        <v>304</v>
      </c>
      <c r="C146" s="207" t="s">
        <v>706</v>
      </c>
      <c r="D146" s="218" t="s">
        <v>567</v>
      </c>
      <c r="E146" s="145">
        <v>980</v>
      </c>
      <c r="F146" s="217"/>
      <c r="G146" s="141"/>
      <c r="H146" s="106"/>
    </row>
    <row r="147" spans="1:8">
      <c r="A147" s="34" t="s">
        <v>861</v>
      </c>
      <c r="B147" s="20" t="s">
        <v>305</v>
      </c>
      <c r="C147" s="207" t="s">
        <v>655</v>
      </c>
      <c r="D147" s="218" t="s">
        <v>567</v>
      </c>
      <c r="E147" s="144">
        <v>415</v>
      </c>
      <c r="F147" s="217"/>
      <c r="G147" s="134"/>
      <c r="H147" s="106"/>
    </row>
    <row r="148" spans="1:8" ht="25.5">
      <c r="A148" s="34" t="s">
        <v>862</v>
      </c>
      <c r="B148" s="20" t="s">
        <v>306</v>
      </c>
      <c r="C148" s="207" t="s">
        <v>664</v>
      </c>
      <c r="D148" s="218" t="s">
        <v>567</v>
      </c>
      <c r="E148" s="144">
        <v>37</v>
      </c>
      <c r="F148" s="217"/>
      <c r="G148" s="134"/>
      <c r="H148" s="106"/>
    </row>
    <row r="149" spans="1:8" ht="25.5">
      <c r="A149" s="34" t="s">
        <v>863</v>
      </c>
      <c r="B149" s="20" t="s">
        <v>307</v>
      </c>
      <c r="C149" s="207" t="s">
        <v>665</v>
      </c>
      <c r="D149" s="218" t="s">
        <v>567</v>
      </c>
      <c r="E149" s="144">
        <v>28</v>
      </c>
      <c r="F149" s="217"/>
      <c r="G149" s="134"/>
      <c r="H149" s="106"/>
    </row>
    <row r="150" spans="1:8">
      <c r="A150" s="34" t="s">
        <v>864</v>
      </c>
      <c r="B150" s="20" t="s">
        <v>308</v>
      </c>
      <c r="C150" s="207" t="s">
        <v>666</v>
      </c>
      <c r="D150" s="218" t="s">
        <v>560</v>
      </c>
      <c r="E150" s="144">
        <v>210</v>
      </c>
      <c r="F150" s="217"/>
      <c r="G150" s="134"/>
      <c r="H150" s="106"/>
    </row>
    <row r="151" spans="1:8">
      <c r="A151" s="34"/>
      <c r="B151" s="119"/>
      <c r="C151" s="207"/>
      <c r="D151" s="105"/>
      <c r="E151" s="146"/>
      <c r="F151" s="166"/>
      <c r="G151" s="136"/>
      <c r="H151" s="106"/>
    </row>
    <row r="152" spans="1:8">
      <c r="A152" s="16" t="s">
        <v>135</v>
      </c>
      <c r="B152" s="38"/>
      <c r="C152" s="206" t="s">
        <v>131</v>
      </c>
      <c r="D152" s="21"/>
      <c r="E152" s="139"/>
      <c r="F152" s="167"/>
      <c r="G152" s="131"/>
      <c r="H152" s="19"/>
    </row>
    <row r="153" spans="1:8">
      <c r="A153" s="34" t="s">
        <v>136</v>
      </c>
      <c r="B153" s="20" t="s">
        <v>555</v>
      </c>
      <c r="C153" s="207" t="s">
        <v>558</v>
      </c>
      <c r="D153" s="105" t="s">
        <v>2</v>
      </c>
      <c r="E153" s="143">
        <v>700</v>
      </c>
      <c r="F153" s="166"/>
      <c r="G153" s="134"/>
      <c r="H153" s="106"/>
    </row>
    <row r="154" spans="1:8">
      <c r="A154" s="34" t="s">
        <v>137</v>
      </c>
      <c r="B154" s="20" t="s">
        <v>42</v>
      </c>
      <c r="C154" s="207" t="s">
        <v>667</v>
      </c>
      <c r="D154" s="218" t="s">
        <v>567</v>
      </c>
      <c r="E154" s="143">
        <v>690</v>
      </c>
      <c r="F154" s="217"/>
      <c r="G154" s="134"/>
      <c r="H154" s="106"/>
    </row>
    <row r="155" spans="1:8">
      <c r="A155" s="34" t="s">
        <v>138</v>
      </c>
      <c r="B155" s="20" t="s">
        <v>440</v>
      </c>
      <c r="C155" s="207" t="s">
        <v>668</v>
      </c>
      <c r="D155" s="218" t="s">
        <v>560</v>
      </c>
      <c r="E155" s="143">
        <v>140</v>
      </c>
      <c r="F155" s="217"/>
      <c r="G155" s="134"/>
      <c r="H155" s="106"/>
    </row>
    <row r="156" spans="1:8">
      <c r="A156" s="108"/>
      <c r="B156" s="39"/>
      <c r="C156" s="207"/>
      <c r="D156" s="20"/>
      <c r="E156" s="145"/>
      <c r="F156" s="133"/>
      <c r="G156" s="141"/>
      <c r="H156" s="106"/>
    </row>
    <row r="157" spans="1:8">
      <c r="A157" s="16" t="s">
        <v>139</v>
      </c>
      <c r="B157" s="38"/>
      <c r="C157" s="206" t="s">
        <v>309</v>
      </c>
      <c r="D157" s="21"/>
      <c r="E157" s="139"/>
      <c r="F157" s="167"/>
      <c r="G157" s="131"/>
      <c r="H157" s="19"/>
    </row>
    <row r="158" spans="1:8" ht="25.5">
      <c r="A158" s="34" t="s">
        <v>141</v>
      </c>
      <c r="B158" s="20" t="s">
        <v>310</v>
      </c>
      <c r="C158" s="207" t="s">
        <v>669</v>
      </c>
      <c r="D158" s="218" t="s">
        <v>560</v>
      </c>
      <c r="E158" s="143">
        <v>22</v>
      </c>
      <c r="F158" s="217"/>
      <c r="G158" s="134"/>
      <c r="H158" s="106"/>
    </row>
    <row r="159" spans="1:8" ht="25.5">
      <c r="A159" s="34" t="s">
        <v>230</v>
      </c>
      <c r="B159" s="20" t="s">
        <v>311</v>
      </c>
      <c r="C159" s="207" t="s">
        <v>670</v>
      </c>
      <c r="D159" s="218" t="s">
        <v>560</v>
      </c>
      <c r="E159" s="147">
        <v>17</v>
      </c>
      <c r="F159" s="217"/>
      <c r="G159" s="134"/>
      <c r="H159" s="106"/>
    </row>
    <row r="160" spans="1:8" ht="25.5">
      <c r="A160" s="34" t="s">
        <v>231</v>
      </c>
      <c r="B160" s="20" t="s">
        <v>427</v>
      </c>
      <c r="C160" s="207" t="s">
        <v>672</v>
      </c>
      <c r="D160" s="218" t="s">
        <v>560</v>
      </c>
      <c r="E160" s="147">
        <v>4</v>
      </c>
      <c r="F160" s="217"/>
      <c r="G160" s="134"/>
      <c r="H160" s="106"/>
    </row>
    <row r="161" spans="1:17" ht="25.5">
      <c r="A161" s="34" t="s">
        <v>865</v>
      </c>
      <c r="B161" s="20" t="s">
        <v>397</v>
      </c>
      <c r="C161" s="207" t="s">
        <v>671</v>
      </c>
      <c r="D161" s="218" t="s">
        <v>560</v>
      </c>
      <c r="E161" s="143">
        <v>1</v>
      </c>
      <c r="F161" s="217"/>
      <c r="G161" s="134"/>
      <c r="H161" s="106"/>
    </row>
    <row r="162" spans="1:17" ht="25.5">
      <c r="A162" s="34" t="s">
        <v>866</v>
      </c>
      <c r="B162" s="20" t="s">
        <v>43</v>
      </c>
      <c r="C162" s="207" t="s">
        <v>673</v>
      </c>
      <c r="D162" s="218" t="s">
        <v>567</v>
      </c>
      <c r="E162" s="143">
        <v>24.2</v>
      </c>
      <c r="F162" s="217"/>
      <c r="G162" s="134"/>
      <c r="H162" s="106"/>
    </row>
    <row r="163" spans="1:17" ht="25.5">
      <c r="A163" s="34" t="s">
        <v>867</v>
      </c>
      <c r="B163" s="20" t="s">
        <v>44</v>
      </c>
      <c r="C163" s="207" t="s">
        <v>674</v>
      </c>
      <c r="D163" s="218" t="s">
        <v>567</v>
      </c>
      <c r="E163" s="143">
        <v>6.4</v>
      </c>
      <c r="F163" s="217"/>
      <c r="G163" s="134"/>
      <c r="H163" s="106"/>
    </row>
    <row r="164" spans="1:17" ht="25.5">
      <c r="A164" s="34" t="s">
        <v>868</v>
      </c>
      <c r="B164" s="20" t="s">
        <v>45</v>
      </c>
      <c r="C164" s="207" t="s">
        <v>675</v>
      </c>
      <c r="D164" s="218" t="s">
        <v>567</v>
      </c>
      <c r="E164" s="143">
        <v>4</v>
      </c>
      <c r="F164" s="217"/>
      <c r="G164" s="134"/>
      <c r="H164" s="106"/>
    </row>
    <row r="165" spans="1:17">
      <c r="A165" s="34" t="s">
        <v>869</v>
      </c>
      <c r="B165" s="20" t="s">
        <v>312</v>
      </c>
      <c r="C165" s="207" t="s">
        <v>676</v>
      </c>
      <c r="D165" s="218" t="s">
        <v>567</v>
      </c>
      <c r="E165" s="143">
        <v>3.24</v>
      </c>
      <c r="F165" s="217"/>
      <c r="G165" s="134"/>
      <c r="H165" s="106"/>
    </row>
    <row r="166" spans="1:17" s="121" customFormat="1">
      <c r="A166" s="34" t="s">
        <v>870</v>
      </c>
      <c r="B166" s="20" t="s">
        <v>46</v>
      </c>
      <c r="C166" s="207" t="s">
        <v>677</v>
      </c>
      <c r="D166" s="218" t="s">
        <v>567</v>
      </c>
      <c r="E166" s="143">
        <v>65.509999999999991</v>
      </c>
      <c r="F166" s="217"/>
      <c r="G166" s="141"/>
      <c r="H166" s="24"/>
      <c r="J166" s="213"/>
      <c r="K166" s="213"/>
      <c r="L166" s="213"/>
      <c r="M166" s="214"/>
      <c r="N166" s="214"/>
      <c r="O166" s="214"/>
      <c r="P166" s="216"/>
      <c r="Q166" s="216"/>
    </row>
    <row r="167" spans="1:17" s="121" customFormat="1">
      <c r="A167" s="34" t="s">
        <v>871</v>
      </c>
      <c r="B167" s="20" t="s">
        <v>47</v>
      </c>
      <c r="C167" s="207" t="s">
        <v>678</v>
      </c>
      <c r="D167" s="218" t="s">
        <v>567</v>
      </c>
      <c r="E167" s="143">
        <v>25.36</v>
      </c>
      <c r="F167" s="217"/>
      <c r="G167" s="141"/>
      <c r="H167" s="24"/>
      <c r="J167" s="213"/>
      <c r="K167" s="213"/>
      <c r="L167" s="213"/>
      <c r="M167" s="214"/>
      <c r="N167" s="214"/>
      <c r="O167" s="214"/>
      <c r="P167" s="216"/>
      <c r="Q167" s="216"/>
    </row>
    <row r="168" spans="1:17" s="121" customFormat="1">
      <c r="A168" s="34" t="s">
        <v>834</v>
      </c>
      <c r="B168" s="20" t="s">
        <v>317</v>
      </c>
      <c r="C168" s="207" t="s">
        <v>679</v>
      </c>
      <c r="D168" s="218" t="s">
        <v>567</v>
      </c>
      <c r="E168" s="143">
        <v>90.87</v>
      </c>
      <c r="F168" s="217"/>
      <c r="G168" s="141"/>
      <c r="H168" s="24"/>
      <c r="J168" s="213"/>
      <c r="K168" s="213"/>
      <c r="L168" s="213"/>
      <c r="M168" s="214"/>
      <c r="N168" s="214"/>
      <c r="O168" s="214"/>
      <c r="P168" s="216"/>
      <c r="Q168" s="216"/>
    </row>
    <row r="169" spans="1:17" s="121" customFormat="1">
      <c r="A169" s="34" t="s">
        <v>872</v>
      </c>
      <c r="B169" s="20" t="s">
        <v>428</v>
      </c>
      <c r="C169" s="207" t="s">
        <v>680</v>
      </c>
      <c r="D169" s="218" t="s">
        <v>567</v>
      </c>
      <c r="E169" s="143">
        <v>10.5</v>
      </c>
      <c r="F169" s="217"/>
      <c r="G169" s="141"/>
      <c r="H169" s="24"/>
      <c r="J169" s="213"/>
      <c r="K169" s="213"/>
      <c r="L169" s="213"/>
      <c r="M169" s="214"/>
      <c r="N169" s="214"/>
      <c r="O169" s="214"/>
      <c r="P169" s="216"/>
      <c r="Q169" s="216"/>
    </row>
    <row r="170" spans="1:17" s="121" customFormat="1">
      <c r="A170" s="34" t="s">
        <v>873</v>
      </c>
      <c r="B170" s="20" t="s">
        <v>48</v>
      </c>
      <c r="C170" s="207" t="s">
        <v>681</v>
      </c>
      <c r="D170" s="218" t="s">
        <v>567</v>
      </c>
      <c r="E170" s="143">
        <v>4.8</v>
      </c>
      <c r="F170" s="217"/>
      <c r="G170" s="141"/>
      <c r="H170" s="24"/>
      <c r="J170" s="213"/>
      <c r="K170" s="213"/>
      <c r="L170" s="213"/>
      <c r="M170" s="214"/>
      <c r="N170" s="214"/>
      <c r="O170" s="214"/>
      <c r="P170" s="216"/>
      <c r="Q170" s="216"/>
    </row>
    <row r="171" spans="1:17" ht="25.5">
      <c r="A171" s="34" t="s">
        <v>874</v>
      </c>
      <c r="B171" s="20" t="s">
        <v>49</v>
      </c>
      <c r="C171" s="207" t="s">
        <v>683</v>
      </c>
      <c r="D171" s="218" t="s">
        <v>580</v>
      </c>
      <c r="E171" s="143">
        <v>39</v>
      </c>
      <c r="F171" s="217"/>
      <c r="G171" s="141"/>
      <c r="H171" s="106"/>
    </row>
    <row r="172" spans="1:17">
      <c r="A172" s="34" t="s">
        <v>875</v>
      </c>
      <c r="B172" s="20" t="s">
        <v>429</v>
      </c>
      <c r="C172" s="207" t="s">
        <v>684</v>
      </c>
      <c r="D172" s="218" t="s">
        <v>580</v>
      </c>
      <c r="E172" s="143">
        <v>4</v>
      </c>
      <c r="F172" s="217"/>
      <c r="G172" s="141"/>
      <c r="H172" s="106"/>
    </row>
    <row r="173" spans="1:17">
      <c r="A173" s="34" t="s">
        <v>15</v>
      </c>
      <c r="B173" s="20" t="s">
        <v>398</v>
      </c>
      <c r="C173" s="207" t="s">
        <v>685</v>
      </c>
      <c r="D173" s="218" t="s">
        <v>560</v>
      </c>
      <c r="E173" s="143">
        <v>20</v>
      </c>
      <c r="F173" s="217"/>
      <c r="G173" s="141"/>
      <c r="H173" s="106"/>
    </row>
    <row r="174" spans="1:17" ht="25.5">
      <c r="A174" s="34" t="s">
        <v>876</v>
      </c>
      <c r="B174" s="20" t="s">
        <v>430</v>
      </c>
      <c r="C174" s="207" t="s">
        <v>689</v>
      </c>
      <c r="D174" s="218" t="s">
        <v>560</v>
      </c>
      <c r="E174" s="143">
        <v>1</v>
      </c>
      <c r="F174" s="217"/>
      <c r="G174" s="141"/>
      <c r="H174" s="106"/>
    </row>
    <row r="175" spans="1:17">
      <c r="A175" s="34" t="s">
        <v>18</v>
      </c>
      <c r="B175" s="20" t="s">
        <v>431</v>
      </c>
      <c r="C175" s="207" t="s">
        <v>686</v>
      </c>
      <c r="D175" s="218" t="s">
        <v>560</v>
      </c>
      <c r="E175" s="143">
        <v>1</v>
      </c>
      <c r="F175" s="217"/>
      <c r="G175" s="141"/>
      <c r="H175" s="106"/>
    </row>
    <row r="176" spans="1:17">
      <c r="A176" s="34" t="s">
        <v>877</v>
      </c>
      <c r="B176" s="20" t="s">
        <v>432</v>
      </c>
      <c r="C176" s="207" t="s">
        <v>687</v>
      </c>
      <c r="D176" s="218" t="s">
        <v>560</v>
      </c>
      <c r="E176" s="143">
        <v>1</v>
      </c>
      <c r="F176" s="217"/>
      <c r="G176" s="141"/>
      <c r="H176" s="106"/>
    </row>
    <row r="177" spans="1:8" ht="25.5">
      <c r="A177" s="34" t="s">
        <v>22</v>
      </c>
      <c r="B177" s="20" t="s">
        <v>433</v>
      </c>
      <c r="C177" s="207" t="s">
        <v>688</v>
      </c>
      <c r="D177" s="218" t="s">
        <v>560</v>
      </c>
      <c r="E177" s="143">
        <v>2</v>
      </c>
      <c r="F177" s="217"/>
      <c r="G177" s="141"/>
      <c r="H177" s="106"/>
    </row>
    <row r="178" spans="1:8" ht="25.5">
      <c r="A178" s="34" t="s">
        <v>878</v>
      </c>
      <c r="B178" s="20" t="s">
        <v>434</v>
      </c>
      <c r="C178" s="207" t="s">
        <v>682</v>
      </c>
      <c r="D178" s="218" t="s">
        <v>569</v>
      </c>
      <c r="E178" s="143">
        <v>62</v>
      </c>
      <c r="F178" s="217"/>
      <c r="G178" s="141"/>
      <c r="H178" s="106"/>
    </row>
    <row r="179" spans="1:8">
      <c r="A179" s="34" t="s">
        <v>879</v>
      </c>
      <c r="B179" s="20" t="s">
        <v>50</v>
      </c>
      <c r="C179" s="207" t="s">
        <v>690</v>
      </c>
      <c r="D179" s="218" t="s">
        <v>569</v>
      </c>
      <c r="E179" s="143">
        <v>48</v>
      </c>
      <c r="F179" s="217"/>
      <c r="G179" s="141"/>
      <c r="H179" s="106"/>
    </row>
    <row r="180" spans="1:8">
      <c r="A180" s="27"/>
      <c r="B180" s="43"/>
      <c r="C180" s="208"/>
      <c r="D180" s="28"/>
      <c r="E180" s="148"/>
      <c r="F180" s="168"/>
      <c r="G180" s="157"/>
      <c r="H180" s="26"/>
    </row>
    <row r="181" spans="1:8">
      <c r="A181" s="16" t="s">
        <v>142</v>
      </c>
      <c r="B181" s="38"/>
      <c r="C181" s="206" t="s">
        <v>318</v>
      </c>
      <c r="D181" s="21"/>
      <c r="E181" s="139"/>
      <c r="F181" s="167"/>
      <c r="G181" s="158"/>
      <c r="H181" s="19"/>
    </row>
    <row r="182" spans="1:8" ht="38.25">
      <c r="A182" s="34" t="s">
        <v>191</v>
      </c>
      <c r="B182" s="20" t="s">
        <v>319</v>
      </c>
      <c r="C182" s="207" t="s">
        <v>691</v>
      </c>
      <c r="D182" s="218" t="s">
        <v>560</v>
      </c>
      <c r="E182" s="149">
        <v>2</v>
      </c>
      <c r="F182" s="217"/>
      <c r="G182" s="141"/>
      <c r="H182" s="106"/>
    </row>
    <row r="183" spans="1:8" ht="38.25">
      <c r="A183" s="34" t="s">
        <v>232</v>
      </c>
      <c r="B183" s="20" t="s">
        <v>320</v>
      </c>
      <c r="C183" s="207" t="s">
        <v>692</v>
      </c>
      <c r="D183" s="218" t="s">
        <v>560</v>
      </c>
      <c r="E183" s="143">
        <v>1</v>
      </c>
      <c r="F183" s="217"/>
      <c r="G183" s="141"/>
      <c r="H183" s="106"/>
    </row>
    <row r="184" spans="1:8" ht="25.5">
      <c r="A184" s="34" t="s">
        <v>233</v>
      </c>
      <c r="B184" s="20" t="s">
        <v>321</v>
      </c>
      <c r="C184" s="207" t="s">
        <v>693</v>
      </c>
      <c r="D184" s="218" t="s">
        <v>560</v>
      </c>
      <c r="E184" s="143">
        <v>1</v>
      </c>
      <c r="F184" s="217"/>
      <c r="G184" s="141"/>
      <c r="H184" s="106"/>
    </row>
    <row r="185" spans="1:8" ht="25.5">
      <c r="A185" s="34" t="s">
        <v>234</v>
      </c>
      <c r="B185" s="20" t="s">
        <v>51</v>
      </c>
      <c r="C185" s="207" t="s">
        <v>694</v>
      </c>
      <c r="D185" s="218" t="s">
        <v>567</v>
      </c>
      <c r="E185" s="143">
        <v>2</v>
      </c>
      <c r="F185" s="217"/>
      <c r="G185" s="141"/>
      <c r="H185" s="106"/>
    </row>
    <row r="186" spans="1:8" ht="25.5">
      <c r="A186" s="34" t="s">
        <v>503</v>
      </c>
      <c r="B186" s="20" t="s">
        <v>52</v>
      </c>
      <c r="C186" s="207" t="s">
        <v>696</v>
      </c>
      <c r="D186" s="218" t="s">
        <v>567</v>
      </c>
      <c r="E186" s="143">
        <v>2</v>
      </c>
      <c r="F186" s="217"/>
      <c r="G186" s="141"/>
      <c r="H186" s="106"/>
    </row>
    <row r="187" spans="1:8" ht="25.5">
      <c r="A187" s="34" t="s">
        <v>504</v>
      </c>
      <c r="B187" s="20" t="s">
        <v>322</v>
      </c>
      <c r="C187" s="207" t="s">
        <v>695</v>
      </c>
      <c r="D187" s="218" t="s">
        <v>569</v>
      </c>
      <c r="E187" s="143">
        <v>22.3</v>
      </c>
      <c r="F187" s="217"/>
      <c r="G187" s="141"/>
      <c r="H187" s="106"/>
    </row>
    <row r="188" spans="1:8" ht="25.5">
      <c r="A188" s="34" t="s">
        <v>505</v>
      </c>
      <c r="B188" s="20" t="s">
        <v>53</v>
      </c>
      <c r="C188" s="207" t="s">
        <v>697</v>
      </c>
      <c r="D188" s="218" t="s">
        <v>560</v>
      </c>
      <c r="E188" s="144">
        <v>1</v>
      </c>
      <c r="F188" s="217"/>
      <c r="G188" s="141"/>
      <c r="H188" s="106"/>
    </row>
    <row r="189" spans="1:8">
      <c r="A189" s="108"/>
      <c r="B189" s="39"/>
      <c r="C189" s="207"/>
      <c r="D189" s="20"/>
      <c r="E189" s="149"/>
      <c r="F189" s="133"/>
      <c r="G189" s="141"/>
      <c r="H189" s="106"/>
    </row>
    <row r="190" spans="1:8">
      <c r="A190" s="16" t="s">
        <v>144</v>
      </c>
      <c r="B190" s="38"/>
      <c r="C190" s="206" t="s">
        <v>323</v>
      </c>
      <c r="D190" s="21"/>
      <c r="E190" s="139"/>
      <c r="F190" s="167"/>
      <c r="G190" s="158"/>
      <c r="H190" s="19"/>
    </row>
    <row r="191" spans="1:8" ht="25.5">
      <c r="A191" s="34" t="s">
        <v>240</v>
      </c>
      <c r="B191" s="20" t="s">
        <v>324</v>
      </c>
      <c r="C191" s="207" t="s">
        <v>698</v>
      </c>
      <c r="D191" s="218" t="s">
        <v>567</v>
      </c>
      <c r="E191" s="149">
        <v>690</v>
      </c>
      <c r="F191" s="217"/>
      <c r="G191" s="141"/>
      <c r="H191" s="106"/>
    </row>
    <row r="192" spans="1:8" ht="25.5">
      <c r="A192" s="34" t="s">
        <v>241</v>
      </c>
      <c r="B192" s="20" t="s">
        <v>54</v>
      </c>
      <c r="C192" s="207" t="s">
        <v>699</v>
      </c>
      <c r="D192" s="218" t="s">
        <v>567</v>
      </c>
      <c r="E192" s="143">
        <v>690</v>
      </c>
      <c r="F192" s="217"/>
      <c r="G192" s="141"/>
      <c r="H192" s="106"/>
    </row>
    <row r="193" spans="1:8">
      <c r="A193" s="34" t="s">
        <v>145</v>
      </c>
      <c r="B193" s="20" t="s">
        <v>325</v>
      </c>
      <c r="C193" s="207" t="s">
        <v>700</v>
      </c>
      <c r="D193" s="218" t="s">
        <v>567</v>
      </c>
      <c r="E193" s="143">
        <v>690</v>
      </c>
      <c r="F193" s="217"/>
      <c r="G193" s="141"/>
      <c r="H193" s="106"/>
    </row>
    <row r="194" spans="1:8">
      <c r="A194" s="34" t="s">
        <v>194</v>
      </c>
      <c r="B194" s="20" t="s">
        <v>34</v>
      </c>
      <c r="C194" s="207" t="s">
        <v>651</v>
      </c>
      <c r="D194" s="218" t="s">
        <v>575</v>
      </c>
      <c r="E194" s="143">
        <v>34.5</v>
      </c>
      <c r="F194" s="217"/>
      <c r="G194" s="141"/>
      <c r="H194" s="106"/>
    </row>
    <row r="195" spans="1:8">
      <c r="A195" s="111"/>
      <c r="B195" s="20"/>
      <c r="C195" s="209"/>
      <c r="D195" s="114"/>
      <c r="E195" s="150"/>
      <c r="F195" s="169"/>
      <c r="G195" s="159"/>
      <c r="H195" s="113"/>
    </row>
    <row r="196" spans="1:8">
      <c r="A196" s="16" t="s">
        <v>146</v>
      </c>
      <c r="B196" s="38"/>
      <c r="C196" s="206" t="s">
        <v>140</v>
      </c>
      <c r="D196" s="21"/>
      <c r="E196" s="139"/>
      <c r="F196" s="167"/>
      <c r="G196" s="158"/>
      <c r="H196" s="19"/>
    </row>
    <row r="197" spans="1:8">
      <c r="A197" s="34" t="s">
        <v>235</v>
      </c>
      <c r="B197" s="20" t="s">
        <v>55</v>
      </c>
      <c r="C197" s="207" t="s">
        <v>701</v>
      </c>
      <c r="D197" s="218" t="s">
        <v>567</v>
      </c>
      <c r="E197" s="149">
        <v>690</v>
      </c>
      <c r="F197" s="217"/>
      <c r="G197" s="141"/>
      <c r="H197" s="106"/>
    </row>
    <row r="198" spans="1:8">
      <c r="A198" s="34" t="s">
        <v>242</v>
      </c>
      <c r="B198" s="20" t="s">
        <v>56</v>
      </c>
      <c r="C198" s="207" t="s">
        <v>702</v>
      </c>
      <c r="D198" s="218" t="s">
        <v>567</v>
      </c>
      <c r="E198" s="143">
        <v>4100</v>
      </c>
      <c r="F198" s="217"/>
      <c r="G198" s="141"/>
      <c r="H198" s="106"/>
    </row>
    <row r="199" spans="1:8">
      <c r="A199" s="34" t="s">
        <v>243</v>
      </c>
      <c r="B199" s="20" t="s">
        <v>58</v>
      </c>
      <c r="C199" s="207" t="s">
        <v>704</v>
      </c>
      <c r="D199" s="218" t="s">
        <v>567</v>
      </c>
      <c r="E199" s="143">
        <v>6770</v>
      </c>
      <c r="F199" s="217"/>
      <c r="G199" s="141"/>
      <c r="H199" s="106"/>
    </row>
    <row r="200" spans="1:8">
      <c r="A200" s="34" t="s">
        <v>244</v>
      </c>
      <c r="B200" s="20" t="s">
        <v>326</v>
      </c>
      <c r="C200" s="207" t="s">
        <v>179</v>
      </c>
      <c r="D200" s="218" t="s">
        <v>567</v>
      </c>
      <c r="E200" s="143">
        <v>156.9</v>
      </c>
      <c r="F200" s="217"/>
      <c r="G200" s="141"/>
      <c r="H200" s="106"/>
    </row>
    <row r="201" spans="1:8">
      <c r="A201" s="111"/>
      <c r="B201" s="20"/>
      <c r="C201" s="209"/>
      <c r="D201" s="114"/>
      <c r="E201" s="150"/>
      <c r="F201" s="169"/>
      <c r="G201" s="159"/>
      <c r="H201" s="113"/>
    </row>
    <row r="202" spans="1:8">
      <c r="A202" s="16" t="s">
        <v>148</v>
      </c>
      <c r="B202" s="38"/>
      <c r="C202" s="206" t="s">
        <v>327</v>
      </c>
      <c r="D202" s="21"/>
      <c r="E202" s="139"/>
      <c r="F202" s="167"/>
      <c r="G202" s="158"/>
      <c r="H202" s="19"/>
    </row>
    <row r="203" spans="1:8">
      <c r="A203" s="34" t="s">
        <v>446</v>
      </c>
      <c r="B203" s="203" t="s">
        <v>399</v>
      </c>
      <c r="C203" s="207" t="s">
        <v>708</v>
      </c>
      <c r="D203" s="218" t="s">
        <v>575</v>
      </c>
      <c r="E203" s="149">
        <v>120</v>
      </c>
      <c r="F203" s="217"/>
      <c r="G203" s="141"/>
      <c r="H203" s="106"/>
    </row>
    <row r="204" spans="1:8">
      <c r="A204" s="34" t="s">
        <v>447</v>
      </c>
      <c r="B204" s="20" t="s">
        <v>328</v>
      </c>
      <c r="C204" s="207" t="s">
        <v>709</v>
      </c>
      <c r="D204" s="218" t="s">
        <v>567</v>
      </c>
      <c r="E204" s="149">
        <v>300</v>
      </c>
      <c r="F204" s="217"/>
      <c r="G204" s="141"/>
      <c r="H204" s="106"/>
    </row>
    <row r="205" spans="1:8" ht="25.5">
      <c r="A205" s="34" t="s">
        <v>448</v>
      </c>
      <c r="B205" s="20" t="s">
        <v>329</v>
      </c>
      <c r="C205" s="207" t="s">
        <v>710</v>
      </c>
      <c r="D205" s="218" t="s">
        <v>567</v>
      </c>
      <c r="E205" s="143">
        <v>60</v>
      </c>
      <c r="F205" s="217"/>
      <c r="G205" s="141"/>
      <c r="H205" s="106"/>
    </row>
    <row r="206" spans="1:8" ht="25.5">
      <c r="A206" s="34" t="s">
        <v>449</v>
      </c>
      <c r="B206" s="20" t="s">
        <v>331</v>
      </c>
      <c r="C206" s="207" t="s">
        <v>332</v>
      </c>
      <c r="D206" s="218" t="s">
        <v>567</v>
      </c>
      <c r="E206" s="143">
        <v>20</v>
      </c>
      <c r="F206" s="217"/>
      <c r="G206" s="141"/>
      <c r="H206" s="106"/>
    </row>
    <row r="207" spans="1:8">
      <c r="A207" s="34" t="s">
        <v>880</v>
      </c>
      <c r="B207" s="20" t="s">
        <v>330</v>
      </c>
      <c r="C207" s="207" t="s">
        <v>711</v>
      </c>
      <c r="D207" s="218" t="s">
        <v>560</v>
      </c>
      <c r="E207" s="143">
        <v>24</v>
      </c>
      <c r="F207" s="217"/>
      <c r="G207" s="141"/>
      <c r="H207" s="106"/>
    </row>
    <row r="208" spans="1:8">
      <c r="A208" s="111"/>
      <c r="B208" s="115"/>
      <c r="C208" s="209"/>
      <c r="D208" s="112"/>
      <c r="E208" s="151"/>
      <c r="F208" s="170"/>
      <c r="G208" s="159"/>
      <c r="H208" s="113"/>
    </row>
    <row r="209" spans="1:8">
      <c r="A209" s="29" t="s">
        <v>149</v>
      </c>
      <c r="B209" s="44"/>
      <c r="C209" s="210" t="s">
        <v>143</v>
      </c>
      <c r="D209" s="30"/>
      <c r="E209" s="152"/>
      <c r="F209" s="171"/>
      <c r="G209" s="160"/>
      <c r="H209" s="31"/>
    </row>
    <row r="210" spans="1:8">
      <c r="A210" s="34" t="s">
        <v>193</v>
      </c>
      <c r="B210" s="20" t="s">
        <v>59</v>
      </c>
      <c r="C210" s="207" t="s">
        <v>712</v>
      </c>
      <c r="D210" s="218" t="s">
        <v>560</v>
      </c>
      <c r="E210" s="145">
        <v>2</v>
      </c>
      <c r="F210" s="217"/>
      <c r="G210" s="141"/>
      <c r="H210" s="106"/>
    </row>
    <row r="211" spans="1:8" ht="25.5">
      <c r="A211" s="34" t="s">
        <v>450</v>
      </c>
      <c r="B211" s="20" t="s">
        <v>333</v>
      </c>
      <c r="C211" s="207" t="s">
        <v>713</v>
      </c>
      <c r="D211" s="218" t="s">
        <v>560</v>
      </c>
      <c r="E211" s="145">
        <v>2</v>
      </c>
      <c r="F211" s="217"/>
      <c r="G211" s="141"/>
      <c r="H211" s="107"/>
    </row>
    <row r="212" spans="1:8">
      <c r="A212" s="34" t="s">
        <v>451</v>
      </c>
      <c r="B212" s="20" t="s">
        <v>60</v>
      </c>
      <c r="C212" s="207" t="s">
        <v>714</v>
      </c>
      <c r="D212" s="218" t="s">
        <v>601</v>
      </c>
      <c r="E212" s="145">
        <v>10</v>
      </c>
      <c r="F212" s="217"/>
      <c r="G212" s="141"/>
      <c r="H212" s="107"/>
    </row>
    <row r="213" spans="1:8" ht="25.5">
      <c r="A213" s="34" t="s">
        <v>452</v>
      </c>
      <c r="B213" s="20" t="s">
        <v>61</v>
      </c>
      <c r="C213" s="207" t="s">
        <v>717</v>
      </c>
      <c r="D213" s="218" t="s">
        <v>560</v>
      </c>
      <c r="E213" s="145">
        <v>2</v>
      </c>
      <c r="F213" s="217"/>
      <c r="G213" s="141"/>
      <c r="H213" s="106"/>
    </row>
    <row r="214" spans="1:8" ht="25.5">
      <c r="A214" s="34" t="s">
        <v>453</v>
      </c>
      <c r="B214" s="20" t="s">
        <v>334</v>
      </c>
      <c r="C214" s="207" t="s">
        <v>715</v>
      </c>
      <c r="D214" s="218" t="s">
        <v>560</v>
      </c>
      <c r="E214" s="145">
        <v>52</v>
      </c>
      <c r="F214" s="217"/>
      <c r="G214" s="141"/>
      <c r="H214" s="106"/>
    </row>
    <row r="215" spans="1:8" ht="25.5">
      <c r="A215" s="34" t="s">
        <v>881</v>
      </c>
      <c r="B215" s="20" t="s">
        <v>335</v>
      </c>
      <c r="C215" s="207" t="s">
        <v>716</v>
      </c>
      <c r="D215" s="218" t="s">
        <v>560</v>
      </c>
      <c r="E215" s="145">
        <v>16</v>
      </c>
      <c r="F215" s="217"/>
      <c r="G215" s="141"/>
      <c r="H215" s="106"/>
    </row>
    <row r="216" spans="1:8">
      <c r="A216" s="34" t="s">
        <v>882</v>
      </c>
      <c r="B216" s="20" t="s">
        <v>62</v>
      </c>
      <c r="C216" s="207" t="s">
        <v>718</v>
      </c>
      <c r="D216" s="218" t="s">
        <v>560</v>
      </c>
      <c r="E216" s="145">
        <v>4</v>
      </c>
      <c r="F216" s="217"/>
      <c r="G216" s="141"/>
      <c r="H216" s="106"/>
    </row>
    <row r="217" spans="1:8">
      <c r="A217" s="34" t="s">
        <v>883</v>
      </c>
      <c r="B217" s="20" t="s">
        <v>63</v>
      </c>
      <c r="C217" s="207" t="s">
        <v>719</v>
      </c>
      <c r="D217" s="218" t="s">
        <v>569</v>
      </c>
      <c r="E217" s="145">
        <v>700</v>
      </c>
      <c r="F217" s="217"/>
      <c r="G217" s="141"/>
      <c r="H217" s="106"/>
    </row>
    <row r="218" spans="1:8">
      <c r="A218" s="34" t="s">
        <v>884</v>
      </c>
      <c r="B218" s="20" t="s">
        <v>64</v>
      </c>
      <c r="C218" s="207" t="s">
        <v>720</v>
      </c>
      <c r="D218" s="218" t="s">
        <v>569</v>
      </c>
      <c r="E218" s="145">
        <v>1300</v>
      </c>
      <c r="F218" s="217"/>
      <c r="G218" s="141"/>
      <c r="H218" s="106"/>
    </row>
    <row r="219" spans="1:8">
      <c r="A219" s="34" t="s">
        <v>25</v>
      </c>
      <c r="B219" s="20" t="s">
        <v>336</v>
      </c>
      <c r="C219" s="207" t="s">
        <v>721</v>
      </c>
      <c r="D219" s="218" t="s">
        <v>569</v>
      </c>
      <c r="E219" s="145">
        <v>700</v>
      </c>
      <c r="F219" s="217"/>
      <c r="G219" s="141"/>
      <c r="H219" s="106"/>
    </row>
    <row r="220" spans="1:8" ht="25.5">
      <c r="A220" s="34" t="s">
        <v>885</v>
      </c>
      <c r="B220" s="20" t="s">
        <v>337</v>
      </c>
      <c r="C220" s="207" t="s">
        <v>722</v>
      </c>
      <c r="D220" s="218" t="s">
        <v>569</v>
      </c>
      <c r="E220" s="145">
        <v>600</v>
      </c>
      <c r="F220" s="217"/>
      <c r="G220" s="141"/>
      <c r="H220" s="106"/>
    </row>
    <row r="221" spans="1:8" ht="25.5">
      <c r="A221" s="34" t="s">
        <v>26</v>
      </c>
      <c r="B221" s="20" t="s">
        <v>338</v>
      </c>
      <c r="C221" s="207" t="s">
        <v>723</v>
      </c>
      <c r="D221" s="218" t="s">
        <v>569</v>
      </c>
      <c r="E221" s="145">
        <v>1000</v>
      </c>
      <c r="F221" s="217"/>
      <c r="G221" s="141"/>
      <c r="H221" s="106"/>
    </row>
    <row r="222" spans="1:8" ht="25.5">
      <c r="A222" s="34" t="s">
        <v>27</v>
      </c>
      <c r="B222" s="20" t="s">
        <v>68</v>
      </c>
      <c r="C222" s="207" t="s">
        <v>727</v>
      </c>
      <c r="D222" s="218" t="s">
        <v>569</v>
      </c>
      <c r="E222" s="145">
        <v>700</v>
      </c>
      <c r="F222" s="217"/>
      <c r="G222" s="141"/>
      <c r="H222" s="106"/>
    </row>
    <row r="223" spans="1:8">
      <c r="A223" s="34" t="s">
        <v>886</v>
      </c>
      <c r="B223" s="20" t="s">
        <v>65</v>
      </c>
      <c r="C223" s="207" t="s">
        <v>724</v>
      </c>
      <c r="D223" s="218" t="s">
        <v>569</v>
      </c>
      <c r="E223" s="145">
        <v>700</v>
      </c>
      <c r="F223" s="217"/>
      <c r="G223" s="141"/>
      <c r="H223" s="106"/>
    </row>
    <row r="224" spans="1:8">
      <c r="A224" s="34" t="s">
        <v>887</v>
      </c>
      <c r="B224" s="20" t="s">
        <v>66</v>
      </c>
      <c r="C224" s="207" t="s">
        <v>725</v>
      </c>
      <c r="D224" s="218" t="s">
        <v>560</v>
      </c>
      <c r="E224" s="145">
        <v>180</v>
      </c>
      <c r="F224" s="217"/>
      <c r="G224" s="141"/>
      <c r="H224" s="106"/>
    </row>
    <row r="225" spans="1:8">
      <c r="A225" s="34" t="s">
        <v>28</v>
      </c>
      <c r="B225" s="20" t="s">
        <v>67</v>
      </c>
      <c r="C225" s="207" t="s">
        <v>726</v>
      </c>
      <c r="D225" s="218" t="s">
        <v>569</v>
      </c>
      <c r="E225" s="145">
        <v>380</v>
      </c>
      <c r="F225" s="217"/>
      <c r="G225" s="141"/>
      <c r="H225" s="106"/>
    </row>
    <row r="226" spans="1:8" ht="25.5">
      <c r="A226" s="34" t="s">
        <v>888</v>
      </c>
      <c r="B226" s="20" t="s">
        <v>339</v>
      </c>
      <c r="C226" s="207" t="s">
        <v>728</v>
      </c>
      <c r="D226" s="218" t="s">
        <v>569</v>
      </c>
      <c r="E226" s="145">
        <v>160</v>
      </c>
      <c r="F226" s="217"/>
      <c r="G226" s="141"/>
      <c r="H226" s="106"/>
    </row>
    <row r="227" spans="1:8">
      <c r="A227" s="34" t="s">
        <v>889</v>
      </c>
      <c r="B227" s="20" t="s">
        <v>340</v>
      </c>
      <c r="C227" s="207" t="s">
        <v>729</v>
      </c>
      <c r="D227" s="218" t="s">
        <v>569</v>
      </c>
      <c r="E227" s="145">
        <v>160</v>
      </c>
      <c r="F227" s="217"/>
      <c r="G227" s="141"/>
      <c r="H227" s="106"/>
    </row>
    <row r="228" spans="1:8">
      <c r="A228" s="34" t="s">
        <v>890</v>
      </c>
      <c r="B228" s="20" t="s">
        <v>341</v>
      </c>
      <c r="C228" s="207" t="s">
        <v>730</v>
      </c>
      <c r="D228" s="218" t="s">
        <v>560</v>
      </c>
      <c r="E228" s="145">
        <v>200</v>
      </c>
      <c r="F228" s="217"/>
      <c r="G228" s="141"/>
      <c r="H228" s="106"/>
    </row>
    <row r="229" spans="1:8" ht="25.5">
      <c r="A229" s="34" t="s">
        <v>29</v>
      </c>
      <c r="B229" s="20" t="s">
        <v>342</v>
      </c>
      <c r="C229" s="207" t="s">
        <v>731</v>
      </c>
      <c r="D229" s="218" t="s">
        <v>569</v>
      </c>
      <c r="E229" s="145">
        <v>18000</v>
      </c>
      <c r="F229" s="217"/>
      <c r="G229" s="141"/>
      <c r="H229" s="106"/>
    </row>
    <row r="230" spans="1:8" ht="25.5">
      <c r="A230" s="34" t="s">
        <v>891</v>
      </c>
      <c r="B230" s="20" t="s">
        <v>400</v>
      </c>
      <c r="C230" s="207" t="s">
        <v>732</v>
      </c>
      <c r="D230" s="218" t="s">
        <v>569</v>
      </c>
      <c r="E230" s="145">
        <v>1000</v>
      </c>
      <c r="F230" s="217"/>
      <c r="G230" s="141"/>
      <c r="H230" s="106"/>
    </row>
    <row r="231" spans="1:8" ht="25.5">
      <c r="A231" s="34" t="s">
        <v>892</v>
      </c>
      <c r="B231" s="20" t="s">
        <v>343</v>
      </c>
      <c r="C231" s="207" t="s">
        <v>733</v>
      </c>
      <c r="D231" s="218" t="s">
        <v>569</v>
      </c>
      <c r="E231" s="145">
        <v>2000</v>
      </c>
      <c r="F231" s="217"/>
      <c r="G231" s="141"/>
      <c r="H231" s="106"/>
    </row>
    <row r="232" spans="1:8" ht="25.5">
      <c r="A232" s="34" t="s">
        <v>893</v>
      </c>
      <c r="B232" s="20" t="s">
        <v>344</v>
      </c>
      <c r="C232" s="207" t="s">
        <v>741</v>
      </c>
      <c r="D232" s="218" t="s">
        <v>569</v>
      </c>
      <c r="E232" s="145">
        <v>200</v>
      </c>
      <c r="F232" s="217"/>
      <c r="G232" s="141"/>
      <c r="H232" s="106"/>
    </row>
    <row r="233" spans="1:8" ht="25.5">
      <c r="A233" s="34" t="s">
        <v>894</v>
      </c>
      <c r="B233" s="20" t="s">
        <v>71</v>
      </c>
      <c r="C233" s="207" t="s">
        <v>742</v>
      </c>
      <c r="D233" s="218" t="s">
        <v>569</v>
      </c>
      <c r="E233" s="145">
        <v>800</v>
      </c>
      <c r="F233" s="217"/>
      <c r="G233" s="141"/>
      <c r="H233" s="106"/>
    </row>
    <row r="234" spans="1:8" ht="25.5">
      <c r="A234" s="34" t="s">
        <v>895</v>
      </c>
      <c r="B234" s="20" t="s">
        <v>345</v>
      </c>
      <c r="C234" s="207" t="s">
        <v>743</v>
      </c>
      <c r="D234" s="218" t="s">
        <v>569</v>
      </c>
      <c r="E234" s="145">
        <v>840</v>
      </c>
      <c r="F234" s="217"/>
      <c r="G234" s="141"/>
      <c r="H234" s="106"/>
    </row>
    <row r="235" spans="1:8">
      <c r="A235" s="34" t="s">
        <v>896</v>
      </c>
      <c r="B235" s="20" t="s">
        <v>70</v>
      </c>
      <c r="C235" s="207" t="s">
        <v>736</v>
      </c>
      <c r="D235" s="218" t="s">
        <v>560</v>
      </c>
      <c r="E235" s="145">
        <v>24</v>
      </c>
      <c r="F235" s="217"/>
      <c r="G235" s="141"/>
      <c r="H235" s="106"/>
    </row>
    <row r="236" spans="1:8">
      <c r="A236" s="34" t="s">
        <v>897</v>
      </c>
      <c r="B236" s="20" t="s">
        <v>346</v>
      </c>
      <c r="C236" s="207" t="s">
        <v>737</v>
      </c>
      <c r="D236" s="218" t="s">
        <v>560</v>
      </c>
      <c r="E236" s="145">
        <v>24</v>
      </c>
      <c r="F236" s="217"/>
      <c r="G236" s="141"/>
      <c r="H236" s="106"/>
    </row>
    <row r="237" spans="1:8">
      <c r="A237" s="34" t="s">
        <v>898</v>
      </c>
      <c r="B237" s="20" t="s">
        <v>69</v>
      </c>
      <c r="C237" s="207" t="s">
        <v>734</v>
      </c>
      <c r="D237" s="218" t="s">
        <v>569</v>
      </c>
      <c r="E237" s="145">
        <v>240</v>
      </c>
      <c r="F237" s="217"/>
      <c r="G237" s="141"/>
      <c r="H237" s="106"/>
    </row>
    <row r="238" spans="1:8">
      <c r="A238" s="34" t="s">
        <v>899</v>
      </c>
      <c r="B238" s="20" t="s">
        <v>347</v>
      </c>
      <c r="C238" s="207" t="s">
        <v>735</v>
      </c>
      <c r="D238" s="218" t="s">
        <v>560</v>
      </c>
      <c r="E238" s="145">
        <v>100</v>
      </c>
      <c r="F238" s="217"/>
      <c r="G238" s="141"/>
      <c r="H238" s="106"/>
    </row>
    <row r="239" spans="1:8">
      <c r="A239" s="34" t="s">
        <v>30</v>
      </c>
      <c r="B239" s="20" t="s">
        <v>348</v>
      </c>
      <c r="C239" s="207" t="s">
        <v>740</v>
      </c>
      <c r="D239" s="218" t="s">
        <v>569</v>
      </c>
      <c r="E239" s="145">
        <v>1000</v>
      </c>
      <c r="F239" s="217"/>
      <c r="G239" s="141"/>
      <c r="H239" s="106"/>
    </row>
    <row r="240" spans="1:8">
      <c r="A240" s="34" t="s">
        <v>900</v>
      </c>
      <c r="B240" s="20" t="s">
        <v>76</v>
      </c>
      <c r="C240" s="207" t="s">
        <v>749</v>
      </c>
      <c r="D240" s="218" t="s">
        <v>560</v>
      </c>
      <c r="E240" s="145">
        <v>200</v>
      </c>
      <c r="F240" s="217"/>
      <c r="G240" s="141"/>
      <c r="H240" s="106"/>
    </row>
    <row r="241" spans="1:8">
      <c r="A241" s="34" t="s">
        <v>31</v>
      </c>
      <c r="B241" s="20" t="s">
        <v>77</v>
      </c>
      <c r="C241" s="207" t="s">
        <v>750</v>
      </c>
      <c r="D241" s="218" t="s">
        <v>560</v>
      </c>
      <c r="E241" s="145">
        <v>80</v>
      </c>
      <c r="F241" s="217"/>
      <c r="G241" s="141"/>
      <c r="H241" s="106"/>
    </row>
    <row r="242" spans="1:8">
      <c r="A242" s="34" t="s">
        <v>32</v>
      </c>
      <c r="B242" s="20" t="s">
        <v>349</v>
      </c>
      <c r="C242" s="207" t="s">
        <v>751</v>
      </c>
      <c r="D242" s="218" t="s">
        <v>560</v>
      </c>
      <c r="E242" s="145">
        <v>130</v>
      </c>
      <c r="F242" s="217"/>
      <c r="G242" s="141"/>
      <c r="H242" s="106"/>
    </row>
    <row r="243" spans="1:8">
      <c r="A243" s="34" t="s">
        <v>901</v>
      </c>
      <c r="B243" s="20" t="s">
        <v>72</v>
      </c>
      <c r="C243" s="207" t="s">
        <v>744</v>
      </c>
      <c r="D243" s="218" t="s">
        <v>560</v>
      </c>
      <c r="E243" s="145">
        <v>35</v>
      </c>
      <c r="F243" s="217"/>
      <c r="G243" s="141"/>
      <c r="H243" s="106"/>
    </row>
    <row r="244" spans="1:8">
      <c r="A244" s="34" t="s">
        <v>902</v>
      </c>
      <c r="B244" s="20" t="s">
        <v>73</v>
      </c>
      <c r="C244" s="207" t="s">
        <v>745</v>
      </c>
      <c r="D244" s="218" t="s">
        <v>580</v>
      </c>
      <c r="E244" s="145">
        <v>180</v>
      </c>
      <c r="F244" s="217"/>
      <c r="G244" s="141"/>
      <c r="H244" s="106"/>
    </row>
    <row r="245" spans="1:8">
      <c r="A245" s="34" t="s">
        <v>903</v>
      </c>
      <c r="B245" s="20" t="s">
        <v>74</v>
      </c>
      <c r="C245" s="207" t="s">
        <v>746</v>
      </c>
      <c r="D245" s="218" t="s">
        <v>580</v>
      </c>
      <c r="E245" s="145">
        <v>90</v>
      </c>
      <c r="F245" s="217"/>
      <c r="G245" s="141"/>
      <c r="H245" s="106"/>
    </row>
    <row r="246" spans="1:8">
      <c r="A246" s="34" t="s">
        <v>904</v>
      </c>
      <c r="B246" s="20" t="s">
        <v>75</v>
      </c>
      <c r="C246" s="207" t="s">
        <v>747</v>
      </c>
      <c r="D246" s="218" t="s">
        <v>580</v>
      </c>
      <c r="E246" s="145">
        <v>55</v>
      </c>
      <c r="F246" s="217"/>
      <c r="G246" s="141"/>
      <c r="H246" s="106"/>
    </row>
    <row r="247" spans="1:8">
      <c r="A247" s="34" t="s">
        <v>905</v>
      </c>
      <c r="B247" s="20" t="s">
        <v>350</v>
      </c>
      <c r="C247" s="207" t="s">
        <v>748</v>
      </c>
      <c r="D247" s="218" t="s">
        <v>580</v>
      </c>
      <c r="E247" s="145">
        <v>200</v>
      </c>
      <c r="F247" s="217"/>
      <c r="G247" s="141"/>
      <c r="H247" s="106"/>
    </row>
    <row r="248" spans="1:8">
      <c r="A248" s="34" t="s">
        <v>906</v>
      </c>
      <c r="B248" s="20" t="s">
        <v>351</v>
      </c>
      <c r="C248" s="207" t="s">
        <v>739</v>
      </c>
      <c r="D248" s="218" t="s">
        <v>569</v>
      </c>
      <c r="E248" s="145">
        <v>600</v>
      </c>
      <c r="F248" s="217"/>
      <c r="G248" s="141"/>
      <c r="H248" s="106"/>
    </row>
    <row r="249" spans="1:8" ht="25.5">
      <c r="A249" s="34" t="s">
        <v>33</v>
      </c>
      <c r="B249" s="20" t="s">
        <v>352</v>
      </c>
      <c r="C249" s="207" t="s">
        <v>738</v>
      </c>
      <c r="D249" s="218" t="s">
        <v>569</v>
      </c>
      <c r="E249" s="145">
        <v>350</v>
      </c>
      <c r="F249" s="217"/>
      <c r="G249" s="141"/>
      <c r="H249" s="106"/>
    </row>
    <row r="250" spans="1:8" ht="38.25">
      <c r="A250" s="34" t="s">
        <v>907</v>
      </c>
      <c r="B250" s="20" t="s">
        <v>353</v>
      </c>
      <c r="C250" s="207" t="s">
        <v>755</v>
      </c>
      <c r="D250" s="218" t="s">
        <v>560</v>
      </c>
      <c r="E250" s="145">
        <v>130</v>
      </c>
      <c r="F250" s="217"/>
      <c r="G250" s="141"/>
      <c r="H250" s="106"/>
    </row>
    <row r="251" spans="1:8" ht="25.5">
      <c r="A251" s="34" t="s">
        <v>908</v>
      </c>
      <c r="B251" s="20" t="s">
        <v>180</v>
      </c>
      <c r="C251" s="207" t="s">
        <v>752</v>
      </c>
      <c r="D251" s="218" t="s">
        <v>560</v>
      </c>
      <c r="E251" s="145">
        <v>260</v>
      </c>
      <c r="F251" s="217"/>
      <c r="G251" s="141"/>
      <c r="H251" s="106"/>
    </row>
    <row r="252" spans="1:8" ht="25.5">
      <c r="A252" s="34" t="s">
        <v>909</v>
      </c>
      <c r="B252" s="20" t="s">
        <v>354</v>
      </c>
      <c r="C252" s="207" t="s">
        <v>753</v>
      </c>
      <c r="D252" s="218" t="s">
        <v>560</v>
      </c>
      <c r="E252" s="145">
        <v>12</v>
      </c>
      <c r="F252" s="217"/>
      <c r="G252" s="141"/>
      <c r="H252" s="106"/>
    </row>
    <row r="253" spans="1:8" ht="25.5">
      <c r="A253" s="34" t="s">
        <v>910</v>
      </c>
      <c r="B253" s="20" t="s">
        <v>355</v>
      </c>
      <c r="C253" s="207" t="s">
        <v>754</v>
      </c>
      <c r="D253" s="218" t="s">
        <v>560</v>
      </c>
      <c r="E253" s="145">
        <v>12</v>
      </c>
      <c r="F253" s="217"/>
      <c r="G253" s="141"/>
      <c r="H253" s="106"/>
    </row>
    <row r="254" spans="1:8">
      <c r="A254" s="34" t="s">
        <v>911</v>
      </c>
      <c r="B254" s="20" t="s">
        <v>356</v>
      </c>
      <c r="C254" s="207" t="s">
        <v>756</v>
      </c>
      <c r="D254" s="218" t="s">
        <v>560</v>
      </c>
      <c r="E254" s="145">
        <v>126</v>
      </c>
      <c r="F254" s="217"/>
      <c r="G254" s="141"/>
      <c r="H254" s="106"/>
    </row>
    <row r="255" spans="1:8" ht="25.5">
      <c r="A255" s="34" t="s">
        <v>912</v>
      </c>
      <c r="B255" s="20" t="s">
        <v>357</v>
      </c>
      <c r="C255" s="207" t="s">
        <v>759</v>
      </c>
      <c r="D255" s="218" t="s">
        <v>569</v>
      </c>
      <c r="E255" s="145">
        <v>260</v>
      </c>
      <c r="F255" s="217"/>
      <c r="G255" s="141"/>
      <c r="H255" s="106"/>
    </row>
    <row r="256" spans="1:8">
      <c r="A256" s="34" t="s">
        <v>913</v>
      </c>
      <c r="B256" s="20" t="s">
        <v>358</v>
      </c>
      <c r="C256" s="207" t="s">
        <v>757</v>
      </c>
      <c r="D256" s="218" t="s">
        <v>560</v>
      </c>
      <c r="E256" s="145">
        <v>12</v>
      </c>
      <c r="F256" s="217"/>
      <c r="G256" s="141"/>
      <c r="H256" s="106"/>
    </row>
    <row r="257" spans="1:8">
      <c r="A257" s="34" t="s">
        <v>914</v>
      </c>
      <c r="B257" s="20" t="s">
        <v>78</v>
      </c>
      <c r="C257" s="207" t="s">
        <v>758</v>
      </c>
      <c r="D257" s="218" t="s">
        <v>560</v>
      </c>
      <c r="E257" s="145">
        <v>12</v>
      </c>
      <c r="F257" s="217"/>
      <c r="G257" s="141"/>
      <c r="H257" s="107"/>
    </row>
    <row r="258" spans="1:8" ht="25.5">
      <c r="A258" s="34" t="s">
        <v>915</v>
      </c>
      <c r="B258" s="20" t="s">
        <v>359</v>
      </c>
      <c r="C258" s="207" t="s">
        <v>760</v>
      </c>
      <c r="D258" s="218" t="s">
        <v>560</v>
      </c>
      <c r="E258" s="145">
        <v>12</v>
      </c>
      <c r="F258" s="217"/>
      <c r="G258" s="141"/>
      <c r="H258" s="106"/>
    </row>
    <row r="259" spans="1:8">
      <c r="A259" s="34" t="s">
        <v>916</v>
      </c>
      <c r="B259" s="20" t="s">
        <v>79</v>
      </c>
      <c r="C259" s="207" t="s">
        <v>761</v>
      </c>
      <c r="D259" s="218" t="s">
        <v>560</v>
      </c>
      <c r="E259" s="145">
        <v>12</v>
      </c>
      <c r="F259" s="217"/>
      <c r="G259" s="141"/>
      <c r="H259" s="106"/>
    </row>
    <row r="260" spans="1:8" ht="25.5">
      <c r="A260" s="34" t="s">
        <v>917</v>
      </c>
      <c r="B260" s="20" t="s">
        <v>80</v>
      </c>
      <c r="C260" s="207" t="s">
        <v>762</v>
      </c>
      <c r="D260" s="218" t="s">
        <v>560</v>
      </c>
      <c r="E260" s="145">
        <v>12</v>
      </c>
      <c r="F260" s="217"/>
      <c r="G260" s="141"/>
      <c r="H260" s="106"/>
    </row>
    <row r="261" spans="1:8" ht="25.5">
      <c r="A261" s="34" t="s">
        <v>918</v>
      </c>
      <c r="B261" s="20" t="s">
        <v>360</v>
      </c>
      <c r="C261" s="207" t="s">
        <v>763</v>
      </c>
      <c r="D261" s="218" t="s">
        <v>560</v>
      </c>
      <c r="E261" s="145">
        <v>12</v>
      </c>
      <c r="F261" s="217"/>
      <c r="G261" s="141"/>
      <c r="H261" s="106"/>
    </row>
    <row r="262" spans="1:8" ht="25.5">
      <c r="A262" s="34" t="s">
        <v>919</v>
      </c>
      <c r="B262" s="20" t="s">
        <v>81</v>
      </c>
      <c r="C262" s="207" t="s">
        <v>764</v>
      </c>
      <c r="D262" s="218" t="s">
        <v>560</v>
      </c>
      <c r="E262" s="145">
        <v>40</v>
      </c>
      <c r="F262" s="217"/>
      <c r="G262" s="141"/>
      <c r="H262" s="106"/>
    </row>
    <row r="263" spans="1:8">
      <c r="A263" s="33"/>
      <c r="B263" s="47"/>
      <c r="C263" s="207"/>
      <c r="D263" s="20"/>
      <c r="E263" s="153"/>
      <c r="F263" s="133"/>
      <c r="G263" s="141"/>
      <c r="H263" s="106"/>
    </row>
    <row r="264" spans="1:8">
      <c r="A264" s="16" t="s">
        <v>150</v>
      </c>
      <c r="B264" s="38"/>
      <c r="C264" s="206" t="s">
        <v>147</v>
      </c>
      <c r="D264" s="21"/>
      <c r="E264" s="139"/>
      <c r="F264" s="167"/>
      <c r="G264" s="158"/>
      <c r="H264" s="19"/>
    </row>
    <row r="265" spans="1:8">
      <c r="A265" s="34" t="s">
        <v>405</v>
      </c>
      <c r="B265" s="20" t="s">
        <v>82</v>
      </c>
      <c r="C265" s="207" t="s">
        <v>769</v>
      </c>
      <c r="D265" s="218" t="s">
        <v>560</v>
      </c>
      <c r="E265" s="144">
        <v>6</v>
      </c>
      <c r="F265" s="217"/>
      <c r="G265" s="141"/>
      <c r="H265" s="106"/>
    </row>
    <row r="266" spans="1:8">
      <c r="A266" s="34" t="s">
        <v>152</v>
      </c>
      <c r="B266" s="20" t="s">
        <v>361</v>
      </c>
      <c r="C266" s="207" t="s">
        <v>770</v>
      </c>
      <c r="D266" s="218" t="s">
        <v>560</v>
      </c>
      <c r="E266" s="144">
        <v>18</v>
      </c>
      <c r="F266" s="217"/>
      <c r="G266" s="141"/>
      <c r="H266" s="106"/>
    </row>
    <row r="267" spans="1:8">
      <c r="A267" s="34" t="s">
        <v>176</v>
      </c>
      <c r="B267" s="20" t="s">
        <v>441</v>
      </c>
      <c r="C267" s="207" t="s">
        <v>771</v>
      </c>
      <c r="D267" s="218" t="s">
        <v>560</v>
      </c>
      <c r="E267" s="144">
        <v>1</v>
      </c>
      <c r="F267" s="217"/>
      <c r="G267" s="141"/>
      <c r="H267" s="106"/>
    </row>
    <row r="268" spans="1:8" ht="25.5">
      <c r="A268" s="34" t="s">
        <v>153</v>
      </c>
      <c r="B268" s="20" t="s">
        <v>442</v>
      </c>
      <c r="C268" s="207" t="s">
        <v>772</v>
      </c>
      <c r="D268" s="218" t="s">
        <v>567</v>
      </c>
      <c r="E268" s="144">
        <v>1</v>
      </c>
      <c r="F268" s="217"/>
      <c r="G268" s="141"/>
      <c r="H268" s="106"/>
    </row>
    <row r="269" spans="1:8" ht="25.5">
      <c r="A269" s="34" t="s">
        <v>406</v>
      </c>
      <c r="B269" s="20" t="s">
        <v>443</v>
      </c>
      <c r="C269" s="207" t="s">
        <v>773</v>
      </c>
      <c r="D269" s="218" t="s">
        <v>567</v>
      </c>
      <c r="E269" s="144">
        <v>28.2</v>
      </c>
      <c r="F269" s="217"/>
      <c r="G269" s="141"/>
      <c r="H269" s="106"/>
    </row>
    <row r="270" spans="1:8" ht="25.5">
      <c r="A270" s="34" t="s">
        <v>407</v>
      </c>
      <c r="B270" s="20" t="s">
        <v>444</v>
      </c>
      <c r="C270" s="207" t="s">
        <v>774</v>
      </c>
      <c r="D270" s="218" t="s">
        <v>560</v>
      </c>
      <c r="E270" s="144">
        <v>14</v>
      </c>
      <c r="F270" s="217"/>
      <c r="G270" s="134"/>
      <c r="H270" s="106"/>
    </row>
    <row r="271" spans="1:8" ht="25.5">
      <c r="A271" s="34" t="s">
        <v>408</v>
      </c>
      <c r="B271" s="20" t="s">
        <v>445</v>
      </c>
      <c r="C271" s="207" t="s">
        <v>775</v>
      </c>
      <c r="D271" s="218" t="s">
        <v>560</v>
      </c>
      <c r="E271" s="144">
        <v>2</v>
      </c>
      <c r="F271" s="217"/>
      <c r="G271" s="134"/>
      <c r="H271" s="106"/>
    </row>
    <row r="272" spans="1:8">
      <c r="A272" s="34" t="s">
        <v>506</v>
      </c>
      <c r="B272" s="20" t="s">
        <v>362</v>
      </c>
      <c r="C272" s="207" t="s">
        <v>776</v>
      </c>
      <c r="D272" s="218" t="s">
        <v>560</v>
      </c>
      <c r="E272" s="144">
        <v>31</v>
      </c>
      <c r="F272" s="217"/>
      <c r="G272" s="134"/>
      <c r="H272" s="106"/>
    </row>
    <row r="273" spans="1:8" ht="38.25">
      <c r="A273" s="34" t="s">
        <v>507</v>
      </c>
      <c r="B273" s="20" t="s">
        <v>83</v>
      </c>
      <c r="C273" s="207" t="s">
        <v>777</v>
      </c>
      <c r="D273" s="218" t="s">
        <v>560</v>
      </c>
      <c r="E273" s="144">
        <v>18</v>
      </c>
      <c r="F273" s="217"/>
      <c r="G273" s="141"/>
      <c r="H273" s="106"/>
    </row>
    <row r="274" spans="1:8">
      <c r="A274" s="34" t="s">
        <v>38</v>
      </c>
      <c r="B274" s="20" t="s">
        <v>363</v>
      </c>
      <c r="C274" s="207" t="s">
        <v>778</v>
      </c>
      <c r="D274" s="218" t="s">
        <v>560</v>
      </c>
      <c r="E274" s="144">
        <v>13</v>
      </c>
      <c r="F274" s="217"/>
      <c r="G274" s="141"/>
      <c r="H274" s="106"/>
    </row>
    <row r="275" spans="1:8">
      <c r="A275" s="34" t="s">
        <v>508</v>
      </c>
      <c r="B275" s="20" t="s">
        <v>84</v>
      </c>
      <c r="C275" s="207" t="s">
        <v>779</v>
      </c>
      <c r="D275" s="218" t="s">
        <v>560</v>
      </c>
      <c r="E275" s="144">
        <v>7</v>
      </c>
      <c r="F275" s="217"/>
      <c r="G275" s="141"/>
      <c r="H275" s="106"/>
    </row>
    <row r="276" spans="1:8" ht="25.5">
      <c r="A276" s="34" t="s">
        <v>39</v>
      </c>
      <c r="B276" s="20" t="s">
        <v>364</v>
      </c>
      <c r="C276" s="207" t="s">
        <v>780</v>
      </c>
      <c r="D276" s="218" t="s">
        <v>560</v>
      </c>
      <c r="E276" s="145">
        <v>20</v>
      </c>
      <c r="F276" s="217"/>
      <c r="G276" s="141"/>
      <c r="H276" s="106"/>
    </row>
    <row r="277" spans="1:8">
      <c r="A277" s="34" t="s">
        <v>509</v>
      </c>
      <c r="B277" s="20" t="s">
        <v>365</v>
      </c>
      <c r="C277" s="207" t="s">
        <v>781</v>
      </c>
      <c r="D277" s="218" t="s">
        <v>560</v>
      </c>
      <c r="E277" s="144">
        <v>13</v>
      </c>
      <c r="F277" s="217"/>
      <c r="G277" s="141"/>
      <c r="H277" s="106"/>
    </row>
    <row r="278" spans="1:8">
      <c r="A278" s="34" t="s">
        <v>510</v>
      </c>
      <c r="B278" s="20" t="s">
        <v>366</v>
      </c>
      <c r="C278" s="207" t="s">
        <v>782</v>
      </c>
      <c r="D278" s="218" t="s">
        <v>560</v>
      </c>
      <c r="E278" s="144">
        <v>18</v>
      </c>
      <c r="F278" s="217"/>
      <c r="G278" s="134"/>
      <c r="H278" s="106"/>
    </row>
    <row r="279" spans="1:8">
      <c r="A279" s="34" t="s">
        <v>511</v>
      </c>
      <c r="B279" s="20" t="s">
        <v>85</v>
      </c>
      <c r="C279" s="207" t="s">
        <v>783</v>
      </c>
      <c r="D279" s="218" t="s">
        <v>560</v>
      </c>
      <c r="E279" s="144">
        <v>18</v>
      </c>
      <c r="F279" s="217"/>
      <c r="G279" s="141"/>
      <c r="H279" s="106"/>
    </row>
    <row r="280" spans="1:8">
      <c r="A280" s="34" t="s">
        <v>512</v>
      </c>
      <c r="B280" s="20" t="s">
        <v>86</v>
      </c>
      <c r="C280" s="207" t="s">
        <v>784</v>
      </c>
      <c r="D280" s="218" t="s">
        <v>560</v>
      </c>
      <c r="E280" s="144">
        <v>13</v>
      </c>
      <c r="F280" s="217"/>
      <c r="G280" s="141"/>
      <c r="H280" s="106"/>
    </row>
    <row r="281" spans="1:8">
      <c r="A281" s="34" t="s">
        <v>513</v>
      </c>
      <c r="B281" s="20" t="s">
        <v>367</v>
      </c>
      <c r="C281" s="207" t="s">
        <v>785</v>
      </c>
      <c r="D281" s="218" t="s">
        <v>560</v>
      </c>
      <c r="E281" s="144">
        <v>13</v>
      </c>
      <c r="F281" s="217"/>
      <c r="G281" s="141"/>
      <c r="H281" s="106"/>
    </row>
    <row r="282" spans="1:8">
      <c r="A282" s="34" t="s">
        <v>514</v>
      </c>
      <c r="B282" s="20" t="s">
        <v>87</v>
      </c>
      <c r="C282" s="207" t="s">
        <v>786</v>
      </c>
      <c r="D282" s="218" t="s">
        <v>560</v>
      </c>
      <c r="E282" s="144">
        <v>18</v>
      </c>
      <c r="F282" s="217"/>
      <c r="G282" s="141"/>
      <c r="H282" s="106"/>
    </row>
    <row r="283" spans="1:8" ht="25.5">
      <c r="A283" s="34" t="s">
        <v>515</v>
      </c>
      <c r="B283" s="20" t="s">
        <v>88</v>
      </c>
      <c r="C283" s="207" t="s">
        <v>787</v>
      </c>
      <c r="D283" s="218" t="s">
        <v>569</v>
      </c>
      <c r="E283" s="144">
        <v>600</v>
      </c>
      <c r="F283" s="217"/>
      <c r="G283" s="141"/>
      <c r="H283" s="106"/>
    </row>
    <row r="284" spans="1:8" ht="25.5">
      <c r="A284" s="34" t="s">
        <v>40</v>
      </c>
      <c r="B284" s="20" t="s">
        <v>89</v>
      </c>
      <c r="C284" s="207" t="s">
        <v>788</v>
      </c>
      <c r="D284" s="218" t="s">
        <v>569</v>
      </c>
      <c r="E284" s="144">
        <v>300</v>
      </c>
      <c r="F284" s="217"/>
      <c r="G284" s="141"/>
      <c r="H284" s="106"/>
    </row>
    <row r="285" spans="1:8" ht="25.5">
      <c r="A285" s="34" t="s">
        <v>516</v>
      </c>
      <c r="B285" s="20" t="s">
        <v>368</v>
      </c>
      <c r="C285" s="207" t="s">
        <v>789</v>
      </c>
      <c r="D285" s="218" t="s">
        <v>569</v>
      </c>
      <c r="E285" s="144">
        <v>400</v>
      </c>
      <c r="F285" s="217"/>
      <c r="G285" s="141"/>
      <c r="H285" s="106"/>
    </row>
    <row r="286" spans="1:8" ht="25.5">
      <c r="A286" s="34" t="s">
        <v>517</v>
      </c>
      <c r="B286" s="20" t="s">
        <v>90</v>
      </c>
      <c r="C286" s="207" t="s">
        <v>790</v>
      </c>
      <c r="D286" s="218" t="s">
        <v>569</v>
      </c>
      <c r="E286" s="144">
        <v>300</v>
      </c>
      <c r="F286" s="217"/>
      <c r="G286" s="141"/>
      <c r="H286" s="106"/>
    </row>
    <row r="287" spans="1:8" ht="25.5">
      <c r="A287" s="34" t="s">
        <v>518</v>
      </c>
      <c r="B287" s="20" t="s">
        <v>91</v>
      </c>
      <c r="C287" s="207" t="s">
        <v>791</v>
      </c>
      <c r="D287" s="218" t="s">
        <v>569</v>
      </c>
      <c r="E287" s="144">
        <v>36</v>
      </c>
      <c r="F287" s="217"/>
      <c r="G287" s="141"/>
      <c r="H287" s="106"/>
    </row>
    <row r="288" spans="1:8" ht="25.5">
      <c r="A288" s="34" t="s">
        <v>519</v>
      </c>
      <c r="B288" s="20" t="s">
        <v>369</v>
      </c>
      <c r="C288" s="207" t="s">
        <v>792</v>
      </c>
      <c r="D288" s="218" t="s">
        <v>569</v>
      </c>
      <c r="E288" s="144">
        <v>120</v>
      </c>
      <c r="F288" s="217"/>
      <c r="G288" s="141"/>
      <c r="H288" s="106"/>
    </row>
    <row r="289" spans="1:8" ht="25.5">
      <c r="A289" s="34" t="s">
        <v>520</v>
      </c>
      <c r="B289" s="20" t="s">
        <v>370</v>
      </c>
      <c r="C289" s="207" t="s">
        <v>793</v>
      </c>
      <c r="D289" s="218" t="s">
        <v>569</v>
      </c>
      <c r="E289" s="144">
        <v>300</v>
      </c>
      <c r="F289" s="217"/>
      <c r="G289" s="141"/>
      <c r="H289" s="106"/>
    </row>
    <row r="290" spans="1:8" ht="25.5">
      <c r="A290" s="34" t="s">
        <v>521</v>
      </c>
      <c r="B290" s="20" t="s">
        <v>92</v>
      </c>
      <c r="C290" s="207" t="s">
        <v>794</v>
      </c>
      <c r="D290" s="218" t="s">
        <v>569</v>
      </c>
      <c r="E290" s="144">
        <v>360</v>
      </c>
      <c r="F290" s="217"/>
      <c r="G290" s="141"/>
      <c r="H290" s="106"/>
    </row>
    <row r="291" spans="1:8" ht="25.5">
      <c r="A291" s="34" t="s">
        <v>522</v>
      </c>
      <c r="B291" s="20" t="s">
        <v>371</v>
      </c>
      <c r="C291" s="207" t="s">
        <v>795</v>
      </c>
      <c r="D291" s="218" t="s">
        <v>569</v>
      </c>
      <c r="E291" s="144">
        <v>140</v>
      </c>
      <c r="F291" s="217"/>
      <c r="G291" s="141"/>
      <c r="H291" s="106"/>
    </row>
    <row r="292" spans="1:8" ht="25.5">
      <c r="A292" s="34" t="s">
        <v>523</v>
      </c>
      <c r="B292" s="20" t="s">
        <v>93</v>
      </c>
      <c r="C292" s="207" t="s">
        <v>802</v>
      </c>
      <c r="D292" s="218" t="s">
        <v>569</v>
      </c>
      <c r="E292" s="144">
        <v>600</v>
      </c>
      <c r="F292" s="217"/>
      <c r="G292" s="141"/>
      <c r="H292" s="106"/>
    </row>
    <row r="293" spans="1:8" ht="25.5">
      <c r="A293" s="34" t="s">
        <v>524</v>
      </c>
      <c r="B293" s="20" t="s">
        <v>94</v>
      </c>
      <c r="C293" s="207" t="s">
        <v>803</v>
      </c>
      <c r="D293" s="218" t="s">
        <v>569</v>
      </c>
      <c r="E293" s="144">
        <v>600</v>
      </c>
      <c r="F293" s="217"/>
      <c r="G293" s="141"/>
      <c r="H293" s="106"/>
    </row>
    <row r="294" spans="1:8">
      <c r="A294" s="34" t="s">
        <v>525</v>
      </c>
      <c r="B294" s="20" t="s">
        <v>468</v>
      </c>
      <c r="C294" s="207" t="s">
        <v>796</v>
      </c>
      <c r="D294" s="218" t="s">
        <v>569</v>
      </c>
      <c r="E294" s="144">
        <v>700</v>
      </c>
      <c r="F294" s="217"/>
      <c r="G294" s="141"/>
      <c r="H294" s="106"/>
    </row>
    <row r="295" spans="1:8">
      <c r="A295" s="34" t="s">
        <v>526</v>
      </c>
      <c r="B295" s="20" t="s">
        <v>469</v>
      </c>
      <c r="C295" s="207" t="s">
        <v>797</v>
      </c>
      <c r="D295" s="218" t="s">
        <v>569</v>
      </c>
      <c r="E295" s="144">
        <v>400</v>
      </c>
      <c r="F295" s="217"/>
      <c r="G295" s="141"/>
      <c r="H295" s="106"/>
    </row>
    <row r="296" spans="1:8">
      <c r="A296" s="34" t="s">
        <v>527</v>
      </c>
      <c r="B296" s="20" t="s">
        <v>470</v>
      </c>
      <c r="C296" s="207" t="s">
        <v>798</v>
      </c>
      <c r="D296" s="218" t="s">
        <v>569</v>
      </c>
      <c r="E296" s="144">
        <v>250</v>
      </c>
      <c r="F296" s="217"/>
      <c r="G296" s="141"/>
      <c r="H296" s="106"/>
    </row>
    <row r="297" spans="1:8">
      <c r="A297" s="34" t="s">
        <v>528</v>
      </c>
      <c r="B297" s="20" t="s">
        <v>471</v>
      </c>
      <c r="C297" s="207" t="s">
        <v>799</v>
      </c>
      <c r="D297" s="218" t="s">
        <v>569</v>
      </c>
      <c r="E297" s="144">
        <v>200</v>
      </c>
      <c r="F297" s="217"/>
      <c r="G297" s="141"/>
      <c r="H297" s="106"/>
    </row>
    <row r="298" spans="1:8">
      <c r="A298" s="34" t="s">
        <v>529</v>
      </c>
      <c r="B298" s="20" t="s">
        <v>472</v>
      </c>
      <c r="C298" s="207" t="s">
        <v>800</v>
      </c>
      <c r="D298" s="218" t="s">
        <v>569</v>
      </c>
      <c r="E298" s="144">
        <v>60</v>
      </c>
      <c r="F298" s="217"/>
      <c r="G298" s="141"/>
      <c r="H298" s="106"/>
    </row>
    <row r="299" spans="1:8">
      <c r="A299" s="34" t="s">
        <v>530</v>
      </c>
      <c r="B299" s="20" t="s">
        <v>473</v>
      </c>
      <c r="C299" s="207" t="s">
        <v>801</v>
      </c>
      <c r="D299" s="218" t="s">
        <v>569</v>
      </c>
      <c r="E299" s="144">
        <v>60</v>
      </c>
      <c r="F299" s="217"/>
      <c r="G299" s="141"/>
      <c r="H299" s="106"/>
    </row>
    <row r="300" spans="1:8" ht="25.5">
      <c r="A300" s="34" t="s">
        <v>531</v>
      </c>
      <c r="B300" s="20" t="s">
        <v>474</v>
      </c>
      <c r="C300" s="207" t="s">
        <v>804</v>
      </c>
      <c r="D300" s="218" t="s">
        <v>560</v>
      </c>
      <c r="E300" s="144">
        <v>120</v>
      </c>
      <c r="F300" s="217"/>
      <c r="G300" s="141"/>
      <c r="H300" s="106"/>
    </row>
    <row r="301" spans="1:8" ht="25.5">
      <c r="A301" s="34" t="s">
        <v>532</v>
      </c>
      <c r="B301" s="20" t="s">
        <v>475</v>
      </c>
      <c r="C301" s="207" t="s">
        <v>805</v>
      </c>
      <c r="D301" s="218" t="s">
        <v>560</v>
      </c>
      <c r="E301" s="144">
        <v>80</v>
      </c>
      <c r="F301" s="217"/>
      <c r="G301" s="141"/>
      <c r="H301" s="106"/>
    </row>
    <row r="302" spans="1:8" ht="25.5">
      <c r="A302" s="34" t="s">
        <v>533</v>
      </c>
      <c r="B302" s="20" t="s">
        <v>476</v>
      </c>
      <c r="C302" s="207" t="s">
        <v>806</v>
      </c>
      <c r="D302" s="218" t="s">
        <v>560</v>
      </c>
      <c r="E302" s="144">
        <v>60</v>
      </c>
      <c r="F302" s="217"/>
      <c r="G302" s="141"/>
      <c r="H302" s="106"/>
    </row>
    <row r="303" spans="1:8" ht="25.5">
      <c r="A303" s="34" t="s">
        <v>534</v>
      </c>
      <c r="B303" s="20" t="s">
        <v>477</v>
      </c>
      <c r="C303" s="207" t="s">
        <v>807</v>
      </c>
      <c r="D303" s="218" t="s">
        <v>560</v>
      </c>
      <c r="E303" s="144">
        <v>60</v>
      </c>
      <c r="F303" s="217"/>
      <c r="G303" s="141"/>
      <c r="H303" s="106"/>
    </row>
    <row r="304" spans="1:8" ht="25.5">
      <c r="A304" s="34" t="s">
        <v>41</v>
      </c>
      <c r="B304" s="20" t="s">
        <v>478</v>
      </c>
      <c r="C304" s="207" t="s">
        <v>808</v>
      </c>
      <c r="D304" s="218" t="s">
        <v>560</v>
      </c>
      <c r="E304" s="144">
        <v>40</v>
      </c>
      <c r="F304" s="217"/>
      <c r="G304" s="141"/>
      <c r="H304" s="106"/>
    </row>
    <row r="305" spans="1:8" ht="25.5">
      <c r="A305" s="34" t="s">
        <v>535</v>
      </c>
      <c r="B305" s="20" t="s">
        <v>95</v>
      </c>
      <c r="C305" s="207" t="s">
        <v>809</v>
      </c>
      <c r="D305" s="218" t="s">
        <v>560</v>
      </c>
      <c r="E305" s="144">
        <v>28</v>
      </c>
      <c r="F305" s="217"/>
      <c r="G305" s="141"/>
      <c r="H305" s="106"/>
    </row>
    <row r="306" spans="1:8" ht="25.5">
      <c r="A306" s="34" t="s">
        <v>536</v>
      </c>
      <c r="B306" s="20" t="s">
        <v>372</v>
      </c>
      <c r="C306" s="207" t="s">
        <v>810</v>
      </c>
      <c r="D306" s="218" t="s">
        <v>560</v>
      </c>
      <c r="E306" s="144">
        <v>7</v>
      </c>
      <c r="F306" s="217"/>
      <c r="G306" s="141"/>
      <c r="H306" s="106"/>
    </row>
    <row r="307" spans="1:8" ht="25.5">
      <c r="A307" s="34" t="s">
        <v>537</v>
      </c>
      <c r="B307" s="20" t="s">
        <v>96</v>
      </c>
      <c r="C307" s="207" t="s">
        <v>811</v>
      </c>
      <c r="D307" s="218" t="s">
        <v>560</v>
      </c>
      <c r="E307" s="144">
        <v>4</v>
      </c>
      <c r="F307" s="217"/>
      <c r="G307" s="141"/>
      <c r="H307" s="106"/>
    </row>
    <row r="308" spans="1:8" ht="25.5">
      <c r="A308" s="34" t="s">
        <v>538</v>
      </c>
      <c r="B308" s="20" t="s">
        <v>373</v>
      </c>
      <c r="C308" s="207" t="s">
        <v>812</v>
      </c>
      <c r="D308" s="218" t="s">
        <v>560</v>
      </c>
      <c r="E308" s="144">
        <v>4</v>
      </c>
      <c r="F308" s="217"/>
      <c r="G308" s="141"/>
      <c r="H308" s="106"/>
    </row>
    <row r="309" spans="1:8">
      <c r="A309" s="34" t="s">
        <v>539</v>
      </c>
      <c r="B309" s="20" t="s">
        <v>374</v>
      </c>
      <c r="C309" s="207" t="s">
        <v>813</v>
      </c>
      <c r="D309" s="218" t="s">
        <v>560</v>
      </c>
      <c r="E309" s="144">
        <v>7</v>
      </c>
      <c r="F309" s="217"/>
      <c r="G309" s="141"/>
      <c r="H309" s="106"/>
    </row>
    <row r="310" spans="1:8" ht="25.5">
      <c r="A310" s="34" t="s">
        <v>540</v>
      </c>
      <c r="B310" s="20" t="s">
        <v>375</v>
      </c>
      <c r="C310" s="207" t="s">
        <v>814</v>
      </c>
      <c r="D310" s="218" t="s">
        <v>560</v>
      </c>
      <c r="E310" s="144">
        <v>4</v>
      </c>
      <c r="F310" s="217"/>
      <c r="G310" s="141"/>
      <c r="H310" s="106"/>
    </row>
    <row r="311" spans="1:8" ht="25.5">
      <c r="A311" s="34" t="s">
        <v>541</v>
      </c>
      <c r="B311" s="20" t="s">
        <v>376</v>
      </c>
      <c r="C311" s="207" t="s">
        <v>815</v>
      </c>
      <c r="D311" s="218" t="s">
        <v>560</v>
      </c>
      <c r="E311" s="144">
        <v>4</v>
      </c>
      <c r="F311" s="217"/>
      <c r="G311" s="141"/>
      <c r="H311" s="106"/>
    </row>
    <row r="312" spans="1:8">
      <c r="A312" s="34" t="s">
        <v>542</v>
      </c>
      <c r="B312" s="20" t="s">
        <v>97</v>
      </c>
      <c r="C312" s="207" t="s">
        <v>816</v>
      </c>
      <c r="D312" s="218" t="s">
        <v>560</v>
      </c>
      <c r="E312" s="144">
        <v>4</v>
      </c>
      <c r="F312" s="217"/>
      <c r="G312" s="141"/>
      <c r="H312" s="106"/>
    </row>
    <row r="313" spans="1:8">
      <c r="A313" s="34" t="s">
        <v>543</v>
      </c>
      <c r="B313" s="20" t="s">
        <v>98</v>
      </c>
      <c r="C313" s="207" t="s">
        <v>817</v>
      </c>
      <c r="D313" s="218" t="s">
        <v>560</v>
      </c>
      <c r="E313" s="144">
        <v>23</v>
      </c>
      <c r="F313" s="217"/>
      <c r="G313" s="141"/>
      <c r="H313" s="106"/>
    </row>
    <row r="314" spans="1:8">
      <c r="A314" s="34" t="s">
        <v>544</v>
      </c>
      <c r="B314" s="20" t="s">
        <v>377</v>
      </c>
      <c r="C314" s="207" t="s">
        <v>818</v>
      </c>
      <c r="D314" s="218" t="s">
        <v>560</v>
      </c>
      <c r="E314" s="144">
        <v>8</v>
      </c>
      <c r="F314" s="217"/>
      <c r="G314" s="141"/>
      <c r="H314" s="106"/>
    </row>
    <row r="315" spans="1:8">
      <c r="A315" s="34" t="s">
        <v>545</v>
      </c>
      <c r="B315" s="20" t="s">
        <v>99</v>
      </c>
      <c r="C315" s="207" t="s">
        <v>819</v>
      </c>
      <c r="D315" s="218" t="s">
        <v>560</v>
      </c>
      <c r="E315" s="144">
        <v>20</v>
      </c>
      <c r="F315" s="217"/>
      <c r="G315" s="141"/>
      <c r="H315" s="106"/>
    </row>
    <row r="316" spans="1:8">
      <c r="A316" s="34" t="s">
        <v>546</v>
      </c>
      <c r="B316" s="20" t="s">
        <v>378</v>
      </c>
      <c r="C316" s="207" t="s">
        <v>820</v>
      </c>
      <c r="D316" s="218" t="s">
        <v>560</v>
      </c>
      <c r="E316" s="144">
        <v>16</v>
      </c>
      <c r="F316" s="217"/>
      <c r="G316" s="141"/>
      <c r="H316" s="106"/>
    </row>
    <row r="317" spans="1:8" ht="25.5">
      <c r="A317" s="34" t="s">
        <v>547</v>
      </c>
      <c r="B317" s="20" t="s">
        <v>379</v>
      </c>
      <c r="C317" s="207" t="s">
        <v>821</v>
      </c>
      <c r="D317" s="218" t="s">
        <v>560</v>
      </c>
      <c r="E317" s="144">
        <v>2</v>
      </c>
      <c r="F317" s="217"/>
      <c r="G317" s="141"/>
      <c r="H317" s="106"/>
    </row>
    <row r="318" spans="1:8">
      <c r="A318" s="34" t="s">
        <v>920</v>
      </c>
      <c r="B318" s="20" t="s">
        <v>100</v>
      </c>
      <c r="C318" s="207" t="s">
        <v>822</v>
      </c>
      <c r="D318" s="218" t="s">
        <v>560</v>
      </c>
      <c r="E318" s="143">
        <v>4</v>
      </c>
      <c r="F318" s="217"/>
      <c r="G318" s="141"/>
      <c r="H318" s="106"/>
    </row>
    <row r="319" spans="1:8">
      <c r="A319" s="34" t="s">
        <v>921</v>
      </c>
      <c r="B319" s="20" t="s">
        <v>380</v>
      </c>
      <c r="C319" s="207" t="s">
        <v>823</v>
      </c>
      <c r="D319" s="218" t="s">
        <v>560</v>
      </c>
      <c r="E319" s="143">
        <v>4</v>
      </c>
      <c r="F319" s="217"/>
      <c r="G319" s="141"/>
      <c r="H319" s="106"/>
    </row>
    <row r="320" spans="1:8">
      <c r="A320" s="34"/>
      <c r="B320" s="45"/>
      <c r="C320" s="211"/>
      <c r="D320" s="25"/>
      <c r="E320" s="136"/>
      <c r="F320" s="135"/>
      <c r="G320" s="136"/>
      <c r="H320" s="106"/>
    </row>
    <row r="321" spans="1:12">
      <c r="A321" s="32" t="s">
        <v>177</v>
      </c>
      <c r="B321" s="46"/>
      <c r="C321" s="206" t="s">
        <v>401</v>
      </c>
      <c r="D321" s="21"/>
      <c r="E321" s="154"/>
      <c r="F321" s="167"/>
      <c r="G321" s="158"/>
      <c r="H321" s="35"/>
    </row>
    <row r="322" spans="1:12" ht="38.25">
      <c r="A322" s="194" t="s">
        <v>192</v>
      </c>
      <c r="B322" s="20" t="s">
        <v>248</v>
      </c>
      <c r="C322" s="207" t="s">
        <v>765</v>
      </c>
      <c r="D322" s="218" t="s">
        <v>560</v>
      </c>
      <c r="E322" s="149">
        <v>4</v>
      </c>
      <c r="F322" s="217"/>
      <c r="G322" s="141"/>
      <c r="H322" s="106"/>
    </row>
    <row r="323" spans="1:12">
      <c r="A323" s="194" t="s">
        <v>439</v>
      </c>
      <c r="B323" s="20" t="s">
        <v>381</v>
      </c>
      <c r="C323" s="207" t="s">
        <v>766</v>
      </c>
      <c r="D323" s="218" t="s">
        <v>560</v>
      </c>
      <c r="E323" s="149">
        <v>4</v>
      </c>
      <c r="F323" s="217"/>
      <c r="G323" s="141"/>
      <c r="H323" s="106"/>
    </row>
    <row r="324" spans="1:12" ht="25.5">
      <c r="A324" s="194" t="s">
        <v>932</v>
      </c>
      <c r="B324" s="20" t="s">
        <v>382</v>
      </c>
      <c r="C324" s="207" t="s">
        <v>767</v>
      </c>
      <c r="D324" s="218" t="s">
        <v>580</v>
      </c>
      <c r="E324" s="149">
        <v>18</v>
      </c>
      <c r="F324" s="217"/>
      <c r="G324" s="141"/>
      <c r="H324" s="106"/>
    </row>
    <row r="325" spans="1:12" ht="25.5">
      <c r="A325" s="194" t="s">
        <v>926</v>
      </c>
      <c r="B325" s="20" t="s">
        <v>383</v>
      </c>
      <c r="C325" s="207" t="s">
        <v>768</v>
      </c>
      <c r="D325" s="218" t="s">
        <v>580</v>
      </c>
      <c r="E325" s="149">
        <v>4</v>
      </c>
      <c r="F325" s="217"/>
      <c r="G325" s="141"/>
      <c r="H325" s="106"/>
    </row>
    <row r="326" spans="1:12" ht="25.5">
      <c r="A326" s="194" t="s">
        <v>933</v>
      </c>
      <c r="B326" s="20" t="s">
        <v>403</v>
      </c>
      <c r="C326" s="207" t="s">
        <v>826</v>
      </c>
      <c r="D326" s="218" t="s">
        <v>560</v>
      </c>
      <c r="E326" s="149">
        <v>4</v>
      </c>
      <c r="F326" s="217"/>
      <c r="G326" s="141"/>
      <c r="H326" s="106"/>
    </row>
    <row r="327" spans="1:12" ht="25.5">
      <c r="A327" s="194" t="s">
        <v>934</v>
      </c>
      <c r="B327" s="20" t="s">
        <v>404</v>
      </c>
      <c r="C327" s="207" t="s">
        <v>827</v>
      </c>
      <c r="D327" s="218" t="s">
        <v>560</v>
      </c>
      <c r="E327" s="149">
        <v>2</v>
      </c>
      <c r="F327" s="217"/>
      <c r="G327" s="141"/>
      <c r="H327" s="106"/>
    </row>
    <row r="328" spans="1:12">
      <c r="A328" s="36"/>
      <c r="B328" s="20"/>
      <c r="C328" s="207"/>
      <c r="D328" s="105"/>
      <c r="E328" s="149"/>
      <c r="F328" s="166"/>
      <c r="G328" s="141"/>
      <c r="H328" s="106"/>
    </row>
    <row r="329" spans="1:12">
      <c r="A329" s="32" t="s">
        <v>236</v>
      </c>
      <c r="B329" s="46"/>
      <c r="C329" s="206" t="s">
        <v>151</v>
      </c>
      <c r="D329" s="21"/>
      <c r="E329" s="154"/>
      <c r="F329" s="167"/>
      <c r="G329" s="158"/>
      <c r="H329" s="35"/>
    </row>
    <row r="330" spans="1:12">
      <c r="A330" s="195" t="s">
        <v>454</v>
      </c>
      <c r="B330" s="20" t="s">
        <v>435</v>
      </c>
      <c r="C330" s="207" t="s">
        <v>828</v>
      </c>
      <c r="D330" s="218" t="s">
        <v>567</v>
      </c>
      <c r="E330" s="149">
        <v>4</v>
      </c>
      <c r="F330" s="217"/>
      <c r="G330" s="157"/>
      <c r="H330" s="117"/>
    </row>
    <row r="331" spans="1:12" ht="38.25">
      <c r="A331" s="195" t="s">
        <v>455</v>
      </c>
      <c r="B331" s="20" t="s">
        <v>436</v>
      </c>
      <c r="C331" s="207" t="s">
        <v>829</v>
      </c>
      <c r="D331" s="218" t="s">
        <v>560</v>
      </c>
      <c r="E331" s="149">
        <v>15</v>
      </c>
      <c r="F331" s="217"/>
      <c r="G331" s="157"/>
      <c r="H331" s="117"/>
    </row>
    <row r="332" spans="1:12" ht="14.25" customHeight="1">
      <c r="A332" s="195" t="s">
        <v>548</v>
      </c>
      <c r="B332" s="20" t="s">
        <v>437</v>
      </c>
      <c r="C332" s="207" t="s">
        <v>830</v>
      </c>
      <c r="D332" s="218" t="s">
        <v>560</v>
      </c>
      <c r="E332" s="149">
        <v>8</v>
      </c>
      <c r="F332" s="217"/>
      <c r="G332" s="157"/>
      <c r="H332" s="117"/>
    </row>
    <row r="333" spans="1:12">
      <c r="A333" s="195" t="s">
        <v>554</v>
      </c>
      <c r="B333" s="20" t="s">
        <v>438</v>
      </c>
      <c r="C333" s="207" t="s">
        <v>831</v>
      </c>
      <c r="D333" s="218" t="s">
        <v>560</v>
      </c>
      <c r="E333" s="149">
        <v>44</v>
      </c>
      <c r="F333" s="217"/>
      <c r="G333" s="157"/>
      <c r="H333" s="117"/>
    </row>
    <row r="334" spans="1:12">
      <c r="A334" s="236"/>
      <c r="B334" s="205"/>
      <c r="C334" s="212"/>
      <c r="D334" s="122"/>
      <c r="E334" s="161"/>
      <c r="F334" s="173"/>
      <c r="G334" s="161"/>
      <c r="H334" s="237"/>
    </row>
    <row r="335" spans="1:12">
      <c r="A335" s="32" t="s">
        <v>479</v>
      </c>
      <c r="B335" s="46"/>
      <c r="C335" s="206" t="s">
        <v>101</v>
      </c>
      <c r="D335" s="21"/>
      <c r="E335" s="154"/>
      <c r="F335" s="167"/>
      <c r="G335" s="158"/>
      <c r="H335" s="35"/>
      <c r="J335" s="224"/>
      <c r="K335" s="224"/>
      <c r="L335" s="224"/>
    </row>
    <row r="336" spans="1:12">
      <c r="A336" s="195" t="s">
        <v>480</v>
      </c>
      <c r="B336" s="203" t="s">
        <v>102</v>
      </c>
      <c r="C336" s="207" t="s">
        <v>824</v>
      </c>
      <c r="D336" s="218" t="s">
        <v>567</v>
      </c>
      <c r="E336" s="235">
        <f>'QUADRO DE ÁREAS'!D16</f>
        <v>1173.8</v>
      </c>
      <c r="F336" s="217"/>
      <c r="G336" s="157"/>
      <c r="H336" s="117"/>
      <c r="K336" s="222"/>
      <c r="L336" s="223"/>
    </row>
    <row r="337" spans="1:12">
      <c r="A337" s="195" t="s">
        <v>481</v>
      </c>
      <c r="B337" s="20" t="s">
        <v>402</v>
      </c>
      <c r="C337" s="207" t="s">
        <v>825</v>
      </c>
      <c r="D337" s="218" t="s">
        <v>567</v>
      </c>
      <c r="E337" s="155">
        <v>110.5</v>
      </c>
      <c r="F337" s="217"/>
      <c r="G337" s="157"/>
      <c r="H337" s="117"/>
      <c r="K337" s="222"/>
    </row>
    <row r="338" spans="1:12">
      <c r="A338" s="195"/>
      <c r="B338" s="203"/>
      <c r="C338" s="208"/>
      <c r="D338" s="116"/>
      <c r="E338" s="155"/>
      <c r="F338" s="172"/>
      <c r="G338" s="157"/>
      <c r="H338" s="117"/>
      <c r="K338" s="222"/>
    </row>
    <row r="339" spans="1:12">
      <c r="A339" s="32" t="s">
        <v>549</v>
      </c>
      <c r="B339" s="46"/>
      <c r="C339" s="206" t="s">
        <v>931</v>
      </c>
      <c r="D339" s="21"/>
      <c r="E339" s="154"/>
      <c r="F339" s="167"/>
      <c r="G339" s="158"/>
      <c r="H339" s="35"/>
      <c r="J339" s="224"/>
      <c r="K339" s="224"/>
      <c r="L339" s="224"/>
    </row>
    <row r="340" spans="1:12">
      <c r="A340" s="194" t="s">
        <v>550</v>
      </c>
      <c r="B340" s="20" t="s">
        <v>412</v>
      </c>
      <c r="C340" s="207" t="s">
        <v>552</v>
      </c>
      <c r="D340" s="105" t="s">
        <v>274</v>
      </c>
      <c r="E340" s="149">
        <v>6</v>
      </c>
      <c r="F340" s="166"/>
      <c r="G340" s="141"/>
      <c r="H340" s="106"/>
      <c r="K340" s="222"/>
      <c r="L340" s="223"/>
    </row>
    <row r="341" spans="1:12">
      <c r="A341" s="194" t="s">
        <v>551</v>
      </c>
      <c r="B341" s="20" t="s">
        <v>412</v>
      </c>
      <c r="C341" s="207" t="s">
        <v>556</v>
      </c>
      <c r="D341" s="105" t="s">
        <v>0</v>
      </c>
      <c r="E341" s="149">
        <v>1</v>
      </c>
      <c r="F341" s="166"/>
      <c r="G341" s="141"/>
      <c r="H341" s="106"/>
      <c r="K341" s="222"/>
      <c r="L341" s="223"/>
    </row>
    <row r="342" spans="1:12">
      <c r="A342" s="194" t="s">
        <v>935</v>
      </c>
      <c r="B342" s="20" t="s">
        <v>412</v>
      </c>
      <c r="C342" s="207" t="s">
        <v>557</v>
      </c>
      <c r="D342" s="105" t="s">
        <v>0</v>
      </c>
      <c r="E342" s="149">
        <v>1</v>
      </c>
      <c r="F342" s="166"/>
      <c r="G342" s="141"/>
      <c r="H342" s="106"/>
      <c r="K342" s="222"/>
      <c r="L342" s="223"/>
    </row>
    <row r="343" spans="1:12">
      <c r="A343" s="194" t="s">
        <v>936</v>
      </c>
      <c r="B343" s="20" t="s">
        <v>412</v>
      </c>
      <c r="C343" s="207" t="s">
        <v>413</v>
      </c>
      <c r="D343" s="105" t="s">
        <v>414</v>
      </c>
      <c r="E343" s="149">
        <v>1</v>
      </c>
      <c r="F343" s="166"/>
      <c r="G343" s="141"/>
      <c r="H343" s="106"/>
      <c r="K343" s="222"/>
    </row>
    <row r="344" spans="1:12" ht="15" thickBot="1">
      <c r="A344" s="195"/>
      <c r="B344" s="203"/>
      <c r="C344" s="208"/>
      <c r="D344" s="116"/>
      <c r="E344" s="155"/>
      <c r="F344" s="172"/>
      <c r="G344" s="157"/>
      <c r="H344" s="117"/>
      <c r="K344" s="222"/>
    </row>
    <row r="345" spans="1:12" ht="15" thickBot="1">
      <c r="A345" s="316" t="s">
        <v>927</v>
      </c>
      <c r="B345" s="317"/>
      <c r="C345" s="317"/>
      <c r="D345" s="317"/>
      <c r="E345" s="317"/>
      <c r="F345" s="318"/>
      <c r="G345" s="196">
        <f>G13+G33+G45+G68+G86+G94+G117+G125+G135+G152+G157+G181+G190+G196+G202+G209+G264+G321+G329+G335</f>
        <v>0</v>
      </c>
      <c r="H345" s="197"/>
      <c r="K345" s="222"/>
    </row>
    <row r="346" spans="1:12" ht="15" thickBot="1">
      <c r="A346" s="314" t="s">
        <v>384</v>
      </c>
      <c r="B346" s="315"/>
      <c r="C346" s="315"/>
      <c r="D346" s="315"/>
      <c r="E346" s="238"/>
      <c r="F346" s="239" t="s">
        <v>940</v>
      </c>
      <c r="G346" s="162">
        <f>G345*0.2212</f>
        <v>0</v>
      </c>
      <c r="H346" s="37"/>
      <c r="K346" s="222"/>
    </row>
    <row r="347" spans="1:12" ht="15.75" customHeight="1" thickBot="1">
      <c r="A347" s="321" t="s">
        <v>928</v>
      </c>
      <c r="B347" s="322"/>
      <c r="C347" s="322"/>
      <c r="D347" s="322"/>
      <c r="E347" s="322"/>
      <c r="F347" s="323"/>
      <c r="G347" s="163">
        <f>G345+G346</f>
        <v>0</v>
      </c>
      <c r="H347" s="243" t="e">
        <f>G347/$G$353</f>
        <v>#DIV/0!</v>
      </c>
      <c r="K347" s="222"/>
    </row>
    <row r="348" spans="1:12" ht="9" customHeight="1" thickBot="1">
      <c r="A348" s="240"/>
      <c r="B348" s="241"/>
      <c r="C348" s="118"/>
      <c r="D348" s="118"/>
      <c r="E348" s="242"/>
      <c r="F348" s="242"/>
      <c r="G348" s="124"/>
      <c r="H348" s="123"/>
      <c r="K348" s="222"/>
    </row>
    <row r="349" spans="1:12" ht="15" thickBot="1">
      <c r="A349" s="316" t="s">
        <v>929</v>
      </c>
      <c r="B349" s="317"/>
      <c r="C349" s="317"/>
      <c r="D349" s="317"/>
      <c r="E349" s="317"/>
      <c r="F349" s="318"/>
      <c r="G349" s="196">
        <f>G339</f>
        <v>0</v>
      </c>
      <c r="H349" s="197"/>
      <c r="K349" s="222"/>
    </row>
    <row r="350" spans="1:12" ht="15" thickBot="1">
      <c r="A350" s="314" t="s">
        <v>384</v>
      </c>
      <c r="B350" s="315"/>
      <c r="C350" s="315"/>
      <c r="D350" s="315"/>
      <c r="E350" s="238"/>
      <c r="F350" s="285" t="s">
        <v>941</v>
      </c>
      <c r="G350" s="162">
        <f>G349*0.1402</f>
        <v>0</v>
      </c>
      <c r="H350" s="37"/>
      <c r="K350" s="222"/>
    </row>
    <row r="351" spans="1:12" ht="15.75" customHeight="1" thickBot="1">
      <c r="A351" s="321" t="s">
        <v>930</v>
      </c>
      <c r="B351" s="322"/>
      <c r="C351" s="322"/>
      <c r="D351" s="322"/>
      <c r="E351" s="322"/>
      <c r="F351" s="323"/>
      <c r="G351" s="163">
        <f>G349+G350</f>
        <v>0</v>
      </c>
      <c r="H351" s="243" t="e">
        <f>G351/$G$353</f>
        <v>#DIV/0!</v>
      </c>
      <c r="K351" s="222"/>
    </row>
    <row r="352" spans="1:12" ht="9" customHeight="1" thickBot="1">
      <c r="A352" s="240"/>
      <c r="B352" s="241"/>
      <c r="C352" s="118"/>
      <c r="D352" s="118"/>
      <c r="E352" s="242"/>
      <c r="F352" s="242"/>
      <c r="G352" s="124"/>
      <c r="H352" s="123"/>
    </row>
    <row r="353" spans="1:14" ht="15.75" customHeight="1" thickBot="1">
      <c r="A353" s="321" t="s">
        <v>456</v>
      </c>
      <c r="B353" s="322"/>
      <c r="C353" s="322"/>
      <c r="D353" s="322"/>
      <c r="E353" s="322"/>
      <c r="F353" s="323"/>
      <c r="G353" s="163">
        <f>G351+G347</f>
        <v>0</v>
      </c>
      <c r="H353" s="243" t="e">
        <f>H347+H351</f>
        <v>#DIV/0!</v>
      </c>
      <c r="K353" s="222"/>
    </row>
    <row r="354" spans="1:14">
      <c r="G354" s="120"/>
      <c r="N354" s="219"/>
    </row>
    <row r="356" spans="1:14">
      <c r="G356" s="137">
        <f>G353/E336</f>
        <v>0</v>
      </c>
    </row>
    <row r="362" spans="1:14">
      <c r="G362" s="198"/>
    </row>
  </sheetData>
  <sortState xmlns:xlrd2="http://schemas.microsoft.com/office/spreadsheetml/2017/richdata2" ref="B463:G463">
    <sortCondition ref="B462"/>
  </sortState>
  <mergeCells count="12">
    <mergeCell ref="A349:F349"/>
    <mergeCell ref="A350:D350"/>
    <mergeCell ref="A351:F351"/>
    <mergeCell ref="A353:F353"/>
    <mergeCell ref="A347:F347"/>
    <mergeCell ref="A346:D346"/>
    <mergeCell ref="A345:F345"/>
    <mergeCell ref="A6:B6"/>
    <mergeCell ref="C6:G6"/>
    <mergeCell ref="A7:B7"/>
    <mergeCell ref="C7:G7"/>
    <mergeCell ref="A9:G9"/>
  </mergeCells>
  <phoneticPr fontId="48" type="noConversion"/>
  <pageMargins left="0.70866141732283472" right="0.51181102362204722" top="1.2835416666666666" bottom="0.78740157480314965" header="0.31496062992125984" footer="0.31496062992125984"/>
  <pageSetup paperSize="9" scale="58" fitToHeight="0" orientation="portrait" horizontalDpi="1200" verticalDpi="1200" r:id="rId1"/>
  <headerFooter>
    <oddHeader>&amp;C&amp;G</oddHeader>
    <oddFooter>&amp;L&amp;"Verdana,Negrito"|Coordenadoria Geral de Administração   |Grupo Técnico de Edificações&amp;"Verdana,Normal"
Av. Dr. Enéas de Carvalho Aguiar, 188 | CEP 05403-000 |São Paulo - SP | Telefone: (11) 3066-8664&amp;R&amp;"Verdana,Normal"Página 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5"/>
  <sheetViews>
    <sheetView view="pageBreakPreview" zoomScale="85" zoomScaleNormal="70" zoomScaleSheetLayoutView="85" zoomScalePageLayoutView="85" workbookViewId="0">
      <selection activeCell="I25" sqref="I25"/>
    </sheetView>
  </sheetViews>
  <sheetFormatPr defaultRowHeight="15"/>
  <cols>
    <col min="2" max="2" width="74.28515625" customWidth="1"/>
    <col min="3" max="3" width="20.28515625" bestFit="1" customWidth="1"/>
    <col min="4" max="15" width="18.7109375" customWidth="1"/>
    <col min="16" max="16" width="22.7109375" customWidth="1"/>
  </cols>
  <sheetData>
    <row r="1" spans="1:16" ht="17.25" customHeight="1">
      <c r="A1" s="79"/>
      <c r="B1" s="286" t="s">
        <v>944</v>
      </c>
      <c r="C1" s="80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5" hidden="1" customHeight="1">
      <c r="A2" s="79"/>
      <c r="B2" s="201" t="s">
        <v>103</v>
      </c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5" hidden="1" customHeight="1">
      <c r="A3" s="79"/>
      <c r="B3" s="83" t="s">
        <v>104</v>
      </c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5" hidden="1" customHeight="1">
      <c r="A4" s="79"/>
      <c r="B4" s="83" t="s">
        <v>105</v>
      </c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ht="3.75" customHeight="1">
      <c r="A5" s="79"/>
      <c r="B5" s="78"/>
      <c r="C5" s="80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ht="15" customHeight="1">
      <c r="A6" s="86" t="str">
        <f>Planilha!A6</f>
        <v>Objeto:</v>
      </c>
      <c r="B6" s="202" t="str">
        <f>Planilha!C6</f>
        <v>REFORMA GERAL DA COZINHA, REFORMA GERAL DO AMBULATÓRIO E TROCA DAS CENTRAIS DE GASES MEDICINAIS DE AR COMPRIMIDO E VÁCUO,   DO HOSPITAL GERAL PREFEITO MIGUEL MARTIN GUALDA</v>
      </c>
      <c r="C6" s="87"/>
      <c r="D6" s="87"/>
      <c r="E6" s="88"/>
      <c r="F6" s="78"/>
      <c r="G6" s="78"/>
      <c r="H6" s="78"/>
      <c r="I6" s="88"/>
      <c r="J6" s="88"/>
      <c r="K6" s="88"/>
      <c r="L6" s="88"/>
      <c r="M6" s="88"/>
      <c r="N6" s="88"/>
      <c r="O6" s="88"/>
      <c r="P6" s="88"/>
    </row>
    <row r="7" spans="1:16" ht="15.75">
      <c r="A7" s="86" t="str">
        <f>Planilha!A7</f>
        <v>Local:</v>
      </c>
      <c r="B7" s="202" t="str">
        <f>Planilha!C7</f>
        <v>AV. Gal. EURICO GASPAR DUTRA, 620- CENTRO- PROMISSÃO-SP</v>
      </c>
      <c r="C7" s="87"/>
      <c r="D7" s="87"/>
      <c r="E7" s="88"/>
      <c r="F7" s="78"/>
      <c r="G7" s="78"/>
      <c r="H7" s="78"/>
      <c r="I7" s="88"/>
      <c r="J7" s="88"/>
      <c r="K7" s="88"/>
      <c r="L7" s="88"/>
      <c r="M7" s="88"/>
      <c r="N7" s="88"/>
      <c r="O7" s="88"/>
      <c r="P7" s="88"/>
    </row>
    <row r="8" spans="1:16" ht="5.25" customHeight="1">
      <c r="A8" s="89"/>
      <c r="B8" s="90"/>
      <c r="C8" s="9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199"/>
      <c r="P8" s="92"/>
    </row>
    <row r="9" spans="1:16" ht="13.5" customHeight="1" thickBot="1">
      <c r="A9" s="79"/>
      <c r="B9" s="95"/>
      <c r="C9" s="80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200"/>
      <c r="P9" s="78"/>
    </row>
    <row r="10" spans="1:16" s="3" customFormat="1" ht="12.75" customHeight="1" thickBot="1">
      <c r="A10" s="96" t="s">
        <v>155</v>
      </c>
      <c r="B10" s="97" t="s">
        <v>156</v>
      </c>
      <c r="C10" s="98" t="s">
        <v>157</v>
      </c>
      <c r="D10" s="99" t="s">
        <v>158</v>
      </c>
      <c r="E10" s="100" t="s">
        <v>159</v>
      </c>
      <c r="F10" s="100" t="s">
        <v>160</v>
      </c>
      <c r="G10" s="100" t="s">
        <v>161</v>
      </c>
      <c r="H10" s="100" t="s">
        <v>162</v>
      </c>
      <c r="I10" s="100" t="s">
        <v>163</v>
      </c>
      <c r="J10" s="100" t="s">
        <v>164</v>
      </c>
      <c r="K10" s="100" t="s">
        <v>165</v>
      </c>
      <c r="L10" s="100" t="s">
        <v>166</v>
      </c>
      <c r="M10" s="100" t="s">
        <v>167</v>
      </c>
      <c r="N10" s="100" t="s">
        <v>168</v>
      </c>
      <c r="O10" s="101" t="s">
        <v>169</v>
      </c>
      <c r="P10" s="93" t="s">
        <v>170</v>
      </c>
    </row>
    <row r="11" spans="1:16" ht="15" customHeight="1">
      <c r="A11" s="336" t="s">
        <v>113</v>
      </c>
      <c r="B11" s="324" t="str">
        <f>VLOOKUP(A11,Resumo!$B$14:$C$30,2,FALSE)</f>
        <v xml:space="preserve">Serviço técnico especializado </v>
      </c>
      <c r="C11" s="326">
        <f>VLOOKUP(B11,Resumo!$C$14:$D$30,2,FALSE)</f>
        <v>0</v>
      </c>
      <c r="D11" s="260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2"/>
      <c r="P11" s="257"/>
    </row>
    <row r="12" spans="1:16">
      <c r="A12" s="337"/>
      <c r="B12" s="325"/>
      <c r="C12" s="327"/>
      <c r="D12" s="26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64"/>
      <c r="P12" s="258"/>
    </row>
    <row r="13" spans="1:16" ht="15" customHeight="1">
      <c r="A13" s="336" t="s">
        <v>120</v>
      </c>
      <c r="B13" s="324" t="str">
        <f>VLOOKUP(A13,Resumo!$B$14:$C$30,2,FALSE)</f>
        <v>Início, apoio e administração da obra</v>
      </c>
      <c r="C13" s="326">
        <f>VLOOKUP(B13,Resumo!$C$14:$D$30,2,FALSE)</f>
        <v>0</v>
      </c>
      <c r="D13" s="265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66"/>
      <c r="P13" s="257"/>
    </row>
    <row r="14" spans="1:16" ht="15" customHeight="1">
      <c r="A14" s="337"/>
      <c r="B14" s="325"/>
      <c r="C14" s="327"/>
      <c r="D14" s="26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64"/>
      <c r="P14" s="258"/>
    </row>
    <row r="15" spans="1:16" ht="15" customHeight="1">
      <c r="A15" s="336" t="s">
        <v>123</v>
      </c>
      <c r="B15" s="324" t="str">
        <f>VLOOKUP(A15,Resumo!$B$14:$C$30,2,FALSE)</f>
        <v>AUMENTO DAS PORTAS DA UTI</v>
      </c>
      <c r="C15" s="326">
        <f>VLOOKUP(B15,Resumo!$C$14:$D$30,2,FALSE)</f>
        <v>0</v>
      </c>
      <c r="D15" s="267"/>
      <c r="E15" s="252"/>
      <c r="F15" s="252"/>
      <c r="G15" s="252"/>
      <c r="H15" s="252"/>
      <c r="I15" s="252"/>
      <c r="J15" s="252"/>
      <c r="K15" s="252"/>
      <c r="L15" s="252"/>
      <c r="M15" s="252"/>
      <c r="N15" s="268"/>
      <c r="O15" s="269"/>
      <c r="P15" s="257"/>
    </row>
    <row r="16" spans="1:16" ht="15" customHeight="1">
      <c r="A16" s="337"/>
      <c r="B16" s="325"/>
      <c r="C16" s="327"/>
      <c r="D16" s="267"/>
      <c r="E16" s="253"/>
      <c r="F16" s="253"/>
      <c r="G16" s="253"/>
      <c r="H16" s="253"/>
      <c r="I16" s="253"/>
      <c r="J16" s="253"/>
      <c r="K16" s="253"/>
      <c r="L16" s="253"/>
      <c r="M16" s="253"/>
      <c r="N16" s="268"/>
      <c r="O16" s="269"/>
      <c r="P16" s="258"/>
    </row>
    <row r="17" spans="1:16" ht="15" customHeight="1">
      <c r="A17" s="336" t="s">
        <v>124</v>
      </c>
      <c r="B17" s="324" t="str">
        <f>VLOOKUP(A17,Resumo!$B$14:$C$30,2,FALSE)</f>
        <v>Demolição, retiradas  e remoção</v>
      </c>
      <c r="C17" s="326">
        <f>VLOOKUP(B17,Resumo!$C$14:$D$30,2,FALSE)</f>
        <v>0</v>
      </c>
      <c r="D17" s="267"/>
      <c r="E17" s="268"/>
      <c r="F17" s="252"/>
      <c r="G17" s="252"/>
      <c r="H17" s="252"/>
      <c r="I17" s="252"/>
      <c r="J17" s="252"/>
      <c r="K17" s="252"/>
      <c r="L17" s="252"/>
      <c r="M17" s="252"/>
      <c r="N17" s="252"/>
      <c r="O17" s="269"/>
      <c r="P17" s="257"/>
    </row>
    <row r="18" spans="1:16" ht="15" customHeight="1">
      <c r="A18" s="337"/>
      <c r="B18" s="325"/>
      <c r="C18" s="327"/>
      <c r="D18" s="267"/>
      <c r="E18" s="268"/>
      <c r="F18" s="253"/>
      <c r="G18" s="253"/>
      <c r="H18" s="253"/>
      <c r="I18" s="253"/>
      <c r="J18" s="253"/>
      <c r="K18" s="253"/>
      <c r="L18" s="253"/>
      <c r="M18" s="253"/>
      <c r="N18" s="253"/>
      <c r="O18" s="269"/>
      <c r="P18" s="258"/>
    </row>
    <row r="19" spans="1:16" ht="15" customHeight="1">
      <c r="A19" s="332" t="s">
        <v>125</v>
      </c>
      <c r="B19" s="324" t="str">
        <f>VLOOKUP(A19,Resumo!$B$14:$C$30,2,FALSE)</f>
        <v>Serviço manual em solo e rocha</v>
      </c>
      <c r="C19" s="326">
        <f>VLOOKUP(B19,Resumo!$C$14:$D$30,2,FALSE)</f>
        <v>0</v>
      </c>
      <c r="D19" s="267"/>
      <c r="E19" s="268"/>
      <c r="F19" s="268"/>
      <c r="G19" s="268"/>
      <c r="H19" s="252"/>
      <c r="I19" s="252"/>
      <c r="J19" s="252"/>
      <c r="K19" s="252"/>
      <c r="L19" s="252"/>
      <c r="M19" s="252"/>
      <c r="N19" s="252"/>
      <c r="O19" s="266"/>
      <c r="P19" s="257"/>
    </row>
    <row r="20" spans="1:16" ht="15" customHeight="1">
      <c r="A20" s="333"/>
      <c r="B20" s="325"/>
      <c r="C20" s="327"/>
      <c r="D20" s="267"/>
      <c r="E20" s="268"/>
      <c r="F20" s="268"/>
      <c r="G20" s="268"/>
      <c r="H20" s="253"/>
      <c r="I20" s="253"/>
      <c r="J20" s="253"/>
      <c r="K20" s="253"/>
      <c r="L20" s="253"/>
      <c r="M20" s="253"/>
      <c r="N20" s="253"/>
      <c r="O20" s="264"/>
      <c r="P20" s="258"/>
    </row>
    <row r="21" spans="1:16" ht="15" customHeight="1">
      <c r="A21" s="332" t="s">
        <v>127</v>
      </c>
      <c r="B21" s="324" t="str">
        <f>VLOOKUP(A21,Resumo!$B$14:$C$30,2,FALSE)</f>
        <v>Fundação e estrutura</v>
      </c>
      <c r="C21" s="326">
        <f>VLOOKUP(B21,Resumo!$C$14:$D$30,2,FALSE)</f>
        <v>0</v>
      </c>
      <c r="D21" s="267"/>
      <c r="E21" s="268"/>
      <c r="F21" s="252"/>
      <c r="G21" s="252"/>
      <c r="H21" s="252"/>
      <c r="I21" s="252"/>
      <c r="J21" s="252"/>
      <c r="K21" s="252"/>
      <c r="L21" s="252"/>
      <c r="M21" s="252"/>
      <c r="N21" s="252"/>
      <c r="O21" s="266"/>
      <c r="P21" s="257"/>
    </row>
    <row r="22" spans="1:16" ht="15" customHeight="1">
      <c r="A22" s="333"/>
      <c r="B22" s="325"/>
      <c r="C22" s="327"/>
      <c r="D22" s="267"/>
      <c r="E22" s="268"/>
      <c r="F22" s="253"/>
      <c r="G22" s="253"/>
      <c r="H22" s="253"/>
      <c r="I22" s="253"/>
      <c r="J22" s="253"/>
      <c r="K22" s="253"/>
      <c r="L22" s="253"/>
      <c r="M22" s="253"/>
      <c r="N22" s="253"/>
      <c r="O22" s="264"/>
      <c r="P22" s="258"/>
    </row>
    <row r="23" spans="1:16" ht="15" customHeight="1">
      <c r="A23" s="332" t="s">
        <v>128</v>
      </c>
      <c r="B23" s="324" t="str">
        <f>VLOOKUP(A23,Resumo!$B$14:$C$30,2,FALSE)</f>
        <v>Alvenaria e elemento divisor</v>
      </c>
      <c r="C23" s="326">
        <f>VLOOKUP(B23,Resumo!$C$14:$D$30,2,FALSE)</f>
        <v>0</v>
      </c>
      <c r="D23" s="267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66"/>
      <c r="P23" s="257"/>
    </row>
    <row r="24" spans="1:16" ht="15" customHeight="1">
      <c r="A24" s="333"/>
      <c r="B24" s="325"/>
      <c r="C24" s="327"/>
      <c r="D24" s="267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64"/>
      <c r="P24" s="258"/>
    </row>
    <row r="25" spans="1:16" ht="15" customHeight="1">
      <c r="A25" s="332" t="s">
        <v>130</v>
      </c>
      <c r="B25" s="324" t="str">
        <f>VLOOKUP(A25,Resumo!$B$14:$C$30,2,FALSE)</f>
        <v>COBERTURA</v>
      </c>
      <c r="C25" s="326">
        <f>VLOOKUP(B25,Resumo!$C$14:$D$30,2,FALSE)</f>
        <v>0</v>
      </c>
      <c r="D25" s="267"/>
      <c r="E25" s="268"/>
      <c r="F25" s="252"/>
      <c r="G25" s="252"/>
      <c r="H25" s="252"/>
      <c r="I25" s="252"/>
      <c r="J25" s="252"/>
      <c r="K25" s="252"/>
      <c r="L25" s="252"/>
      <c r="M25" s="252"/>
      <c r="N25" s="252"/>
      <c r="O25" s="266"/>
      <c r="P25" s="257"/>
    </row>
    <row r="26" spans="1:16" ht="15" customHeight="1">
      <c r="A26" s="333"/>
      <c r="B26" s="325"/>
      <c r="C26" s="327"/>
      <c r="D26" s="267"/>
      <c r="E26" s="268"/>
      <c r="F26" s="253"/>
      <c r="G26" s="253"/>
      <c r="H26" s="253"/>
      <c r="I26" s="253"/>
      <c r="J26" s="253"/>
      <c r="K26" s="253"/>
      <c r="L26" s="253"/>
      <c r="M26" s="253"/>
      <c r="N26" s="253"/>
      <c r="O26" s="264"/>
      <c r="P26" s="258"/>
    </row>
    <row r="27" spans="1:16" ht="15" customHeight="1">
      <c r="A27" s="332" t="s">
        <v>134</v>
      </c>
      <c r="B27" s="324" t="str">
        <f>VLOOKUP(A27,Resumo!$B$14:$C$30,2,FALSE)</f>
        <v>Revestimentos</v>
      </c>
      <c r="C27" s="326">
        <f>VLOOKUP(B27,Resumo!$C$14:$D$30,2,FALSE)</f>
        <v>0</v>
      </c>
      <c r="D27" s="267"/>
      <c r="E27" s="268"/>
      <c r="F27" s="252"/>
      <c r="G27" s="252"/>
      <c r="H27" s="252"/>
      <c r="I27" s="252"/>
      <c r="J27" s="252"/>
      <c r="K27" s="252"/>
      <c r="L27" s="252"/>
      <c r="M27" s="252"/>
      <c r="N27" s="252"/>
      <c r="O27" s="266"/>
      <c r="P27" s="257"/>
    </row>
    <row r="28" spans="1:16" ht="15" customHeight="1">
      <c r="A28" s="333"/>
      <c r="B28" s="325"/>
      <c r="C28" s="327"/>
      <c r="D28" s="267"/>
      <c r="E28" s="268"/>
      <c r="F28" s="253"/>
      <c r="G28" s="253"/>
      <c r="H28" s="253"/>
      <c r="I28" s="253"/>
      <c r="J28" s="253"/>
      <c r="K28" s="253"/>
      <c r="L28" s="253"/>
      <c r="M28" s="253"/>
      <c r="N28" s="253"/>
      <c r="O28" s="264"/>
      <c r="P28" s="258"/>
    </row>
    <row r="29" spans="1:16" ht="15" customHeight="1">
      <c r="A29" s="332" t="s">
        <v>135</v>
      </c>
      <c r="B29" s="324" t="str">
        <f>VLOOKUP(A29,Resumo!$B$14:$C$30,2,FALSE)</f>
        <v>Forro</v>
      </c>
      <c r="C29" s="326">
        <f>VLOOKUP(B29,Resumo!$C$14:$D$30,2,FALSE)</f>
        <v>0</v>
      </c>
      <c r="D29" s="267"/>
      <c r="E29" s="268"/>
      <c r="F29" s="252"/>
      <c r="G29" s="252"/>
      <c r="H29" s="252"/>
      <c r="I29" s="252"/>
      <c r="J29" s="252"/>
      <c r="K29" s="252"/>
      <c r="L29" s="252"/>
      <c r="M29" s="252"/>
      <c r="N29" s="252"/>
      <c r="O29" s="266"/>
      <c r="P29" s="257"/>
    </row>
    <row r="30" spans="1:16" ht="15" customHeight="1">
      <c r="A30" s="333"/>
      <c r="B30" s="325"/>
      <c r="C30" s="327"/>
      <c r="D30" s="267"/>
      <c r="E30" s="268"/>
      <c r="F30" s="253"/>
      <c r="G30" s="253"/>
      <c r="H30" s="253"/>
      <c r="I30" s="253"/>
      <c r="J30" s="253"/>
      <c r="K30" s="253"/>
      <c r="L30" s="253"/>
      <c r="M30" s="253"/>
      <c r="N30" s="253"/>
      <c r="O30" s="264"/>
      <c r="P30" s="258"/>
    </row>
    <row r="31" spans="1:16" ht="15" customHeight="1">
      <c r="A31" s="332" t="s">
        <v>139</v>
      </c>
      <c r="B31" s="324" t="str">
        <f>VLOOKUP(A31,Resumo!$B$14:$C$30,2,FALSE)</f>
        <v>Esquadrias, Portas, Marcenaria</v>
      </c>
      <c r="C31" s="326">
        <f>VLOOKUP(B31,Resumo!$C$14:$D$30,2,FALSE)</f>
        <v>0</v>
      </c>
      <c r="D31" s="267"/>
      <c r="E31" s="268"/>
      <c r="F31" s="252"/>
      <c r="G31" s="252"/>
      <c r="H31" s="252"/>
      <c r="I31" s="252"/>
      <c r="J31" s="252"/>
      <c r="K31" s="252"/>
      <c r="L31" s="252"/>
      <c r="M31" s="252"/>
      <c r="N31" s="252"/>
      <c r="O31" s="266"/>
      <c r="P31" s="257"/>
    </row>
    <row r="32" spans="1:16" ht="15" customHeight="1">
      <c r="A32" s="333"/>
      <c r="B32" s="325"/>
      <c r="C32" s="327"/>
      <c r="D32" s="267"/>
      <c r="E32" s="268"/>
      <c r="F32" s="253"/>
      <c r="G32" s="253"/>
      <c r="H32" s="253"/>
      <c r="I32" s="253"/>
      <c r="J32" s="253"/>
      <c r="K32" s="253"/>
      <c r="L32" s="253"/>
      <c r="M32" s="253"/>
      <c r="N32" s="253"/>
      <c r="O32" s="264"/>
      <c r="P32" s="258"/>
    </row>
    <row r="33" spans="1:16" ht="15" customHeight="1">
      <c r="A33" s="332" t="s">
        <v>142</v>
      </c>
      <c r="B33" s="324" t="str">
        <f>VLOOKUP(A33,Resumo!$B$14:$C$30,2,FALSE)</f>
        <v>Acessibilidade</v>
      </c>
      <c r="C33" s="326">
        <f>VLOOKUP(B33,Resumo!$C$14:$D$30,2,FALSE)</f>
        <v>0</v>
      </c>
      <c r="D33" s="267"/>
      <c r="E33" s="268"/>
      <c r="F33" s="268"/>
      <c r="G33" s="270"/>
      <c r="H33" s="271"/>
      <c r="I33" s="271"/>
      <c r="J33" s="271"/>
      <c r="K33" s="271"/>
      <c r="L33" s="252"/>
      <c r="M33" s="252"/>
      <c r="N33" s="252"/>
      <c r="O33" s="266"/>
      <c r="P33" s="257"/>
    </row>
    <row r="34" spans="1:16" ht="15" customHeight="1">
      <c r="A34" s="333"/>
      <c r="B34" s="325"/>
      <c r="C34" s="327"/>
      <c r="D34" s="272"/>
      <c r="E34" s="273"/>
      <c r="F34" s="268"/>
      <c r="G34" s="268"/>
      <c r="H34" s="271"/>
      <c r="I34" s="271"/>
      <c r="J34" s="271"/>
      <c r="K34" s="271"/>
      <c r="L34" s="273"/>
      <c r="M34" s="273"/>
      <c r="N34" s="273"/>
      <c r="O34" s="274"/>
      <c r="P34" s="258"/>
    </row>
    <row r="35" spans="1:16" ht="15" customHeight="1">
      <c r="A35" s="332" t="s">
        <v>144</v>
      </c>
      <c r="B35" s="324" t="str">
        <f>VLOOKUP(A35,Resumo!$B$14:$C$30,2,FALSE)</f>
        <v>Impermeabilização</v>
      </c>
      <c r="C35" s="326">
        <f>VLOOKUP(B35,Resumo!$C$14:$D$30,2,FALSE)</f>
        <v>0</v>
      </c>
      <c r="D35" s="267"/>
      <c r="E35" s="268"/>
      <c r="F35" s="268"/>
      <c r="G35" s="270"/>
      <c r="H35" s="271"/>
      <c r="I35" s="271"/>
      <c r="J35" s="271"/>
      <c r="K35" s="271"/>
      <c r="L35" s="252"/>
      <c r="M35" s="252"/>
      <c r="N35" s="252"/>
      <c r="O35" s="266"/>
      <c r="P35" s="257"/>
    </row>
    <row r="36" spans="1:16" ht="15" customHeight="1">
      <c r="A36" s="333"/>
      <c r="B36" s="325"/>
      <c r="C36" s="327"/>
      <c r="D36" s="267"/>
      <c r="E36" s="268"/>
      <c r="F36" s="268"/>
      <c r="G36" s="268"/>
      <c r="H36" s="271"/>
      <c r="I36" s="271"/>
      <c r="J36" s="271"/>
      <c r="K36" s="271"/>
      <c r="L36" s="273"/>
      <c r="M36" s="273"/>
      <c r="N36" s="273"/>
      <c r="O36" s="274"/>
      <c r="P36" s="258"/>
    </row>
    <row r="37" spans="1:16" ht="15" customHeight="1">
      <c r="A37" s="332" t="s">
        <v>146</v>
      </c>
      <c r="B37" s="324" t="str">
        <f>VLOOKUP(A37,Resumo!$B$14:$C$30,2,FALSE)</f>
        <v>Pintura</v>
      </c>
      <c r="C37" s="326">
        <f>VLOOKUP(B37,Resumo!$C$14:$D$30,2,FALSE)</f>
        <v>0</v>
      </c>
      <c r="D37" s="267"/>
      <c r="E37" s="268"/>
      <c r="F37" s="268"/>
      <c r="G37" s="270"/>
      <c r="H37" s="268"/>
      <c r="I37" s="252"/>
      <c r="J37" s="252"/>
      <c r="K37" s="271"/>
      <c r="L37" s="271"/>
      <c r="M37" s="252"/>
      <c r="N37" s="252"/>
      <c r="O37" s="266"/>
      <c r="P37" s="257"/>
    </row>
    <row r="38" spans="1:16" ht="15" customHeight="1">
      <c r="A38" s="333"/>
      <c r="B38" s="325"/>
      <c r="C38" s="327"/>
      <c r="D38" s="267"/>
      <c r="E38" s="268"/>
      <c r="F38" s="268"/>
      <c r="G38" s="268"/>
      <c r="H38" s="268"/>
      <c r="I38" s="253"/>
      <c r="J38" s="253"/>
      <c r="K38" s="271"/>
      <c r="L38" s="271"/>
      <c r="M38" s="253"/>
      <c r="N38" s="253"/>
      <c r="O38" s="264"/>
      <c r="P38" s="258"/>
    </row>
    <row r="39" spans="1:16" ht="15" customHeight="1">
      <c r="A39" s="332" t="s">
        <v>148</v>
      </c>
      <c r="B39" s="324" t="str">
        <f>VLOOKUP(A39,Resumo!$B$14:$C$30,2,FALSE)</f>
        <v>Paisagismo e fechamento</v>
      </c>
      <c r="C39" s="326">
        <f>VLOOKUP(B39,Resumo!$C$14:$D$30,2,FALSE)</f>
        <v>0</v>
      </c>
      <c r="D39" s="267"/>
      <c r="E39" s="268"/>
      <c r="F39" s="268"/>
      <c r="G39" s="270"/>
      <c r="H39" s="268"/>
      <c r="I39" s="252"/>
      <c r="J39" s="252"/>
      <c r="K39" s="271"/>
      <c r="L39" s="271"/>
      <c r="M39" s="271"/>
      <c r="N39" s="252"/>
      <c r="O39" s="266"/>
      <c r="P39" s="257"/>
    </row>
    <row r="40" spans="1:16" ht="15" customHeight="1">
      <c r="A40" s="333"/>
      <c r="B40" s="325"/>
      <c r="C40" s="327"/>
      <c r="D40" s="267"/>
      <c r="E40" s="268"/>
      <c r="F40" s="268"/>
      <c r="G40" s="268"/>
      <c r="H40" s="268"/>
      <c r="I40" s="253"/>
      <c r="J40" s="253"/>
      <c r="K40" s="271"/>
      <c r="L40" s="271"/>
      <c r="M40" s="271"/>
      <c r="N40" s="253"/>
      <c r="O40" s="264"/>
      <c r="P40" s="258"/>
    </row>
    <row r="41" spans="1:16" ht="15" customHeight="1">
      <c r="A41" s="332" t="s">
        <v>149</v>
      </c>
      <c r="B41" s="324" t="str">
        <f>VLOOKUP(A41,Resumo!$B$14:$C$30,2,FALSE)</f>
        <v>Instalações Elétricas, Elétricas Especiais</v>
      </c>
      <c r="C41" s="326">
        <f>VLOOKUP(B41,Resumo!$C$14:$D$30,2,FALSE)</f>
        <v>0</v>
      </c>
      <c r="D41" s="267"/>
      <c r="E41" s="268"/>
      <c r="F41" s="252"/>
      <c r="G41" s="252"/>
      <c r="H41" s="252"/>
      <c r="I41" s="252"/>
      <c r="J41" s="252"/>
      <c r="K41" s="252"/>
      <c r="L41" s="252"/>
      <c r="M41" s="252"/>
      <c r="N41" s="252"/>
      <c r="O41" s="266"/>
      <c r="P41" s="257"/>
    </row>
    <row r="42" spans="1:16" ht="15" customHeight="1">
      <c r="A42" s="333"/>
      <c r="B42" s="334"/>
      <c r="C42" s="335"/>
      <c r="D42" s="275"/>
      <c r="E42" s="276"/>
      <c r="F42" s="253"/>
      <c r="G42" s="253"/>
      <c r="H42" s="253"/>
      <c r="I42" s="253"/>
      <c r="J42" s="253"/>
      <c r="K42" s="253"/>
      <c r="L42" s="253"/>
      <c r="M42" s="253"/>
      <c r="N42" s="253"/>
      <c r="O42" s="264"/>
      <c r="P42" s="258"/>
    </row>
    <row r="43" spans="1:16" ht="15" customHeight="1">
      <c r="A43" s="332" t="s">
        <v>150</v>
      </c>
      <c r="B43" s="324" t="str">
        <f>VLOOKUP(A43,Resumo!$B$14:$C$30,2,FALSE)</f>
        <v>Instalações Hidráulicas</v>
      </c>
      <c r="C43" s="326">
        <f>VLOOKUP(B43,Resumo!$C$14:$D$30,2,FALSE)</f>
        <v>0</v>
      </c>
      <c r="D43" s="267"/>
      <c r="E43" s="268"/>
      <c r="F43" s="252"/>
      <c r="G43" s="252"/>
      <c r="H43" s="252"/>
      <c r="I43" s="252"/>
      <c r="J43" s="252"/>
      <c r="K43" s="252"/>
      <c r="L43" s="252"/>
      <c r="M43" s="252"/>
      <c r="N43" s="252"/>
      <c r="O43" s="266"/>
      <c r="P43" s="257"/>
    </row>
    <row r="44" spans="1:16" ht="15" customHeight="1">
      <c r="A44" s="333"/>
      <c r="B44" s="334"/>
      <c r="C44" s="335"/>
      <c r="D44" s="275"/>
      <c r="E44" s="276"/>
      <c r="F44" s="253"/>
      <c r="G44" s="253"/>
      <c r="H44" s="253"/>
      <c r="I44" s="253"/>
      <c r="J44" s="253"/>
      <c r="K44" s="253"/>
      <c r="L44" s="253"/>
      <c r="M44" s="253"/>
      <c r="N44" s="253"/>
      <c r="O44" s="264"/>
      <c r="P44" s="258"/>
    </row>
    <row r="45" spans="1:16" ht="15" customHeight="1">
      <c r="A45" s="332" t="s">
        <v>177</v>
      </c>
      <c r="B45" s="324" t="str">
        <f>Resumo!C31</f>
        <v>EQUIPAMETOS ELÉTRICOS,HIDRÁULICOS E CLIMATIZAÇÃO</v>
      </c>
      <c r="C45" s="326">
        <f>Resumo!D31</f>
        <v>0</v>
      </c>
      <c r="D45" s="267"/>
      <c r="E45" s="268"/>
      <c r="F45" s="268"/>
      <c r="G45" s="268"/>
      <c r="H45" s="268"/>
      <c r="I45" s="268"/>
      <c r="J45" s="268"/>
      <c r="K45" s="268"/>
      <c r="L45" s="252"/>
      <c r="M45" s="252"/>
      <c r="N45" s="252"/>
      <c r="O45" s="266"/>
      <c r="P45" s="257"/>
    </row>
    <row r="46" spans="1:16" ht="15" customHeight="1">
      <c r="A46" s="333"/>
      <c r="B46" s="334"/>
      <c r="C46" s="335"/>
      <c r="D46" s="275"/>
      <c r="E46" s="276"/>
      <c r="F46" s="276"/>
      <c r="G46" s="276"/>
      <c r="H46" s="276"/>
      <c r="I46" s="276"/>
      <c r="J46" s="276"/>
      <c r="K46" s="276"/>
      <c r="L46" s="254"/>
      <c r="M46" s="253"/>
      <c r="N46" s="253"/>
      <c r="O46" s="264"/>
      <c r="P46" s="258"/>
    </row>
    <row r="47" spans="1:16" ht="15" customHeight="1">
      <c r="A47" s="332" t="s">
        <v>236</v>
      </c>
      <c r="B47" s="324" t="str">
        <f>Resumo!C32</f>
        <v>Comunicação visual</v>
      </c>
      <c r="C47" s="326">
        <f>Resumo!D32</f>
        <v>0</v>
      </c>
      <c r="D47" s="267"/>
      <c r="E47" s="268"/>
      <c r="F47" s="268"/>
      <c r="G47" s="268"/>
      <c r="H47" s="268"/>
      <c r="I47" s="268"/>
      <c r="J47" s="268"/>
      <c r="K47" s="268"/>
      <c r="L47" s="268"/>
      <c r="M47" s="252"/>
      <c r="N47" s="252"/>
      <c r="O47" s="266"/>
      <c r="P47" s="257"/>
    </row>
    <row r="48" spans="1:16" ht="15" customHeight="1">
      <c r="A48" s="333"/>
      <c r="B48" s="334"/>
      <c r="C48" s="335"/>
      <c r="D48" s="275"/>
      <c r="E48" s="276"/>
      <c r="F48" s="276"/>
      <c r="G48" s="276"/>
      <c r="H48" s="276"/>
      <c r="I48" s="276"/>
      <c r="J48" s="276"/>
      <c r="K48" s="276"/>
      <c r="L48" s="276"/>
      <c r="M48" s="253"/>
      <c r="N48" s="253"/>
      <c r="O48" s="264"/>
      <c r="P48" s="258"/>
    </row>
    <row r="49" spans="1:16" ht="15" customHeight="1">
      <c r="A49" s="332" t="s">
        <v>479</v>
      </c>
      <c r="B49" s="324" t="str">
        <f>Resumo!C33</f>
        <v>Limpeza de obra</v>
      </c>
      <c r="C49" s="326">
        <f>Resumo!D33</f>
        <v>0</v>
      </c>
      <c r="D49" s="267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6"/>
      <c r="P49" s="257"/>
    </row>
    <row r="50" spans="1:16" ht="15" customHeight="1">
      <c r="A50" s="333"/>
      <c r="B50" s="334"/>
      <c r="C50" s="335"/>
      <c r="D50" s="275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64"/>
      <c r="P50" s="258"/>
    </row>
    <row r="51" spans="1:16" ht="15" customHeight="1">
      <c r="A51" s="332" t="s">
        <v>549</v>
      </c>
      <c r="B51" s="324" t="str">
        <f>Resumo!C34</f>
        <v>EQUIPAMENTOS</v>
      </c>
      <c r="C51" s="326">
        <f>Resumo!D34</f>
        <v>0</v>
      </c>
      <c r="D51" s="267"/>
      <c r="E51" s="268"/>
      <c r="F51" s="268"/>
      <c r="G51" s="268"/>
      <c r="H51" s="268"/>
      <c r="I51" s="268"/>
      <c r="J51" s="268"/>
      <c r="K51" s="268"/>
      <c r="L51" s="252"/>
      <c r="M51" s="252"/>
      <c r="N51" s="252"/>
      <c r="O51" s="266"/>
      <c r="P51" s="257"/>
    </row>
    <row r="52" spans="1:16" ht="15" customHeight="1" thickBot="1">
      <c r="A52" s="333"/>
      <c r="B52" s="334"/>
      <c r="C52" s="335"/>
      <c r="D52" s="275"/>
      <c r="E52" s="276"/>
      <c r="F52" s="276"/>
      <c r="G52" s="276"/>
      <c r="H52" s="276"/>
      <c r="I52" s="276"/>
      <c r="J52" s="276"/>
      <c r="K52" s="276"/>
      <c r="L52" s="253"/>
      <c r="M52" s="253"/>
      <c r="N52" s="253"/>
      <c r="O52" s="277"/>
      <c r="P52" s="258"/>
    </row>
    <row r="53" spans="1:16" ht="15.75" customHeight="1" thickBot="1">
      <c r="A53" s="308" t="s">
        <v>927</v>
      </c>
      <c r="B53" s="309"/>
      <c r="C53" s="94">
        <f>SUM(C11:C50)</f>
        <v>0</v>
      </c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9"/>
      <c r="P53" s="259"/>
    </row>
    <row r="54" spans="1:16" ht="15.75" customHeight="1" thickBot="1">
      <c r="A54" s="310" t="s">
        <v>938</v>
      </c>
      <c r="B54" s="311"/>
      <c r="C54" s="174">
        <f>C53*0.2212</f>
        <v>0</v>
      </c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1"/>
      <c r="P54" s="259"/>
    </row>
    <row r="55" spans="1:16" ht="15.75" customHeight="1" thickBot="1">
      <c r="A55" s="330" t="s">
        <v>928</v>
      </c>
      <c r="B55" s="331"/>
      <c r="C55" s="175">
        <f>C53+C54</f>
        <v>0</v>
      </c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59"/>
    </row>
    <row r="56" spans="1:16" ht="15.75" customHeight="1" thickBot="1">
      <c r="A56" s="308" t="s">
        <v>929</v>
      </c>
      <c r="B56" s="309"/>
      <c r="C56" s="94">
        <f>C51</f>
        <v>0</v>
      </c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9"/>
      <c r="P56" s="259"/>
    </row>
    <row r="57" spans="1:16" ht="15.75" customHeight="1" thickBot="1">
      <c r="A57" s="310" t="s">
        <v>938</v>
      </c>
      <c r="B57" s="311"/>
      <c r="C57" s="174">
        <f>C56*0.1402</f>
        <v>0</v>
      </c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1"/>
      <c r="P57" s="259"/>
    </row>
    <row r="58" spans="1:16" ht="15.75" customHeight="1" thickBot="1">
      <c r="A58" s="340" t="s">
        <v>930</v>
      </c>
      <c r="B58" s="341"/>
      <c r="C58" s="176">
        <f>C56+C57</f>
        <v>0</v>
      </c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59"/>
    </row>
    <row r="59" spans="1:16" ht="15.75" thickBot="1">
      <c r="A59" s="328" t="s">
        <v>456</v>
      </c>
      <c r="B59" s="329"/>
      <c r="C59" s="246">
        <f>C55+C58</f>
        <v>0</v>
      </c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6"/>
    </row>
    <row r="60" spans="1:16" ht="9" customHeight="1" thickBot="1">
      <c r="A60" s="244"/>
      <c r="B60" s="244"/>
      <c r="C60" s="250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51"/>
    </row>
    <row r="61" spans="1:16">
      <c r="A61" s="342" t="s">
        <v>937</v>
      </c>
      <c r="B61" s="342"/>
      <c r="C61" s="338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7"/>
    </row>
    <row r="62" spans="1:16" ht="15.75" thickBot="1">
      <c r="A62" s="343"/>
      <c r="B62" s="343"/>
      <c r="C62" s="339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</row>
    <row r="65" spans="3:3">
      <c r="C65" s="284" t="s">
        <v>939</v>
      </c>
    </row>
  </sheetData>
  <mergeCells count="72">
    <mergeCell ref="C61:C62"/>
    <mergeCell ref="A56:B56"/>
    <mergeCell ref="A57:B57"/>
    <mergeCell ref="A58:B58"/>
    <mergeCell ref="A61:B62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C37:C38"/>
    <mergeCell ref="A33:A34"/>
    <mergeCell ref="B33:B34"/>
    <mergeCell ref="C33:C34"/>
    <mergeCell ref="A35:A36"/>
    <mergeCell ref="B39:B40"/>
    <mergeCell ref="C39:C40"/>
    <mergeCell ref="A43:A44"/>
    <mergeCell ref="C43:C44"/>
    <mergeCell ref="C41:C42"/>
    <mergeCell ref="A39:A40"/>
    <mergeCell ref="A45:A46"/>
    <mergeCell ref="B45:B46"/>
    <mergeCell ref="A41:A42"/>
    <mergeCell ref="B41:B42"/>
    <mergeCell ref="C45:C46"/>
    <mergeCell ref="B35:B36"/>
    <mergeCell ref="C35:C36"/>
    <mergeCell ref="A59:B59"/>
    <mergeCell ref="A54:B54"/>
    <mergeCell ref="A55:B55"/>
    <mergeCell ref="A49:A50"/>
    <mergeCell ref="B49:B50"/>
    <mergeCell ref="A53:B53"/>
    <mergeCell ref="A47:A48"/>
    <mergeCell ref="B47:B48"/>
    <mergeCell ref="B43:B44"/>
    <mergeCell ref="C47:C48"/>
    <mergeCell ref="A51:A52"/>
    <mergeCell ref="B51:B52"/>
    <mergeCell ref="C51:C52"/>
    <mergeCell ref="C49:C50"/>
  </mergeCells>
  <pageMargins left="0.48" right="0.23622047244094491" top="1.1417322834645669" bottom="0.59" header="0.31496062992125984" footer="0.31496062992125984"/>
  <pageSetup paperSize="9" scale="50" orientation="landscape" horizontalDpi="1200" verticalDpi="1200" r:id="rId1"/>
  <headerFooter>
    <oddHeader>&amp;C&amp;G</oddHeader>
    <oddFooter>&amp;L&amp;"Verdana,Negrito"|Coordenadoria Geral de Administração   |Grupo Técnico de Edificações&amp;"Verdana,Normal"
Av. Dr. Enéas de Carvalho Aguiar, 188 | CEP 05403-000 |São Paulo - SP | Telefone: (11) 3066-8664&amp;R&amp;"Verdana,Normal"Página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QUADRO DE ÁREAS</vt:lpstr>
      <vt:lpstr>Resumo</vt:lpstr>
      <vt:lpstr>Planilha</vt:lpstr>
      <vt:lpstr>Cronograma</vt:lpstr>
      <vt:lpstr>Cronograma!Area_de_impressao</vt:lpstr>
      <vt:lpstr>Planilha!Area_de_impressao</vt:lpstr>
      <vt:lpstr>Resumo!Area_de_impressao</vt:lpstr>
      <vt:lpstr>Cronograma!Titulos_de_impressao</vt:lpstr>
      <vt:lpstr>Planilha!Titulos_de_impressao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Americo Borges de Souza</dc:creator>
  <cp:lastModifiedBy>Adriana Lima Conserva</cp:lastModifiedBy>
  <cp:lastPrinted>2022-01-26T19:19:21Z</cp:lastPrinted>
  <dcterms:created xsi:type="dcterms:W3CDTF">2017-06-28T14:49:31Z</dcterms:created>
  <dcterms:modified xsi:type="dcterms:W3CDTF">2022-03-03T13:44:31Z</dcterms:modified>
</cp:coreProperties>
</file>